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2210" tabRatio="752"/>
  </bookViews>
  <sheets>
    <sheet name="表紙" sheetId="90" r:id="rId1"/>
    <sheet name="集計" sheetId="92" r:id="rId2"/>
    <sheet name="内訳1" sheetId="91" r:id="rId3"/>
    <sheet name="内訳2" sheetId="106" r:id="rId4"/>
    <sheet name="内訳3" sheetId="107" r:id="rId5"/>
    <sheet name="共通費" sheetId="95" r:id="rId6"/>
    <sheet name="代価" sheetId="109" r:id="rId7"/>
    <sheet name="鉄筋代価" sheetId="113" r:id="rId8"/>
    <sheet name="鉄骨代価" sheetId="114" r:id="rId9"/>
    <sheet name="Module2" sheetId="10" state="veryHidden" r:id="rId10"/>
    <sheet name="Module1" sheetId="11" state="veryHidden" r:id="rId11"/>
  </sheets>
  <externalReferences>
    <externalReference r:id="rId12"/>
    <externalReference r:id="rId13"/>
    <externalReference r:id="rId14"/>
  </externalReferences>
  <definedNames>
    <definedName name="__123Graph_X" localSheetId="7" hidden="1">[1]土工事!#REF!</definedName>
    <definedName name="__123Graph_X" localSheetId="8" hidden="1">[1]土工事!#REF!</definedName>
    <definedName name="__123Graph_X" hidden="1">[1]土工事!#REF!</definedName>
    <definedName name="_1__123Graph_Aｸﾞﾗﾌ_1" localSheetId="7" hidden="1">#REF!</definedName>
    <definedName name="_1__123Graph_Aｸﾞﾗﾌ_1" localSheetId="8" hidden="1">#REF!</definedName>
    <definedName name="_1__123Graph_Aｸﾞﾗﾌ_1" hidden="1">#REF!</definedName>
    <definedName name="_2__123Graph_Aｸﾞﾗﾌ_1" localSheetId="7" hidden="1">#REF!</definedName>
    <definedName name="_2__123Graph_Aｸﾞﾗﾌ_1" localSheetId="8" hidden="1">#REF!</definedName>
    <definedName name="_2__123Graph_Aｸﾞﾗﾌ_1" hidden="1">#REF!</definedName>
    <definedName name="_2__123Graph_Xｸﾞﾗﾌ_1" localSheetId="7" hidden="1">#REF!</definedName>
    <definedName name="_2__123Graph_Xｸﾞﾗﾌ_1" localSheetId="8" hidden="1">#REF!</definedName>
    <definedName name="_2__123Graph_Xｸﾞﾗﾌ_1" hidden="1">#REF!</definedName>
    <definedName name="_3__123Graph_Xｸﾞﾗﾌ_1" localSheetId="7" hidden="1">#REF!</definedName>
    <definedName name="_3__123Graph_Xｸﾞﾗﾌ_1" localSheetId="8" hidden="1">#REF!</definedName>
    <definedName name="_3__123Graph_Xｸﾞﾗﾌ_1" hidden="1">#REF!</definedName>
    <definedName name="_Fill" localSheetId="7" hidden="1">#REF!</definedName>
    <definedName name="_Fill" localSheetId="8" hidden="1">#REF!</definedName>
    <definedName name="_Fill" hidden="1">#REF!</definedName>
    <definedName name="_Key1" localSheetId="7" hidden="1">[1]内訳!#REF!</definedName>
    <definedName name="_Key1" localSheetId="8" hidden="1">[1]内訳!#REF!</definedName>
    <definedName name="_Key1" hidden="1">[1]内訳!#REF!</definedName>
    <definedName name="_Key2" localSheetId="7" hidden="1">[1]内訳!#REF!</definedName>
    <definedName name="_Key2" localSheetId="8" hidden="1">[1]内訳!#REF!</definedName>
    <definedName name="_Key2" hidden="1">[1]内訳!#REF!</definedName>
    <definedName name="_Order1" hidden="1">255</definedName>
    <definedName name="_Order2" hidden="1">255</definedName>
    <definedName name="_Sort" localSheetId="7" hidden="1">[1]内訳!#REF!</definedName>
    <definedName name="_Sort" localSheetId="8" hidden="1">[1]内訳!#REF!</definedName>
    <definedName name="_Sort" hidden="1">[1]内訳!#REF!</definedName>
    <definedName name="_Table1_In1" localSheetId="7" hidden="1">#REF!</definedName>
    <definedName name="_Table1_In1" localSheetId="8" hidden="1">#REF!</definedName>
    <definedName name="_Table1_In1" hidden="1">#REF!</definedName>
    <definedName name="_Table1_Out" localSheetId="7" hidden="1">#REF!</definedName>
    <definedName name="_Table1_Out" localSheetId="8" hidden="1">#REF!</definedName>
    <definedName name="_Table1_Out" hidden="1">#REF!</definedName>
    <definedName name="_Table2_In1" localSheetId="7" hidden="1">#REF!</definedName>
    <definedName name="_Table2_In1" localSheetId="8" hidden="1">#REF!</definedName>
    <definedName name="_Table2_In1" hidden="1">#REF!</definedName>
    <definedName name="aa" localSheetId="7" hidden="1">{#N/A,#N/A,FALSE,"EDIT_W"}</definedName>
    <definedName name="aa" localSheetId="8" hidden="1">{#N/A,#N/A,FALSE,"EDIT_W"}</definedName>
    <definedName name="aa" hidden="1">{#N/A,#N/A,FALSE,"EDIT_W"}</definedName>
    <definedName name="ASEW" localSheetId="7" hidden="1">{#N/A,#N/A,FALSE,"EDIT_W"}</definedName>
    <definedName name="ASEW" localSheetId="8" hidden="1">{#N/A,#N/A,FALSE,"EDIT_W"}</definedName>
    <definedName name="ASEW" hidden="1">{#N/A,#N/A,FALSE,"EDIT_W"}</definedName>
    <definedName name="ASW" localSheetId="7" hidden="1">{#N/A,#N/A,FALSE,"EDIT_W"}</definedName>
    <definedName name="ASW" localSheetId="8" hidden="1">{#N/A,#N/A,FALSE,"EDIT_W"}</definedName>
    <definedName name="ASW" hidden="1">{#N/A,#N/A,FALSE,"EDIT_W"}</definedName>
    <definedName name="AWE" localSheetId="7" hidden="1">{#N/A,#N/A,FALSE,"EDIT_W"}</definedName>
    <definedName name="AWE" localSheetId="8" hidden="1">{#N/A,#N/A,FALSE,"EDIT_W"}</definedName>
    <definedName name="AWE" hidden="1">{#N/A,#N/A,FALSE,"EDIT_W"}</definedName>
    <definedName name="ＢＢ" localSheetId="7" hidden="1">#REF!</definedName>
    <definedName name="ＢＢ" localSheetId="8" hidden="1">#REF!</definedName>
    <definedName name="ＢＢ" hidden="1">#REF!</definedName>
    <definedName name="cc" localSheetId="7" hidden="1">{#N/A,#N/A,FALSE,"内訳書";#N/A,#N/A,FALSE,"見積比較表";#N/A,#N/A,FALSE,"複合単価";#N/A,#N/A,FALSE,"拾出表"}</definedName>
    <definedName name="cc" localSheetId="8" hidden="1">{#N/A,#N/A,FALSE,"内訳書";#N/A,#N/A,FALSE,"見積比較表";#N/A,#N/A,FALSE,"複合単価";#N/A,#N/A,FALSE,"拾出表"}</definedName>
    <definedName name="cc" hidden="1">{#N/A,#N/A,FALSE,"内訳書";#N/A,#N/A,FALSE,"見積比較表";#N/A,#N/A,FALSE,"複合単価";#N/A,#N/A,FALSE,"拾出表"}</definedName>
    <definedName name="dd" localSheetId="7" hidden="1">{#N/A,#N/A,FALSE,"EDIT_W"}</definedName>
    <definedName name="dd" localSheetId="8" hidden="1">{#N/A,#N/A,FALSE,"EDIT_W"}</definedName>
    <definedName name="dd" hidden="1">{#N/A,#N/A,FALSE,"EDIT_W"}</definedName>
    <definedName name="DFG" localSheetId="7" hidden="1">{#N/A,#N/A,FALSE,"EDIT_W"}</definedName>
    <definedName name="DFG" localSheetId="8" hidden="1">{#N/A,#N/A,FALSE,"EDIT_W"}</definedName>
    <definedName name="DFG" hidden="1">{#N/A,#N/A,FALSE,"EDIT_W"}</definedName>
    <definedName name="DGGHJJ" localSheetId="7" hidden="1">{#N/A,#N/A,FALSE,"EDIT_W"}</definedName>
    <definedName name="DGGHJJ" localSheetId="8" hidden="1">{#N/A,#N/A,FALSE,"EDIT_W"}</definedName>
    <definedName name="DGGHJJ" hidden="1">{#N/A,#N/A,FALSE,"EDIT_W"}</definedName>
    <definedName name="f" localSheetId="7" hidden="1">{#N/A,#N/A,FALSE,"EDIT_W"}</definedName>
    <definedName name="f" localSheetId="8" hidden="1">{#N/A,#N/A,FALSE,"EDIT_W"}</definedName>
    <definedName name="f" hidden="1">{#N/A,#N/A,FALSE,"EDIT_W"}</definedName>
    <definedName name="fax" localSheetId="7" hidden="1">#REF!</definedName>
    <definedName name="fax" localSheetId="8" hidden="1">#REF!</definedName>
    <definedName name="fax" hidden="1">#REF!</definedName>
    <definedName name="gahoaojj" localSheetId="7" hidden="1">{#N/A,#N/A,FALSE,"EDIT_W"}</definedName>
    <definedName name="gahoaojj" localSheetId="8" hidden="1">{#N/A,#N/A,FALSE,"EDIT_W"}</definedName>
    <definedName name="gahoaojj" hidden="1">{#N/A,#N/A,FALSE,"EDIT_W"}</definedName>
    <definedName name="ｇｆｄ" localSheetId="7" hidden="1">{#N/A,#N/A,FALSE,"EDIT_W"}</definedName>
    <definedName name="ｇｆｄ" localSheetId="8" hidden="1">{#N/A,#N/A,FALSE,"EDIT_W"}</definedName>
    <definedName name="ｇｆｄ" hidden="1">{#N/A,#N/A,FALSE,"EDIT_W"}</definedName>
    <definedName name="gg" localSheetId="7" hidden="1">{#N/A,#N/A,FALSE,"内訳書";#N/A,#N/A,FALSE,"見積比較表";#N/A,#N/A,FALSE,"複合単価";#N/A,#N/A,FALSE,"拾出表"}</definedName>
    <definedName name="gg" localSheetId="8" hidden="1">{#N/A,#N/A,FALSE,"内訳書";#N/A,#N/A,FALSE,"見積比較表";#N/A,#N/A,FALSE,"複合単価";#N/A,#N/A,FALSE,"拾出表"}</definedName>
    <definedName name="gg" hidden="1">{#N/A,#N/A,FALSE,"内訳書";#N/A,#N/A,FALSE,"見積比較表";#N/A,#N/A,FALSE,"複合単価";#N/A,#N/A,FALSE,"拾出表"}</definedName>
    <definedName name="GTY" localSheetId="7" hidden="1">{#N/A,#N/A,FALSE,"EDIT_W"}</definedName>
    <definedName name="GTY" localSheetId="8" hidden="1">{#N/A,#N/A,FALSE,"EDIT_W"}</definedName>
    <definedName name="GTY" hidden="1">{#N/A,#N/A,FALSE,"EDIT_W"}</definedName>
    <definedName name="ｈ" localSheetId="7" hidden="1">{#N/A,#N/A,FALSE,"EDIT_W"}</definedName>
    <definedName name="ｈ" localSheetId="8" hidden="1">{#N/A,#N/A,FALSE,"EDIT_W"}</definedName>
    <definedName name="ｈ" hidden="1">{#N/A,#N/A,FALSE,"EDIT_W"}</definedName>
    <definedName name="hh" localSheetId="7" hidden="1">#REF!</definedName>
    <definedName name="hh" localSheetId="8" hidden="1">#REF!</definedName>
    <definedName name="hh" hidden="1">#REF!</definedName>
    <definedName name="ｊ" localSheetId="7" hidden="1">{#N/A,#N/A,FALSE,"EDIT_W"}</definedName>
    <definedName name="ｊ" localSheetId="8" hidden="1">{#N/A,#N/A,FALSE,"EDIT_W"}</definedName>
    <definedName name="ｊ" hidden="1">{#N/A,#N/A,FALSE,"EDIT_W"}</definedName>
    <definedName name="JHGHGT" localSheetId="7" hidden="1">{#N/A,#N/A,FALSE,"EDIT_W"}</definedName>
    <definedName name="JHGHGT" localSheetId="8" hidden="1">{#N/A,#N/A,FALSE,"EDIT_W"}</definedName>
    <definedName name="JHGHGT" hidden="1">{#N/A,#N/A,FALSE,"EDIT_W"}</definedName>
    <definedName name="KIU" localSheetId="7" hidden="1">{#N/A,#N/A,FALSE,"EDIT_W"}</definedName>
    <definedName name="KIU" localSheetId="8" hidden="1">{#N/A,#N/A,FALSE,"EDIT_W"}</definedName>
    <definedName name="KIU" hidden="1">{#N/A,#N/A,FALSE,"EDIT_W"}</definedName>
    <definedName name="kk" localSheetId="7" hidden="1">#REF!</definedName>
    <definedName name="kk" localSheetId="8" hidden="1">#REF!</definedName>
    <definedName name="kk" hidden="1">#REF!</definedName>
    <definedName name="konnkyo" localSheetId="7" hidden="1">{#N/A,#N/A,FALSE,"EDIT_W"}</definedName>
    <definedName name="konnkyo" localSheetId="8" hidden="1">{#N/A,#N/A,FALSE,"EDIT_W"}</definedName>
    <definedName name="konnkyo" hidden="1">{#N/A,#N/A,FALSE,"EDIT_W"}</definedName>
    <definedName name="ｌ" localSheetId="7" hidden="1">{#N/A,#N/A,FALSE,"EDIT_W"}</definedName>
    <definedName name="ｌ" localSheetId="8" hidden="1">{#N/A,#N/A,FALSE,"EDIT_W"}</definedName>
    <definedName name="ｌ" hidden="1">{#N/A,#N/A,FALSE,"EDIT_W"}</definedName>
    <definedName name="ｌｊ" localSheetId="7" hidden="1">{#N/A,#N/A,FALSE,"EDIT_W"}</definedName>
    <definedName name="ｌｊ" localSheetId="8" hidden="1">{#N/A,#N/A,FALSE,"EDIT_W"}</definedName>
    <definedName name="ｌｊ" hidden="1">{#N/A,#N/A,FALSE,"EDIT_W"}</definedName>
    <definedName name="LOIU" localSheetId="7" hidden="1">{#N/A,#N/A,FALSE,"EDIT_W"}</definedName>
    <definedName name="LOIU" localSheetId="8" hidden="1">{#N/A,#N/A,FALSE,"EDIT_W"}</definedName>
    <definedName name="LOIU" hidden="1">{#N/A,#N/A,FALSE,"EDIT_W"}</definedName>
    <definedName name="ｍ" localSheetId="7" hidden="1">{#N/A,#N/A,FALSE,"EDIT_W"}</definedName>
    <definedName name="ｍ" localSheetId="8" hidden="1">{#N/A,#N/A,FALSE,"EDIT_W"}</definedName>
    <definedName name="ｍ" hidden="1">{#N/A,#N/A,FALSE,"EDIT_W"}</definedName>
    <definedName name="ｍｊ" localSheetId="7" hidden="1">{#N/A,#N/A,FALSE,"EDIT_W"}</definedName>
    <definedName name="ｍｊ" localSheetId="8" hidden="1">{#N/A,#N/A,FALSE,"EDIT_W"}</definedName>
    <definedName name="ｍｊ" hidden="1">{#N/A,#N/A,FALSE,"EDIT_W"}</definedName>
    <definedName name="_xlnm.Print_Area" localSheetId="5">共通費!$A$1:$G$51</definedName>
    <definedName name="_xlnm.Print_Area" localSheetId="1">集計!$A$1:$D$357</definedName>
    <definedName name="_xlnm.Print_Area" localSheetId="6">代価!$A$1:$H$195</definedName>
    <definedName name="_xlnm.Print_Area" localSheetId="7">鉄筋代価!$A$1:$N$57</definedName>
    <definedName name="_xlnm.Print_Area" localSheetId="8">鉄骨代価!$A$1:$N$66</definedName>
    <definedName name="_xlnm.Print_Area" localSheetId="2">内訳1!$A$1:$G$1377</definedName>
    <definedName name="_xlnm.Print_Area" localSheetId="3">内訳2!$A$1:$G$204</definedName>
    <definedName name="_xlnm.Print_Area" localSheetId="4">内訳3!$A$1:$G$255</definedName>
    <definedName name="_xlnm.Print_Titles" localSheetId="8">鉄骨代価!$1:$3</definedName>
    <definedName name="QWE" localSheetId="7" hidden="1">{#N/A,#N/A,FALSE,"EDIT_W"}</definedName>
    <definedName name="QWE" localSheetId="8" hidden="1">{#N/A,#N/A,FALSE,"EDIT_W"}</definedName>
    <definedName name="QWE" hidden="1">{#N/A,#N/A,FALSE,"EDIT_W"}</definedName>
    <definedName name="ｒｔｙ" localSheetId="7" hidden="1">{#N/A,#N/A,FALSE,"EDIT_W"}</definedName>
    <definedName name="ｒｔｙ" localSheetId="8" hidden="1">{#N/A,#N/A,FALSE,"EDIT_W"}</definedName>
    <definedName name="ｒｔｙ" hidden="1">{#N/A,#N/A,FALSE,"EDIT_W"}</definedName>
    <definedName name="s" localSheetId="7" hidden="1">{#N/A,#N/A,FALSE,"EDIT_W"}</definedName>
    <definedName name="s" localSheetId="8" hidden="1">{#N/A,#N/A,FALSE,"EDIT_W"}</definedName>
    <definedName name="s" hidden="1">{#N/A,#N/A,FALSE,"EDIT_W"}</definedName>
    <definedName name="t" localSheetId="7" hidden="1">{#N/A,#N/A,FALSE,"EDIT_W"}</definedName>
    <definedName name="t" localSheetId="8" hidden="1">{#N/A,#N/A,FALSE,"EDIT_W"}</definedName>
    <definedName name="t" hidden="1">{#N/A,#N/A,FALSE,"EDIT_W"}</definedName>
    <definedName name="WER" localSheetId="7" hidden="1">{#N/A,#N/A,FALSE,"EDIT_W"}</definedName>
    <definedName name="WER" localSheetId="8" hidden="1">{#N/A,#N/A,FALSE,"EDIT_W"}</definedName>
    <definedName name="WER" hidden="1">{#N/A,#N/A,FALSE,"EDIT_W"}</definedName>
    <definedName name="wrn.TEST001." localSheetId="7" hidden="1">{#N/A,#N/A,FALSE,"EDIT_W"}</definedName>
    <definedName name="wrn.TEST001." localSheetId="8" hidden="1">{#N/A,#N/A,FALSE,"EDIT_W"}</definedName>
    <definedName name="wrn.TEST001." hidden="1">{#N/A,#N/A,FALSE,"EDIT_W"}</definedName>
    <definedName name="wrn.妙円寺_8." localSheetId="7" hidden="1">{#N/A,#N/A,FALSE,"内訳書";#N/A,#N/A,FALSE,"見積比較表";#N/A,#N/A,FALSE,"複合単価";#N/A,#N/A,FALSE,"拾出表"}</definedName>
    <definedName name="wrn.妙円寺_8." localSheetId="8" hidden="1">{#N/A,#N/A,FALSE,"内訳書";#N/A,#N/A,FALSE,"見積比較表";#N/A,#N/A,FALSE,"複合単価";#N/A,#N/A,FALSE,"拾出表"}</definedName>
    <definedName name="wrn.妙円寺_8." hidden="1">{#N/A,#N/A,FALSE,"内訳書";#N/A,#N/A,FALSE,"見積比較表";#N/A,#N/A,FALSE,"複合単価";#N/A,#N/A,FALSE,"拾出表"}</definedName>
    <definedName name="Z_1017F3C0_A0E0_11D3_B386_000039AC8715_.wvu.PrintArea" localSheetId="7" hidden="1">#REF!</definedName>
    <definedName name="Z_1017F3C0_A0E0_11D3_B386_000039AC8715_.wvu.PrintArea" localSheetId="8" hidden="1">#REF!</definedName>
    <definedName name="Z_1017F3C0_A0E0_11D3_B386_000039AC8715_.wvu.PrintArea" hidden="1">#REF!</definedName>
    <definedName name="Z_78198781_9C1D_11D3_B227_00507000D327_.wvu.PrintArea" localSheetId="7" hidden="1">#REF!</definedName>
    <definedName name="Z_78198781_9C1D_11D3_B227_00507000D327_.wvu.PrintArea" localSheetId="8" hidden="1">#REF!</definedName>
    <definedName name="Z_78198781_9C1D_11D3_B227_00507000D327_.wvu.PrintArea" hidden="1">#REF!</definedName>
    <definedName name="Z_CA13CC60_A0BB_11D3_B227_00507000D327_.wvu.PrintArea" localSheetId="7" hidden="1">#REF!</definedName>
    <definedName name="Z_CA13CC60_A0BB_11D3_B227_00507000D327_.wvu.PrintArea" localSheetId="8" hidden="1">#REF!</definedName>
    <definedName name="Z_CA13CC60_A0BB_11D3_B227_00507000D327_.wvu.PrintArea" hidden="1">#REF!</definedName>
    <definedName name="zjj" localSheetId="7" hidden="1">#REF!</definedName>
    <definedName name="zjj" localSheetId="8" hidden="1">#REF!</definedName>
    <definedName name="zjj" hidden="1">#REF!</definedName>
    <definedName name="zxc" localSheetId="7" hidden="1">{#N/A,#N/A,FALSE,"EDIT_W"}</definedName>
    <definedName name="zxc" localSheetId="8" hidden="1">{#N/A,#N/A,FALSE,"EDIT_W"}</definedName>
    <definedName name="zxc" hidden="1">{#N/A,#N/A,FALSE,"EDIT_W"}</definedName>
    <definedName name="zxcv" localSheetId="7" hidden="1">{#N/A,#N/A,FALSE,"EDIT_W"}</definedName>
    <definedName name="zxcv" localSheetId="8" hidden="1">{#N/A,#N/A,FALSE,"EDIT_W"}</definedName>
    <definedName name="zxcv" hidden="1">{#N/A,#N/A,FALSE,"EDIT_W"}</definedName>
    <definedName name="ア" localSheetId="7" hidden="1">{#N/A,#N/A,FALSE,"EDIT_W"}</definedName>
    <definedName name="ア" localSheetId="8" hidden="1">{#N/A,#N/A,FALSE,"EDIT_W"}</definedName>
    <definedName name="ア" hidden="1">{#N/A,#N/A,FALSE,"EDIT_W"}</definedName>
    <definedName name="あ" localSheetId="7" hidden="1">{#N/A,#N/A,FALSE,"EDIT_W"}</definedName>
    <definedName name="あ" localSheetId="8" hidden="1">{#N/A,#N/A,FALSE,"EDIT_W"}</definedName>
    <definedName name="あ" hidden="1">{#N/A,#N/A,FALSE,"EDIT_W"}</definedName>
    <definedName name="あｄ" localSheetId="7" hidden="1">{#N/A,#N/A,FALSE,"EDIT_W"}</definedName>
    <definedName name="あｄ" localSheetId="8" hidden="1">{#N/A,#N/A,FALSE,"EDIT_W"}</definedName>
    <definedName name="あｄ" hidden="1">{#N/A,#N/A,FALSE,"EDIT_W"}</definedName>
    <definedName name="あｓｄ" localSheetId="7" hidden="1">{#N/A,#N/A,FALSE,"EDIT_W"}</definedName>
    <definedName name="あｓｄ" localSheetId="8" hidden="1">{#N/A,#N/A,FALSE,"EDIT_W"}</definedName>
    <definedName name="あｓｄ" hidden="1">{#N/A,#N/A,FALSE,"EDIT_W"}</definedName>
    <definedName name="あｓｄｆ" localSheetId="7" hidden="1">{#N/A,#N/A,FALSE,"EDIT_W"}</definedName>
    <definedName name="あｓｄｆ" localSheetId="8" hidden="1">{#N/A,#N/A,FALSE,"EDIT_W"}</definedName>
    <definedName name="あｓｄｆ" hidden="1">{#N/A,#N/A,FALSE,"EDIT_W"}</definedName>
    <definedName name="あがｇ" localSheetId="7" hidden="1">{#N/A,#N/A,FALSE,"EDIT_W"}</definedName>
    <definedName name="あがｇ" localSheetId="8" hidden="1">{#N/A,#N/A,FALSE,"EDIT_W"}</definedName>
    <definedName name="あがｇ" hidden="1">{#N/A,#N/A,FALSE,"EDIT_W"}</definedName>
    <definedName name="い" localSheetId="7" hidden="1">{#N/A,#N/A,FALSE,"EDIT_W"}</definedName>
    <definedName name="い" localSheetId="8" hidden="1">{#N/A,#N/A,FALSE,"EDIT_W"}</definedName>
    <definedName name="い" hidden="1">{#N/A,#N/A,FALSE,"EDIT_W"}</definedName>
    <definedName name="が" localSheetId="7" hidden="1">{#N/A,#N/A,FALSE,"EDIT_W"}</definedName>
    <definedName name="が" localSheetId="8" hidden="1">{#N/A,#N/A,FALSE,"EDIT_W"}</definedName>
    <definedName name="が" hidden="1">{#N/A,#N/A,FALSE,"EDIT_W"}</definedName>
    <definedName name="がつ" localSheetId="7" hidden="1">{#N/A,#N/A,FALSE,"EDIT_W"}</definedName>
    <definedName name="がつ" localSheetId="8" hidden="1">{#N/A,#N/A,FALSE,"EDIT_W"}</definedName>
    <definedName name="がつ" hidden="1">{#N/A,#N/A,FALSE,"EDIT_W"}</definedName>
    <definedName name="ご" localSheetId="7" hidden="1">{#N/A,#N/A,FALSE,"EDIT_W"}</definedName>
    <definedName name="ご" localSheetId="8" hidden="1">{#N/A,#N/A,FALSE,"EDIT_W"}</definedName>
    <definedName name="ご" hidden="1">{#N/A,#N/A,FALSE,"EDIT_W"}</definedName>
    <definedName name="サッシ" localSheetId="7" hidden="1">{#N/A,#N/A,FALSE,"EDIT_W"}</definedName>
    <definedName name="サッシ" localSheetId="8" hidden="1">{#N/A,#N/A,FALSE,"EDIT_W"}</definedName>
    <definedName name="サッシ" hidden="1">{#N/A,#N/A,FALSE,"EDIT_W"}</definedName>
    <definedName name="っｄ" localSheetId="7" hidden="1">#REF!</definedName>
    <definedName name="っｄ" localSheetId="8" hidden="1">#REF!</definedName>
    <definedName name="っｄ" hidden="1">#REF!</definedName>
    <definedName name="っｌ" localSheetId="7" hidden="1">{#N/A,#N/A,FALSE,"EDIT_W"}</definedName>
    <definedName name="っｌ" localSheetId="8" hidden="1">{#N/A,#N/A,FALSE,"EDIT_W"}</definedName>
    <definedName name="っｌ" hidden="1">{#N/A,#N/A,FALSE,"EDIT_W"}</definedName>
    <definedName name="改修2" localSheetId="7" hidden="1">{#N/A,#N/A,FALSE,"EDIT_W"}</definedName>
    <definedName name="改修2" localSheetId="8" hidden="1">{#N/A,#N/A,FALSE,"EDIT_W"}</definedName>
    <definedName name="改修2" hidden="1">{#N/A,#N/A,FALSE,"EDIT_W"}</definedName>
    <definedName name="概要書" localSheetId="7" hidden="1">{#N/A,#N/A,FALSE,"EDIT_W"}</definedName>
    <definedName name="概要書" localSheetId="8" hidden="1">{#N/A,#N/A,FALSE,"EDIT_W"}</definedName>
    <definedName name="概要書" hidden="1">{#N/A,#N/A,FALSE,"EDIT_W"}</definedName>
    <definedName name="概要書NO.1" localSheetId="7" hidden="1">{#N/A,#N/A,FALSE,"EDIT_W"}</definedName>
    <definedName name="概要書NO.1" localSheetId="8" hidden="1">{#N/A,#N/A,FALSE,"EDIT_W"}</definedName>
    <definedName name="概要書NO.1" hidden="1">{#N/A,#N/A,FALSE,"EDIT_W"}</definedName>
    <definedName name="環境測定" localSheetId="7" hidden="1">[2]見積比較!#REF!</definedName>
    <definedName name="環境測定" localSheetId="8" hidden="1">[2]見積比較!#REF!</definedName>
    <definedName name="環境測定" hidden="1">[2]見積比較!#REF!</definedName>
    <definedName name="丸亀" localSheetId="7" hidden="1">{#N/A,#N/A,FALSE,"EDIT_W"}</definedName>
    <definedName name="丸亀" localSheetId="8" hidden="1">{#N/A,#N/A,FALSE,"EDIT_W"}</definedName>
    <definedName name="丸亀" hidden="1">{#N/A,#N/A,FALSE,"EDIT_W"}</definedName>
    <definedName name="丸亀内訳" localSheetId="7" hidden="1">{#N/A,#N/A,FALSE,"EDIT_W"}</definedName>
    <definedName name="丸亀内訳" localSheetId="8" hidden="1">{#N/A,#N/A,FALSE,"EDIT_W"}</definedName>
    <definedName name="丸亀内訳" hidden="1">{#N/A,#N/A,FALSE,"EDIT_W"}</definedName>
    <definedName name="丸亀内訳表紙" localSheetId="7" hidden="1">{#N/A,#N/A,FALSE,"EDIT_W"}</definedName>
    <definedName name="丸亀内訳表紙" localSheetId="8" hidden="1">{#N/A,#N/A,FALSE,"EDIT_W"}</definedName>
    <definedName name="丸亀内訳表紙" hidden="1">{#N/A,#N/A,FALSE,"EDIT_W"}</definedName>
    <definedName name="競艇場内訳" localSheetId="7" hidden="1">{#N/A,#N/A,FALSE,"EDIT_W"}</definedName>
    <definedName name="競艇場内訳" localSheetId="8" hidden="1">{#N/A,#N/A,FALSE,"EDIT_W"}</definedName>
    <definedName name="競艇場内訳" hidden="1">{#N/A,#N/A,FALSE,"EDIT_W"}</definedName>
    <definedName name="共通仮設" localSheetId="7" hidden="1">{#N/A,#N/A,FALSE,"EDIT_W"}</definedName>
    <definedName name="共通仮設" localSheetId="8" hidden="1">{#N/A,#N/A,FALSE,"EDIT_W"}</definedName>
    <definedName name="共通仮設" hidden="1">{#N/A,#N/A,FALSE,"EDIT_W"}</definedName>
    <definedName name="共通費" localSheetId="7" hidden="1">{#N/A,#N/A,FALSE,"EDIT_W"}</definedName>
    <definedName name="共通費" localSheetId="8" hidden="1">{#N/A,#N/A,FALSE,"EDIT_W"}</definedName>
    <definedName name="共通費" hidden="1">{#N/A,#N/A,FALSE,"EDIT_W"}</definedName>
    <definedName name="共通費別紙" localSheetId="7" hidden="1">{#N/A,#N/A,FALSE,"EDIT_W"}</definedName>
    <definedName name="共通費別紙" localSheetId="8" hidden="1">{#N/A,#N/A,FALSE,"EDIT_W"}</definedName>
    <definedName name="共通費別紙" hidden="1">{#N/A,#N/A,FALSE,"EDIT_W"}</definedName>
    <definedName name="空調機複合単価" localSheetId="7" hidden="1">{#N/A,#N/A,FALSE,"EDIT_W"}</definedName>
    <definedName name="空調機複合単価" localSheetId="8" hidden="1">{#N/A,#N/A,FALSE,"EDIT_W"}</definedName>
    <definedName name="空調機複合単価" hidden="1">{#N/A,#N/A,FALSE,"EDIT_W"}</definedName>
    <definedName name="経費" localSheetId="7" hidden="1">{#N/A,#N/A,FALSE,"EDIT_W"}</definedName>
    <definedName name="経費" localSheetId="8" hidden="1">{#N/A,#N/A,FALSE,"EDIT_W"}</definedName>
    <definedName name="経費" hidden="1">{#N/A,#N/A,FALSE,"EDIT_W"}</definedName>
    <definedName name="原稿" localSheetId="7" hidden="1">#REF!</definedName>
    <definedName name="原稿" localSheetId="8" hidden="1">#REF!</definedName>
    <definedName name="原稿" hidden="1">#REF!</definedName>
    <definedName name="根拠" localSheetId="7" hidden="1">{#N/A,#N/A,FALSE,"EDIT_W"}</definedName>
    <definedName name="根拠" localSheetId="8" hidden="1">{#N/A,#N/A,FALSE,"EDIT_W"}</definedName>
    <definedName name="根拠" hidden="1">{#N/A,#N/A,FALSE,"EDIT_W"}</definedName>
    <definedName name="材工単価比較表" localSheetId="7" hidden="1">{#N/A,#N/A,FALSE,"EDIT_W"}</definedName>
    <definedName name="材工単価比較表" localSheetId="8" hidden="1">{#N/A,#N/A,FALSE,"EDIT_W"}</definedName>
    <definedName name="材工単価比較表" hidden="1">{#N/A,#N/A,FALSE,"EDIT_W"}</definedName>
    <definedName name="材料単価比較表" localSheetId="7" hidden="1">{#N/A,#N/A,FALSE,"EDIT_W"}</definedName>
    <definedName name="材料単価比較表" localSheetId="8" hidden="1">{#N/A,#N/A,FALSE,"EDIT_W"}</definedName>
    <definedName name="材料単価比較表" hidden="1">{#N/A,#N/A,FALSE,"EDIT_W"}</definedName>
    <definedName name="材料単価比較表１" localSheetId="7" hidden="1">{#N/A,#N/A,FALSE,"EDIT_W"}</definedName>
    <definedName name="材料単価比較表１" localSheetId="8" hidden="1">{#N/A,#N/A,FALSE,"EDIT_W"}</definedName>
    <definedName name="材料単価比較表１" hidden="1">{#N/A,#N/A,FALSE,"EDIT_W"}</definedName>
    <definedName name="材料単価比較表２" localSheetId="7" hidden="1">{#N/A,#N/A,FALSE,"EDIT_W"}</definedName>
    <definedName name="材料単価比較表２" localSheetId="8" hidden="1">{#N/A,#N/A,FALSE,"EDIT_W"}</definedName>
    <definedName name="材料単価比較表２" hidden="1">{#N/A,#N/A,FALSE,"EDIT_W"}</definedName>
    <definedName name="材料比較表" localSheetId="7" hidden="1">{#N/A,#N/A,FALSE,"EDIT_W"}</definedName>
    <definedName name="材料比較表" localSheetId="8" hidden="1">{#N/A,#N/A,FALSE,"EDIT_W"}</definedName>
    <definedName name="材料比較表" hidden="1">{#N/A,#N/A,FALSE,"EDIT_W"}</definedName>
    <definedName name="坂出高校代価" localSheetId="7" hidden="1">{#N/A,#N/A,FALSE,"EDIT_W"}</definedName>
    <definedName name="坂出高校代価" localSheetId="8" hidden="1">{#N/A,#N/A,FALSE,"EDIT_W"}</definedName>
    <definedName name="坂出高校代価" hidden="1">{#N/A,#N/A,FALSE,"EDIT_W"}</definedName>
    <definedName name="坂出高校代価表" localSheetId="7" hidden="1">{#N/A,#N/A,FALSE,"EDIT_W"}</definedName>
    <definedName name="坂出高校代価表" localSheetId="8" hidden="1">{#N/A,#N/A,FALSE,"EDIT_W"}</definedName>
    <definedName name="坂出高校代価表" hidden="1">{#N/A,#N/A,FALSE,"EDIT_W"}</definedName>
    <definedName name="産業廃棄物" localSheetId="7" hidden="1">{#N/A,#N/A,FALSE,"EDIT_W"}</definedName>
    <definedName name="産業廃棄物" localSheetId="8" hidden="1">{#N/A,#N/A,FALSE,"EDIT_W"}</definedName>
    <definedName name="産業廃棄物" hidden="1">{#N/A,#N/A,FALSE,"EDIT_W"}</definedName>
    <definedName name="自家発電機" localSheetId="7" hidden="1">{#N/A,#N/A,FALSE,"EDIT_W"}</definedName>
    <definedName name="自家発電機" localSheetId="8" hidden="1">{#N/A,#N/A,FALSE,"EDIT_W"}</definedName>
    <definedName name="自家発電機" hidden="1">{#N/A,#N/A,FALSE,"EDIT_W"}</definedName>
    <definedName name="設計概要書" localSheetId="7" hidden="1">{#N/A,#N/A,FALSE,"EDIT_W"}</definedName>
    <definedName name="設計概要書" localSheetId="8" hidden="1">{#N/A,#N/A,FALSE,"EDIT_W"}</definedName>
    <definedName name="設計概要書" hidden="1">{#N/A,#N/A,FALSE,"EDIT_W"}</definedName>
    <definedName name="多度津代価表" localSheetId="7" hidden="1">{#N/A,#N/A,FALSE,"EDIT_W"}</definedName>
    <definedName name="多度津代価表" localSheetId="8" hidden="1">{#N/A,#N/A,FALSE,"EDIT_W"}</definedName>
    <definedName name="多度津代価表" hidden="1">{#N/A,#N/A,FALSE,"EDIT_W"}</definedName>
    <definedName name="打合せ" localSheetId="7" hidden="1">#REF!</definedName>
    <definedName name="打合せ" localSheetId="8" hidden="1">#REF!</definedName>
    <definedName name="打合せ" hidden="1">#REF!</definedName>
    <definedName name="代価表２" localSheetId="7" hidden="1">{#N/A,#N/A,FALSE,"EDIT_W"}</definedName>
    <definedName name="代価表２" localSheetId="8" hidden="1">{#N/A,#N/A,FALSE,"EDIT_W"}</definedName>
    <definedName name="代価表２" hidden="1">{#N/A,#N/A,FALSE,"EDIT_W"}</definedName>
    <definedName name="代価表5555" localSheetId="7" hidden="1">{#N/A,#N/A,FALSE,"EDIT_W"}</definedName>
    <definedName name="代価表5555" localSheetId="8" hidden="1">{#N/A,#N/A,FALSE,"EDIT_W"}</definedName>
    <definedName name="代価表5555" hidden="1">{#N/A,#N/A,FALSE,"EDIT_W"}</definedName>
    <definedName name="単価根拠表№１" localSheetId="7" hidden="1">{#N/A,#N/A,FALSE,"EDIT_W"}</definedName>
    <definedName name="単価根拠表№１" localSheetId="8" hidden="1">{#N/A,#N/A,FALSE,"EDIT_W"}</definedName>
    <definedName name="単価根拠表№１" hidden="1">{#N/A,#N/A,FALSE,"EDIT_W"}</definedName>
    <definedName name="単価根拠表№３" localSheetId="7" hidden="1">{#N/A,#N/A,FALSE,"EDIT_W"}</definedName>
    <definedName name="単価根拠表№３" localSheetId="8" hidden="1">{#N/A,#N/A,FALSE,"EDIT_W"}</definedName>
    <definedName name="単価根拠表№３" hidden="1">{#N/A,#N/A,FALSE,"EDIT_W"}</definedName>
    <definedName name="単価根拠表№4" localSheetId="7" hidden="1">{#N/A,#N/A,FALSE,"EDIT_W"}</definedName>
    <definedName name="単価根拠表№4" localSheetId="8" hidden="1">{#N/A,#N/A,FALSE,"EDIT_W"}</definedName>
    <definedName name="単価根拠表№4" hidden="1">{#N/A,#N/A,FALSE,"EDIT_W"}</definedName>
    <definedName name="電線" localSheetId="7" hidden="1">#REF!</definedName>
    <definedName name="電線" localSheetId="8" hidden="1">#REF!</definedName>
    <definedName name="電線" hidden="1">#REF!</definedName>
    <definedName name="内訳書" localSheetId="7" hidden="1">{#N/A,#N/A,FALSE,"EDIT_W"}</definedName>
    <definedName name="内訳書" localSheetId="8" hidden="1">{#N/A,#N/A,FALSE,"EDIT_W"}</definedName>
    <definedName name="内訳書" hidden="1">{#N/A,#N/A,FALSE,"EDIT_W"}</definedName>
    <definedName name="内訳書丸亀" localSheetId="7" hidden="1">{#N/A,#N/A,FALSE,"EDIT_W"}</definedName>
    <definedName name="内訳書丸亀" localSheetId="8" hidden="1">{#N/A,#N/A,FALSE,"EDIT_W"}</definedName>
    <definedName name="内訳書丸亀" hidden="1">{#N/A,#N/A,FALSE,"EDIT_W"}</definedName>
    <definedName name="別紙" localSheetId="7" hidden="1">[3]細目!#REF!</definedName>
    <definedName name="別紙" localSheetId="8" hidden="1">[3]細目!#REF!</definedName>
    <definedName name="別紙" hidden="1">[3]細目!#REF!</definedName>
    <definedName name="別紙2" localSheetId="7" hidden="1">{#N/A,#N/A,FALSE,"EDIT_W"}</definedName>
    <definedName name="別紙2" localSheetId="8" hidden="1">{#N/A,#N/A,FALSE,"EDIT_W"}</definedName>
    <definedName name="別紙2" hidden="1">{#N/A,#N/A,FALSE,"EDIT_W"}</definedName>
    <definedName name="防水電気" localSheetId="7" hidden="1">{#N/A,#N/A,FALSE,"EDIT_W"}</definedName>
    <definedName name="防水電気" localSheetId="8" hidden="1">{#N/A,#N/A,FALSE,"EDIT_W"}</definedName>
    <definedName name="防水電気" hidden="1">{#N/A,#N/A,FALSE,"EDIT_W"}</definedName>
  </definedNames>
  <calcPr calcId="162913"/>
</workbook>
</file>

<file path=xl/calcChain.xml><?xml version="1.0" encoding="utf-8"?>
<calcChain xmlns="http://schemas.openxmlformats.org/spreadsheetml/2006/main">
  <c r="G50" i="114" l="1"/>
  <c r="I50" i="114" s="1"/>
  <c r="G47" i="114"/>
  <c r="I47" i="114" s="1"/>
  <c r="G44" i="114"/>
  <c r="I44" i="114" s="1"/>
  <c r="G41" i="114"/>
  <c r="I41" i="114" s="1"/>
  <c r="G38" i="114"/>
  <c r="I38" i="114" s="1"/>
  <c r="G35" i="114"/>
  <c r="I35" i="114" s="1"/>
  <c r="G32" i="114"/>
  <c r="I32" i="114" s="1"/>
  <c r="G29" i="114"/>
  <c r="I29" i="114" s="1"/>
  <c r="G26" i="114"/>
  <c r="I26" i="114" s="1"/>
  <c r="G23" i="114"/>
  <c r="I23" i="114" s="1"/>
  <c r="G20" i="114"/>
  <c r="I20" i="114" s="1"/>
  <c r="G17" i="114"/>
  <c r="I17" i="114" s="1"/>
  <c r="G14" i="114"/>
  <c r="I14" i="114" s="1"/>
  <c r="G11" i="114"/>
  <c r="I11" i="114" s="1"/>
  <c r="J8" i="114"/>
  <c r="J11" i="114" s="1"/>
  <c r="J14" i="114" s="1"/>
  <c r="G8" i="114"/>
  <c r="I8" i="114" s="1"/>
  <c r="M29" i="113"/>
  <c r="J29" i="113"/>
  <c r="I29" i="113"/>
  <c r="G29" i="113"/>
  <c r="J26" i="113"/>
  <c r="M26" i="113" s="1"/>
  <c r="G26" i="113"/>
  <c r="I26" i="113" s="1"/>
  <c r="J23" i="113"/>
  <c r="M23" i="113" s="1"/>
  <c r="G23" i="113"/>
  <c r="I23" i="113" s="1"/>
  <c r="J20" i="113"/>
  <c r="M20" i="113" s="1"/>
  <c r="G20" i="113"/>
  <c r="I20" i="113" s="1"/>
  <c r="J17" i="113"/>
  <c r="M17" i="113" s="1"/>
  <c r="G17" i="113"/>
  <c r="I17" i="113" s="1"/>
  <c r="J14" i="113"/>
  <c r="M14" i="113" s="1"/>
  <c r="G14" i="113"/>
  <c r="I14" i="113" s="1"/>
  <c r="J11" i="113"/>
  <c r="M11" i="113" s="1"/>
  <c r="G11" i="113"/>
  <c r="I11" i="113" s="1"/>
  <c r="J8" i="113"/>
  <c r="M8" i="113" s="1"/>
  <c r="G8" i="113"/>
  <c r="I8" i="113" s="1"/>
  <c r="M8" i="114" l="1"/>
  <c r="N8" i="114" s="1"/>
  <c r="N26" i="113"/>
  <c r="N23" i="113"/>
  <c r="N20" i="113"/>
  <c r="N14" i="113"/>
  <c r="N11" i="113"/>
  <c r="N8" i="113"/>
  <c r="N29" i="113"/>
  <c r="N17" i="113"/>
  <c r="J23" i="114"/>
  <c r="M14" i="114"/>
  <c r="N14" i="114" s="1"/>
  <c r="M11" i="114"/>
  <c r="N11" i="114" s="1"/>
  <c r="M23" i="114" l="1"/>
  <c r="N23" i="114" s="1"/>
  <c r="J20" i="114"/>
  <c r="J17" i="114" l="1"/>
  <c r="M20" i="114"/>
  <c r="N20" i="114" s="1"/>
  <c r="J26" i="114" l="1"/>
  <c r="M17" i="114"/>
  <c r="N17" i="114" s="1"/>
  <c r="M26" i="114" l="1"/>
  <c r="N26" i="114" s="1"/>
  <c r="J29" i="114"/>
  <c r="J32" i="114" l="1"/>
  <c r="M29" i="114"/>
  <c r="N29" i="114" s="1"/>
  <c r="J35" i="114" l="1"/>
  <c r="M32" i="114"/>
  <c r="N32" i="114" s="1"/>
  <c r="J38" i="114" l="1"/>
  <c r="M35" i="114"/>
  <c r="N35" i="114" s="1"/>
  <c r="J41" i="114" l="1"/>
  <c r="M38" i="114"/>
  <c r="N38" i="114" s="1"/>
  <c r="J44" i="114" l="1"/>
  <c r="M41" i="114"/>
  <c r="N41" i="114" s="1"/>
  <c r="M44" i="114" l="1"/>
  <c r="N44" i="114" s="1"/>
  <c r="J47" i="114"/>
  <c r="J50" i="114" l="1"/>
  <c r="M47" i="114"/>
  <c r="N47" i="114" s="1"/>
  <c r="M50" i="114" l="1"/>
  <c r="N50" i="114" s="1"/>
  <c r="G1012" i="91" l="1"/>
  <c r="G5" i="107" l="1"/>
  <c r="G4" i="107"/>
  <c r="H255" i="107"/>
  <c r="H252" i="107"/>
  <c r="H249" i="107"/>
  <c r="H246" i="107"/>
  <c r="H243" i="107"/>
  <c r="H240" i="107"/>
  <c r="H237" i="107"/>
  <c r="H234" i="107"/>
  <c r="H231" i="107"/>
  <c r="H228" i="107"/>
  <c r="H225" i="107"/>
  <c r="H222" i="107"/>
  <c r="H219" i="107"/>
  <c r="H216" i="107"/>
  <c r="H213" i="107"/>
  <c r="H210" i="107"/>
  <c r="H204" i="107"/>
  <c r="H201" i="107"/>
  <c r="H198" i="107"/>
  <c r="H195" i="107"/>
  <c r="H192" i="107"/>
  <c r="H189" i="107"/>
  <c r="H186" i="107"/>
  <c r="H183" i="107"/>
  <c r="H180" i="107"/>
  <c r="H177" i="107"/>
  <c r="H174" i="107"/>
  <c r="H171" i="107"/>
  <c r="H168" i="107"/>
  <c r="H165" i="107"/>
  <c r="H162" i="107"/>
  <c r="H159" i="107"/>
  <c r="H153" i="107"/>
  <c r="H150" i="107"/>
  <c r="H147" i="107"/>
  <c r="H144" i="107"/>
  <c r="H141" i="107"/>
  <c r="H138" i="107"/>
  <c r="H135" i="107"/>
  <c r="H132" i="107"/>
  <c r="H129" i="107"/>
  <c r="H126" i="107"/>
  <c r="H123" i="107"/>
  <c r="H120" i="107"/>
  <c r="H117" i="107"/>
  <c r="H114" i="107"/>
  <c r="H111" i="107"/>
  <c r="H108" i="107"/>
  <c r="H102" i="107"/>
  <c r="H99" i="107"/>
  <c r="H96" i="107"/>
  <c r="H93" i="107"/>
  <c r="H90" i="107"/>
  <c r="H87" i="107"/>
  <c r="H84" i="107"/>
  <c r="H81" i="107"/>
  <c r="H78" i="107"/>
  <c r="H75" i="107"/>
  <c r="H72" i="107"/>
  <c r="H69" i="107"/>
  <c r="H66" i="107"/>
  <c r="H63" i="107"/>
  <c r="H60" i="107"/>
  <c r="H57" i="107"/>
  <c r="H51" i="107"/>
  <c r="H48" i="107"/>
  <c r="H45" i="107"/>
  <c r="H42" i="107"/>
  <c r="H39" i="107"/>
  <c r="H36" i="107"/>
  <c r="H33" i="107"/>
  <c r="H30" i="107"/>
  <c r="H27" i="107"/>
  <c r="H24" i="107"/>
  <c r="H21" i="107"/>
  <c r="H18" i="107"/>
  <c r="H15" i="107"/>
  <c r="H12" i="107"/>
  <c r="H9" i="107"/>
  <c r="H6" i="107"/>
  <c r="H204" i="106"/>
  <c r="H201" i="106"/>
  <c r="H198" i="106"/>
  <c r="H195" i="106"/>
  <c r="H192" i="106"/>
  <c r="H189" i="106"/>
  <c r="H186" i="106"/>
  <c r="H183" i="106"/>
  <c r="H180" i="106"/>
  <c r="H177" i="106"/>
  <c r="H174" i="106"/>
  <c r="H171" i="106"/>
  <c r="H168" i="106"/>
  <c r="H165" i="106"/>
  <c r="H162" i="106"/>
  <c r="H159" i="106"/>
  <c r="H153" i="106"/>
  <c r="H150" i="106"/>
  <c r="H147" i="106"/>
  <c r="H144" i="106"/>
  <c r="H141" i="106"/>
  <c r="H138" i="106"/>
  <c r="H135" i="106"/>
  <c r="H132" i="106"/>
  <c r="H129" i="106"/>
  <c r="H126" i="106"/>
  <c r="H123" i="106"/>
  <c r="H120" i="106"/>
  <c r="H117" i="106"/>
  <c r="H114" i="106"/>
  <c r="H111" i="106"/>
  <c r="H108" i="106"/>
  <c r="H102" i="106"/>
  <c r="H99" i="106"/>
  <c r="H96" i="106"/>
  <c r="H93" i="106"/>
  <c r="H90" i="106"/>
  <c r="H87" i="106"/>
  <c r="H84" i="106"/>
  <c r="H81" i="106"/>
  <c r="H78" i="106"/>
  <c r="H75" i="106"/>
  <c r="H72" i="106"/>
  <c r="H69" i="106"/>
  <c r="H66" i="106"/>
  <c r="H63" i="106"/>
  <c r="H60" i="106"/>
  <c r="H57" i="106"/>
  <c r="H51" i="106"/>
  <c r="H48" i="106"/>
  <c r="H45" i="106"/>
  <c r="H42" i="106"/>
  <c r="H39" i="106"/>
  <c r="H36" i="106"/>
  <c r="H33" i="106"/>
  <c r="H30" i="106"/>
  <c r="H27" i="106"/>
  <c r="H24" i="106"/>
  <c r="H21" i="106"/>
  <c r="H18" i="106"/>
  <c r="H15" i="106"/>
  <c r="H12" i="106"/>
  <c r="H9" i="106"/>
  <c r="H6" i="106"/>
  <c r="H1377" i="91"/>
  <c r="H1374" i="91"/>
  <c r="H1371" i="91"/>
  <c r="H1368" i="91"/>
  <c r="H1365" i="91"/>
  <c r="H1362" i="91"/>
  <c r="H1359" i="91"/>
  <c r="H1356" i="91"/>
  <c r="H1353" i="91"/>
  <c r="H1350" i="91"/>
  <c r="H1347" i="91"/>
  <c r="H1344" i="91"/>
  <c r="H1341" i="91"/>
  <c r="H1338" i="91"/>
  <c r="H1335" i="91"/>
  <c r="H1332" i="91"/>
  <c r="H1326" i="91"/>
  <c r="H1323" i="91"/>
  <c r="H1320" i="91"/>
  <c r="H1317" i="91"/>
  <c r="H1314" i="91"/>
  <c r="H1311" i="91"/>
  <c r="H1308" i="91"/>
  <c r="H1305" i="91"/>
  <c r="H1302" i="91"/>
  <c r="H1299" i="91"/>
  <c r="H1296" i="91"/>
  <c r="H1293" i="91"/>
  <c r="H1290" i="91"/>
  <c r="H1287" i="91"/>
  <c r="H1284" i="91"/>
  <c r="H1281" i="91"/>
  <c r="H1275" i="91"/>
  <c r="H1272" i="91"/>
  <c r="H1269" i="91"/>
  <c r="H1266" i="91"/>
  <c r="H1263" i="91"/>
  <c r="H1260" i="91"/>
  <c r="H1257" i="91"/>
  <c r="H1254" i="91"/>
  <c r="H1251" i="91"/>
  <c r="H1248" i="91"/>
  <c r="H1245" i="91"/>
  <c r="H1242" i="91"/>
  <c r="H1239" i="91"/>
  <c r="H1236" i="91"/>
  <c r="H1233" i="91"/>
  <c r="H1230" i="91"/>
  <c r="H1224" i="91"/>
  <c r="H1221" i="91"/>
  <c r="H1218" i="91"/>
  <c r="H1215" i="91"/>
  <c r="H1212" i="91"/>
  <c r="H1209" i="91"/>
  <c r="H1206" i="91"/>
  <c r="H1203" i="91"/>
  <c r="H1200" i="91"/>
  <c r="H1197" i="91"/>
  <c r="H1194" i="91"/>
  <c r="H1191" i="91"/>
  <c r="H1188" i="91"/>
  <c r="H1185" i="91"/>
  <c r="H1182" i="91"/>
  <c r="H1179" i="91"/>
  <c r="H1173" i="91"/>
  <c r="H1170" i="91"/>
  <c r="H1167" i="91"/>
  <c r="H1164" i="91"/>
  <c r="H1161" i="91"/>
  <c r="H1158" i="91"/>
  <c r="H1155" i="91"/>
  <c r="H1152" i="91"/>
  <c r="H1149" i="91"/>
  <c r="H1146" i="91"/>
  <c r="H1143" i="91"/>
  <c r="H1140" i="91"/>
  <c r="H1137" i="91"/>
  <c r="H1134" i="91"/>
  <c r="H1131" i="91"/>
  <c r="H1128" i="91"/>
  <c r="H1122" i="91"/>
  <c r="H1119" i="91"/>
  <c r="H1116" i="91"/>
  <c r="H1113" i="91"/>
  <c r="H1110" i="91"/>
  <c r="H1107" i="91"/>
  <c r="H1104" i="91"/>
  <c r="H1101" i="91"/>
  <c r="H1098" i="91"/>
  <c r="H1095" i="91"/>
  <c r="H1092" i="91"/>
  <c r="H1089" i="91"/>
  <c r="H1086" i="91"/>
  <c r="H1083" i="91"/>
  <c r="H1080" i="91"/>
  <c r="H1077" i="91"/>
  <c r="H1071" i="91"/>
  <c r="H1068" i="91"/>
  <c r="H1065" i="91"/>
  <c r="H1062" i="91"/>
  <c r="H1059" i="91"/>
  <c r="H1056" i="91"/>
  <c r="H1053" i="91"/>
  <c r="H1050" i="91"/>
  <c r="H1047" i="91"/>
  <c r="H1044" i="91"/>
  <c r="H1041" i="91"/>
  <c r="H1038" i="91"/>
  <c r="H1035" i="91"/>
  <c r="H1032" i="91"/>
  <c r="H1029" i="91"/>
  <c r="H1026" i="91"/>
  <c r="H1020" i="91"/>
  <c r="H1017" i="91"/>
  <c r="H1014" i="91"/>
  <c r="H1011" i="91"/>
  <c r="H1008" i="91"/>
  <c r="H1005" i="91"/>
  <c r="H1002" i="91"/>
  <c r="H999" i="91"/>
  <c r="H996" i="91"/>
  <c r="H993" i="91"/>
  <c r="H990" i="91"/>
  <c r="H987" i="91"/>
  <c r="H984" i="91"/>
  <c r="H981" i="91"/>
  <c r="H978" i="91"/>
  <c r="H975" i="91"/>
  <c r="H969" i="91"/>
  <c r="H966" i="91"/>
  <c r="H963" i="91"/>
  <c r="H960" i="91"/>
  <c r="H957" i="91"/>
  <c r="H954" i="91"/>
  <c r="H951" i="91"/>
  <c r="H948" i="91"/>
  <c r="H945" i="91"/>
  <c r="H942" i="91"/>
  <c r="H939" i="91"/>
  <c r="H936" i="91"/>
  <c r="H933" i="91"/>
  <c r="H930" i="91"/>
  <c r="H927" i="91"/>
  <c r="H924" i="91"/>
  <c r="H918" i="91"/>
  <c r="H915" i="91"/>
  <c r="H912" i="91"/>
  <c r="H909" i="91"/>
  <c r="H906" i="91"/>
  <c r="H903" i="91"/>
  <c r="H900" i="91"/>
  <c r="H897" i="91"/>
  <c r="H894" i="91"/>
  <c r="H891" i="91"/>
  <c r="H888" i="91"/>
  <c r="H885" i="91"/>
  <c r="H882" i="91"/>
  <c r="H879" i="91"/>
  <c r="H876" i="91"/>
  <c r="H873" i="91"/>
  <c r="H867" i="91"/>
  <c r="H864" i="91"/>
  <c r="H861" i="91"/>
  <c r="H858" i="91"/>
  <c r="H855" i="91"/>
  <c r="H852" i="91"/>
  <c r="H849" i="91"/>
  <c r="H846" i="91"/>
  <c r="H843" i="91"/>
  <c r="H840" i="91"/>
  <c r="H837" i="91"/>
  <c r="H834" i="91"/>
  <c r="H831" i="91"/>
  <c r="H828" i="91"/>
  <c r="H825" i="91"/>
  <c r="H822" i="91"/>
  <c r="H816" i="91"/>
  <c r="H813" i="91"/>
  <c r="H810" i="91"/>
  <c r="H807" i="91"/>
  <c r="H804" i="91"/>
  <c r="H801" i="91"/>
  <c r="H798" i="91"/>
  <c r="H795" i="91"/>
  <c r="H792" i="91"/>
  <c r="H789" i="91"/>
  <c r="H786" i="91"/>
  <c r="H783" i="91"/>
  <c r="H780" i="91"/>
  <c r="H777" i="91"/>
  <c r="H774" i="91"/>
  <c r="H771" i="91"/>
  <c r="H765" i="91"/>
  <c r="H762" i="91"/>
  <c r="H759" i="91"/>
  <c r="H756" i="91"/>
  <c r="H753" i="91"/>
  <c r="H750" i="91"/>
  <c r="H747" i="91"/>
  <c r="H744" i="91"/>
  <c r="H741" i="91"/>
  <c r="H738" i="91"/>
  <c r="H735" i="91"/>
  <c r="H732" i="91"/>
  <c r="H729" i="91"/>
  <c r="H726" i="91"/>
  <c r="H723" i="91"/>
  <c r="H720" i="91"/>
  <c r="H714" i="91"/>
  <c r="H711" i="91"/>
  <c r="H708" i="91"/>
  <c r="H705" i="91"/>
  <c r="H702" i="91"/>
  <c r="H699" i="91"/>
  <c r="H696" i="91"/>
  <c r="H693" i="91"/>
  <c r="H690" i="91"/>
  <c r="H687" i="91"/>
  <c r="H684" i="91"/>
  <c r="H681" i="91"/>
  <c r="H678" i="91"/>
  <c r="H675" i="91"/>
  <c r="H672" i="91"/>
  <c r="H669" i="91"/>
  <c r="H663" i="91"/>
  <c r="H660" i="91"/>
  <c r="H657" i="91"/>
  <c r="H654" i="91"/>
  <c r="H651" i="91"/>
  <c r="H648" i="91"/>
  <c r="H645" i="91"/>
  <c r="H642" i="91"/>
  <c r="H639" i="91"/>
  <c r="H636" i="91"/>
  <c r="H633" i="91"/>
  <c r="H630" i="91"/>
  <c r="H627" i="91"/>
  <c r="H624" i="91"/>
  <c r="H621" i="91"/>
  <c r="H618" i="91"/>
  <c r="H612" i="91"/>
  <c r="H609" i="91"/>
  <c r="H606" i="91"/>
  <c r="H603" i="91"/>
  <c r="H600" i="91"/>
  <c r="H597" i="91"/>
  <c r="H594" i="91"/>
  <c r="H591" i="91"/>
  <c r="H588" i="91"/>
  <c r="H585" i="91"/>
  <c r="H582" i="91"/>
  <c r="H579" i="91"/>
  <c r="H576" i="91"/>
  <c r="H573" i="91"/>
  <c r="H570" i="91"/>
  <c r="H567" i="91"/>
  <c r="H561" i="91"/>
  <c r="H558" i="91"/>
  <c r="H555" i="91"/>
  <c r="H552" i="91"/>
  <c r="H549" i="91"/>
  <c r="H546" i="91"/>
  <c r="H543" i="91"/>
  <c r="H540" i="91"/>
  <c r="H537" i="91"/>
  <c r="H534" i="91"/>
  <c r="H531" i="91"/>
  <c r="H528" i="91"/>
  <c r="H525" i="91"/>
  <c r="H522" i="91"/>
  <c r="H519" i="91"/>
  <c r="H516" i="91"/>
  <c r="H510" i="91"/>
  <c r="H507" i="91"/>
  <c r="H504" i="91"/>
  <c r="H501" i="91"/>
  <c r="H498" i="91"/>
  <c r="H495" i="91"/>
  <c r="H492" i="91"/>
  <c r="H489" i="91"/>
  <c r="H486" i="91"/>
  <c r="H483" i="91"/>
  <c r="H480" i="91"/>
  <c r="H477" i="91"/>
  <c r="H474" i="91"/>
  <c r="H471" i="91"/>
  <c r="H468" i="91"/>
  <c r="H465" i="91"/>
  <c r="H459" i="91"/>
  <c r="H456" i="91"/>
  <c r="H453" i="91"/>
  <c r="H450" i="91"/>
  <c r="H447" i="91"/>
  <c r="H444" i="91"/>
  <c r="H441" i="91"/>
  <c r="H438" i="91"/>
  <c r="H435" i="91"/>
  <c r="H432" i="91"/>
  <c r="H429" i="91"/>
  <c r="H426" i="91"/>
  <c r="H423" i="91"/>
  <c r="H420" i="91"/>
  <c r="H417" i="91"/>
  <c r="H414" i="91"/>
  <c r="H408" i="91"/>
  <c r="H405" i="91"/>
  <c r="H402" i="91"/>
  <c r="H399" i="91"/>
  <c r="H396" i="91"/>
  <c r="H393" i="91"/>
  <c r="H390" i="91"/>
  <c r="H387" i="91"/>
  <c r="H384" i="91"/>
  <c r="H381" i="91"/>
  <c r="H378" i="91"/>
  <c r="H375" i="91"/>
  <c r="H372" i="91"/>
  <c r="H369" i="91"/>
  <c r="H366" i="91"/>
  <c r="H363" i="91"/>
  <c r="H357" i="91"/>
  <c r="H354" i="91"/>
  <c r="H351" i="91"/>
  <c r="H348" i="91"/>
  <c r="H345" i="91"/>
  <c r="H342" i="91"/>
  <c r="H339" i="91"/>
  <c r="H336" i="91"/>
  <c r="H333" i="91"/>
  <c r="H330" i="91"/>
  <c r="H327" i="91"/>
  <c r="H324" i="91"/>
  <c r="H321" i="91"/>
  <c r="H318" i="91"/>
  <c r="H315" i="91"/>
  <c r="H312" i="91"/>
  <c r="H306" i="91"/>
  <c r="H303" i="91"/>
  <c r="H300" i="91"/>
  <c r="H297" i="91"/>
  <c r="H294" i="91"/>
  <c r="H291" i="91"/>
  <c r="H288" i="91"/>
  <c r="H285" i="91"/>
  <c r="H282" i="91"/>
  <c r="H279" i="91"/>
  <c r="H276" i="91"/>
  <c r="H273" i="91"/>
  <c r="H270" i="91"/>
  <c r="H267" i="91"/>
  <c r="H264" i="91"/>
  <c r="H261" i="91"/>
  <c r="H255" i="91"/>
  <c r="H252" i="91"/>
  <c r="H249" i="91"/>
  <c r="H246" i="91"/>
  <c r="H243" i="91"/>
  <c r="H240" i="91"/>
  <c r="H237" i="91"/>
  <c r="H234" i="91"/>
  <c r="H231" i="91"/>
  <c r="H228" i="91"/>
  <c r="H225" i="91"/>
  <c r="H222" i="91"/>
  <c r="H219" i="91"/>
  <c r="H216" i="91"/>
  <c r="H213" i="91"/>
  <c r="H210" i="91"/>
  <c r="H204" i="91"/>
  <c r="H201" i="91"/>
  <c r="H198" i="91"/>
  <c r="H195" i="91"/>
  <c r="H192" i="91"/>
  <c r="H189" i="91"/>
  <c r="H186" i="91"/>
  <c r="H183" i="91"/>
  <c r="H180" i="91"/>
  <c r="H177" i="91"/>
  <c r="H174" i="91"/>
  <c r="H171" i="91"/>
  <c r="H168" i="91"/>
  <c r="H165" i="91"/>
  <c r="H162" i="91"/>
  <c r="H159" i="91"/>
  <c r="H153" i="91"/>
  <c r="H150" i="91"/>
  <c r="H147" i="91"/>
  <c r="H144" i="91"/>
  <c r="H141" i="91"/>
  <c r="H138" i="91"/>
  <c r="H135" i="91"/>
  <c r="H132" i="91"/>
  <c r="H129" i="91"/>
  <c r="H126" i="91"/>
  <c r="H123" i="91"/>
  <c r="H120" i="91"/>
  <c r="H117" i="91"/>
  <c r="H114" i="91"/>
  <c r="H111" i="91"/>
  <c r="H108" i="91"/>
  <c r="H102" i="91"/>
  <c r="H99" i="91"/>
  <c r="H96" i="91"/>
  <c r="H93" i="91"/>
  <c r="H90" i="91"/>
  <c r="H87" i="91"/>
  <c r="H84" i="91"/>
  <c r="H81" i="91"/>
  <c r="H78" i="91"/>
  <c r="H75" i="91"/>
  <c r="H72" i="91"/>
  <c r="H69" i="91"/>
  <c r="H66" i="91"/>
  <c r="H63" i="91"/>
  <c r="H60" i="91"/>
  <c r="H57" i="91"/>
  <c r="H52" i="107" l="1"/>
  <c r="H103" i="107" s="1"/>
  <c r="H154" i="107" s="1"/>
  <c r="H205" i="107" s="1"/>
  <c r="H52" i="106"/>
  <c r="H103" i="106" s="1"/>
  <c r="H154" i="106" s="1"/>
  <c r="C105" i="109"/>
  <c r="G105" i="109" s="1"/>
  <c r="C107" i="109"/>
  <c r="G107" i="109" s="1"/>
  <c r="C109" i="109"/>
  <c r="G109" i="109" s="1"/>
  <c r="C111" i="109"/>
  <c r="G111" i="109" s="1"/>
  <c r="C113" i="109"/>
  <c r="G113" i="109" s="1"/>
  <c r="C115" i="109"/>
  <c r="G115" i="109" s="1"/>
  <c r="C117" i="109"/>
  <c r="G117" i="109" s="1"/>
  <c r="C119" i="109"/>
  <c r="G119" i="109" s="1"/>
  <c r="C121" i="109"/>
  <c r="G121" i="109" s="1"/>
  <c r="C123" i="109"/>
  <c r="G123" i="109" s="1"/>
  <c r="C125" i="109"/>
  <c r="G125" i="109" s="1"/>
  <c r="C127" i="109"/>
  <c r="G127" i="109" s="1"/>
  <c r="C129" i="109"/>
  <c r="G129" i="109" s="1"/>
  <c r="C131" i="109"/>
  <c r="G131" i="109" s="1"/>
  <c r="C133" i="109"/>
  <c r="G133" i="109" s="1"/>
  <c r="C135" i="109"/>
  <c r="G135" i="109" s="1"/>
  <c r="C137" i="109"/>
  <c r="G137" i="109" s="1"/>
  <c r="C139" i="109"/>
  <c r="G139" i="109" s="1"/>
  <c r="C141" i="109"/>
  <c r="G141" i="109" s="1"/>
  <c r="C162" i="109"/>
  <c r="G162" i="109" s="1"/>
  <c r="C166" i="109"/>
  <c r="G166" i="109" s="1"/>
  <c r="C168" i="109"/>
  <c r="G168" i="109" s="1"/>
  <c r="H18" i="95"/>
  <c r="E17" i="95" s="1"/>
  <c r="F16" i="95" s="1"/>
  <c r="H24" i="95"/>
  <c r="G19" i="95"/>
  <c r="G16" i="95"/>
  <c r="G27" i="95"/>
  <c r="G25" i="95"/>
  <c r="G24" i="95"/>
  <c r="G23" i="95"/>
  <c r="G22" i="95"/>
  <c r="F49" i="95"/>
  <c r="C316" i="92" s="1"/>
  <c r="F37" i="95"/>
  <c r="C313" i="92" s="1"/>
  <c r="G14" i="95"/>
  <c r="G13" i="95"/>
  <c r="B210" i="107"/>
  <c r="B213" i="107"/>
  <c r="B216" i="107"/>
  <c r="B219" i="107"/>
  <c r="B222" i="107"/>
  <c r="B225" i="107"/>
  <c r="B228" i="107"/>
  <c r="B231" i="107"/>
  <c r="B234" i="107"/>
  <c r="B237" i="107"/>
  <c r="B240" i="107"/>
  <c r="B243" i="107"/>
  <c r="B246" i="107"/>
  <c r="B249" i="107"/>
  <c r="E107" i="107"/>
  <c r="F106" i="107" s="1"/>
  <c r="E110" i="107"/>
  <c r="F109" i="107" s="1"/>
  <c r="E113" i="107"/>
  <c r="F112" i="107" s="1"/>
  <c r="E122" i="107"/>
  <c r="F121" i="107" s="1"/>
  <c r="E125" i="107"/>
  <c r="F124" i="107" s="1"/>
  <c r="E128" i="107"/>
  <c r="F127" i="107" s="1"/>
  <c r="B248" i="107"/>
  <c r="G247" i="107"/>
  <c r="B247" i="107"/>
  <c r="B245" i="107"/>
  <c r="G244" i="107"/>
  <c r="B244" i="107"/>
  <c r="B242" i="107"/>
  <c r="G241" i="107"/>
  <c r="B241" i="107"/>
  <c r="B239" i="107"/>
  <c r="G238" i="107"/>
  <c r="B238" i="107"/>
  <c r="G236" i="107"/>
  <c r="B236" i="107"/>
  <c r="G235" i="107"/>
  <c r="B235" i="107"/>
  <c r="B233" i="107"/>
  <c r="G232" i="107"/>
  <c r="B232" i="107"/>
  <c r="G230" i="107"/>
  <c r="B230" i="107"/>
  <c r="G229" i="107"/>
  <c r="B229" i="107"/>
  <c r="B227" i="107"/>
  <c r="G226" i="107"/>
  <c r="B226" i="107"/>
  <c r="G224" i="107"/>
  <c r="B224" i="107"/>
  <c r="G223" i="107"/>
  <c r="B223" i="107"/>
  <c r="B221" i="107"/>
  <c r="G220" i="107"/>
  <c r="B220" i="107"/>
  <c r="B218" i="107"/>
  <c r="G217" i="107"/>
  <c r="B217" i="107"/>
  <c r="B215" i="107"/>
  <c r="G214" i="107"/>
  <c r="B214" i="107"/>
  <c r="G212" i="107"/>
  <c r="B212" i="107"/>
  <c r="G211" i="107"/>
  <c r="B211" i="107"/>
  <c r="B209" i="107"/>
  <c r="G208" i="107"/>
  <c r="B208" i="107"/>
  <c r="B206" i="107"/>
  <c r="G197" i="107"/>
  <c r="G196" i="107"/>
  <c r="G194" i="107"/>
  <c r="G193" i="107"/>
  <c r="G192" i="107"/>
  <c r="G191" i="107"/>
  <c r="G190" i="107"/>
  <c r="G188" i="107"/>
  <c r="G187" i="107"/>
  <c r="G184" i="107"/>
  <c r="G181" i="107"/>
  <c r="G180" i="107"/>
  <c r="G179" i="107"/>
  <c r="G178" i="107"/>
  <c r="G176" i="107"/>
  <c r="G175" i="107"/>
  <c r="G172" i="107"/>
  <c r="G170" i="107"/>
  <c r="G169" i="107"/>
  <c r="G167" i="107"/>
  <c r="G166" i="107"/>
  <c r="G165" i="107"/>
  <c r="G164" i="107"/>
  <c r="G163" i="107"/>
  <c r="G160" i="107"/>
  <c r="G158" i="107"/>
  <c r="G157" i="107"/>
  <c r="B155" i="107"/>
  <c r="G129" i="107"/>
  <c r="G128" i="107"/>
  <c r="G127" i="107"/>
  <c r="G126" i="107"/>
  <c r="G125" i="107"/>
  <c r="G124" i="107"/>
  <c r="G123" i="107"/>
  <c r="G122" i="107"/>
  <c r="G121" i="107"/>
  <c r="G120" i="107"/>
  <c r="G118" i="107"/>
  <c r="G117" i="107"/>
  <c r="G115" i="107"/>
  <c r="G114" i="107"/>
  <c r="G113" i="107"/>
  <c r="G112" i="107"/>
  <c r="G111" i="107"/>
  <c r="G110" i="107"/>
  <c r="G109" i="107"/>
  <c r="G108" i="107"/>
  <c r="G107" i="107"/>
  <c r="G106" i="107"/>
  <c r="G15" i="107"/>
  <c r="E56" i="107"/>
  <c r="F55" i="107" s="1"/>
  <c r="E59" i="107"/>
  <c r="F58" i="107" s="1"/>
  <c r="E62" i="107"/>
  <c r="F61" i="107" s="1"/>
  <c r="E65" i="107"/>
  <c r="F64" i="107" s="1"/>
  <c r="E80" i="107"/>
  <c r="F79" i="107" s="1"/>
  <c r="E98" i="107"/>
  <c r="F97" i="107" s="1"/>
  <c r="B104" i="107"/>
  <c r="G98" i="107"/>
  <c r="G97" i="107"/>
  <c r="G94" i="107"/>
  <c r="G91" i="107"/>
  <c r="G89" i="107"/>
  <c r="G88" i="107"/>
  <c r="G85" i="107"/>
  <c r="G82" i="107"/>
  <c r="G80" i="107"/>
  <c r="G79" i="107"/>
  <c r="G77" i="107"/>
  <c r="G76" i="107"/>
  <c r="G75" i="107"/>
  <c r="G74" i="107"/>
  <c r="G73" i="107"/>
  <c r="G72" i="107"/>
  <c r="G70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B53" i="107"/>
  <c r="G23" i="107"/>
  <c r="G22" i="107"/>
  <c r="G20" i="107"/>
  <c r="G19" i="107"/>
  <c r="G16" i="107"/>
  <c r="G14" i="107"/>
  <c r="G13" i="107"/>
  <c r="G12" i="107"/>
  <c r="G11" i="107"/>
  <c r="G10" i="107"/>
  <c r="G8" i="107"/>
  <c r="G7" i="107"/>
  <c r="B2" i="107"/>
  <c r="A2" i="107"/>
  <c r="E158" i="106"/>
  <c r="F157" i="106" s="1"/>
  <c r="E161" i="106"/>
  <c r="F160" i="106" s="1"/>
  <c r="E164" i="106"/>
  <c r="F163" i="106" s="1"/>
  <c r="E167" i="106"/>
  <c r="F166" i="106" s="1"/>
  <c r="E170" i="106"/>
  <c r="F169" i="106" s="1"/>
  <c r="B155" i="106"/>
  <c r="E107" i="106"/>
  <c r="F106" i="106" s="1"/>
  <c r="E110" i="106"/>
  <c r="F109" i="106" s="1"/>
  <c r="G111" i="106"/>
  <c r="G110" i="106"/>
  <c r="G109" i="106"/>
  <c r="G108" i="106"/>
  <c r="G107" i="106"/>
  <c r="G106" i="106"/>
  <c r="B104" i="106"/>
  <c r="E56" i="106"/>
  <c r="F55" i="106" s="1"/>
  <c r="E59" i="106"/>
  <c r="F58" i="106" s="1"/>
  <c r="E62" i="106"/>
  <c r="F61" i="106" s="1"/>
  <c r="E5" i="106"/>
  <c r="F4" i="106" s="1"/>
  <c r="E8" i="106"/>
  <c r="F7" i="106" s="1"/>
  <c r="E11" i="106"/>
  <c r="F10" i="106" s="1"/>
  <c r="E14" i="106"/>
  <c r="F13" i="106" s="1"/>
  <c r="E17" i="106"/>
  <c r="F16" i="106" s="1"/>
  <c r="G63" i="106"/>
  <c r="G62" i="106"/>
  <c r="G61" i="106"/>
  <c r="G60" i="106"/>
  <c r="G59" i="106"/>
  <c r="G58" i="106"/>
  <c r="G57" i="106"/>
  <c r="G56" i="106"/>
  <c r="G55" i="106"/>
  <c r="B53" i="106"/>
  <c r="G18" i="106"/>
  <c r="G17" i="106"/>
  <c r="G16" i="106"/>
  <c r="G15" i="106"/>
  <c r="G14" i="106"/>
  <c r="G13" i="106"/>
  <c r="G12" i="106"/>
  <c r="G11" i="106"/>
  <c r="G10" i="106"/>
  <c r="G9" i="106"/>
  <c r="G8" i="106"/>
  <c r="G7" i="106"/>
  <c r="G6" i="106"/>
  <c r="G5" i="106"/>
  <c r="G4" i="106"/>
  <c r="B2" i="106"/>
  <c r="A2" i="106"/>
  <c r="E1325" i="91"/>
  <c r="F1324" i="91" s="1"/>
  <c r="E1319" i="91"/>
  <c r="F1318" i="91" s="1"/>
  <c r="G1318" i="91"/>
  <c r="G1319" i="91"/>
  <c r="G1320" i="91"/>
  <c r="E1322" i="91"/>
  <c r="F1321" i="91" s="1"/>
  <c r="G1321" i="91"/>
  <c r="G1322" i="91"/>
  <c r="G1323" i="91"/>
  <c r="G1324" i="91"/>
  <c r="G1325" i="91"/>
  <c r="E1283" i="91"/>
  <c r="F1282" i="91" s="1"/>
  <c r="E1286" i="91"/>
  <c r="F1285" i="91" s="1"/>
  <c r="E1289" i="91"/>
  <c r="F1288" i="91" s="1"/>
  <c r="E1292" i="91"/>
  <c r="F1291" i="91" s="1"/>
  <c r="E1295" i="91"/>
  <c r="F1294" i="91" s="1"/>
  <c r="E1304" i="91"/>
  <c r="F1303" i="91" s="1"/>
  <c r="E1307" i="91"/>
  <c r="F1306" i="91" s="1"/>
  <c r="E1310" i="91"/>
  <c r="F1309" i="91" s="1"/>
  <c r="E1313" i="91"/>
  <c r="F1312" i="91" s="1"/>
  <c r="E1316" i="91"/>
  <c r="F1315" i="91"/>
  <c r="E1331" i="91"/>
  <c r="F1330" i="91" s="1"/>
  <c r="E1334" i="91"/>
  <c r="F1333" i="91"/>
  <c r="E1337" i="91"/>
  <c r="F1336" i="91" s="1"/>
  <c r="E1340" i="91"/>
  <c r="F1339" i="91" s="1"/>
  <c r="E1343" i="91"/>
  <c r="F1342" i="91" s="1"/>
  <c r="E1346" i="91"/>
  <c r="F1345" i="91" s="1"/>
  <c r="E1349" i="91"/>
  <c r="F1348" i="91" s="1"/>
  <c r="E1352" i="91"/>
  <c r="F1351" i="91" s="1"/>
  <c r="E1355" i="91"/>
  <c r="F1354" i="91" s="1"/>
  <c r="E1358" i="91"/>
  <c r="F1357" i="91"/>
  <c r="E1361" i="91"/>
  <c r="F1360" i="91" s="1"/>
  <c r="E1367" i="91"/>
  <c r="F1366" i="91" s="1"/>
  <c r="E1370" i="91"/>
  <c r="F1369" i="91" s="1"/>
  <c r="B1277" i="91"/>
  <c r="B1328" i="91" s="1"/>
  <c r="A104" i="92"/>
  <c r="A2" i="91" s="1"/>
  <c r="A53" i="91" s="1"/>
  <c r="G1377" i="91"/>
  <c r="G1371" i="91"/>
  <c r="G1370" i="91"/>
  <c r="G1369" i="91"/>
  <c r="G1368" i="91"/>
  <c r="G1367" i="91"/>
  <c r="G1366" i="91"/>
  <c r="G1362" i="91"/>
  <c r="G1361" i="91"/>
  <c r="G1360" i="91"/>
  <c r="G1359" i="91"/>
  <c r="G1358" i="91"/>
  <c r="G1357" i="91"/>
  <c r="G1356" i="91"/>
  <c r="G1355" i="91"/>
  <c r="G1354" i="91"/>
  <c r="G1353" i="91"/>
  <c r="G1352" i="91"/>
  <c r="G1351" i="91"/>
  <c r="G1350" i="91"/>
  <c r="G1349" i="91"/>
  <c r="G1348" i="91"/>
  <c r="G1347" i="91"/>
  <c r="G1346" i="91"/>
  <c r="G1345" i="91"/>
  <c r="G1344" i="91"/>
  <c r="G1343" i="91"/>
  <c r="G1342" i="91"/>
  <c r="G1341" i="91"/>
  <c r="G1340" i="91"/>
  <c r="G1339" i="91"/>
  <c r="G1338" i="91"/>
  <c r="G1337" i="91"/>
  <c r="G1336" i="91"/>
  <c r="G1335" i="91"/>
  <c r="G1334" i="91"/>
  <c r="G1333" i="91"/>
  <c r="G1332" i="91"/>
  <c r="G1331" i="91"/>
  <c r="G1330" i="91"/>
  <c r="G1317" i="91"/>
  <c r="G1316" i="91"/>
  <c r="G1315" i="91"/>
  <c r="G1314" i="91"/>
  <c r="G1313" i="91"/>
  <c r="G1312" i="91"/>
  <c r="G1311" i="91"/>
  <c r="G1310" i="91"/>
  <c r="G1309" i="91"/>
  <c r="G1308" i="91"/>
  <c r="G1307" i="91"/>
  <c r="G1306" i="91"/>
  <c r="G1305" i="91"/>
  <c r="G1304" i="91"/>
  <c r="G1303" i="91"/>
  <c r="G1296" i="91"/>
  <c r="G1295" i="91"/>
  <c r="G1294" i="91"/>
  <c r="G1293" i="91"/>
  <c r="G1292" i="91"/>
  <c r="G1291" i="91"/>
  <c r="G1290" i="91"/>
  <c r="G1289" i="91"/>
  <c r="G1288" i="91"/>
  <c r="G1287" i="91"/>
  <c r="G1286" i="91"/>
  <c r="G1285" i="91"/>
  <c r="G1284" i="91"/>
  <c r="G1283" i="91"/>
  <c r="G1282" i="91"/>
  <c r="G1374" i="91"/>
  <c r="G1373" i="91"/>
  <c r="G1372" i="91"/>
  <c r="G1302" i="91"/>
  <c r="G1301" i="91"/>
  <c r="G1300" i="91"/>
  <c r="G1299" i="91"/>
  <c r="G1298" i="91"/>
  <c r="G1297" i="91"/>
  <c r="G1281" i="91"/>
  <c r="G1280" i="91"/>
  <c r="G1279" i="91"/>
  <c r="E1229" i="91"/>
  <c r="F1228" i="91" s="1"/>
  <c r="E1232" i="91"/>
  <c r="F1231" i="91" s="1"/>
  <c r="E1235" i="91"/>
  <c r="F1234" i="91" s="1"/>
  <c r="G1274" i="91"/>
  <c r="G1236" i="91"/>
  <c r="G1235" i="91"/>
  <c r="G1234" i="91"/>
  <c r="G1233" i="91"/>
  <c r="G1232" i="91"/>
  <c r="G1231" i="91"/>
  <c r="G1230" i="91"/>
  <c r="G1229" i="91"/>
  <c r="G1228" i="91"/>
  <c r="B1226" i="91"/>
  <c r="E1178" i="91"/>
  <c r="F1177" i="91" s="1"/>
  <c r="E1181" i="91"/>
  <c r="F1180" i="91" s="1"/>
  <c r="E1184" i="91"/>
  <c r="F1183" i="91" s="1"/>
  <c r="E1187" i="91"/>
  <c r="F1186" i="91" s="1"/>
  <c r="E1190" i="91"/>
  <c r="F1189" i="91" s="1"/>
  <c r="E1193" i="91"/>
  <c r="F1192" i="91" s="1"/>
  <c r="E1196" i="91"/>
  <c r="F1195" i="91" s="1"/>
  <c r="E1199" i="91"/>
  <c r="F1198" i="91" s="1"/>
  <c r="E1202" i="91"/>
  <c r="F1201" i="91" s="1"/>
  <c r="G1223" i="91"/>
  <c r="G1203" i="91"/>
  <c r="G1202" i="91"/>
  <c r="G1201" i="91"/>
  <c r="G1200" i="91"/>
  <c r="G1199" i="91"/>
  <c r="G1198" i="91"/>
  <c r="G1197" i="91"/>
  <c r="G1196" i="91"/>
  <c r="G1195" i="91"/>
  <c r="G1194" i="91"/>
  <c r="G1193" i="91"/>
  <c r="G1192" i="91"/>
  <c r="G1191" i="91"/>
  <c r="G1190" i="91"/>
  <c r="G1189" i="91"/>
  <c r="G1188" i="91"/>
  <c r="G1187" i="91"/>
  <c r="G1186" i="91"/>
  <c r="G1185" i="91"/>
  <c r="G1184" i="91"/>
  <c r="G1183" i="91"/>
  <c r="G1182" i="91"/>
  <c r="G1181" i="91"/>
  <c r="G1180" i="91"/>
  <c r="G1179" i="91"/>
  <c r="G1178" i="91"/>
  <c r="G1177" i="91"/>
  <c r="B1175" i="91"/>
  <c r="E1127" i="91"/>
  <c r="F1126" i="91" s="1"/>
  <c r="E1130" i="91"/>
  <c r="F1129" i="91" s="1"/>
  <c r="E1133" i="91"/>
  <c r="F1132" i="91" s="1"/>
  <c r="E1136" i="91"/>
  <c r="F1135" i="91" s="1"/>
  <c r="E1139" i="91"/>
  <c r="F1138" i="91" s="1"/>
  <c r="E1142" i="91"/>
  <c r="F1141" i="91" s="1"/>
  <c r="E1145" i="91"/>
  <c r="F1144" i="91" s="1"/>
  <c r="E1148" i="91"/>
  <c r="F1147" i="91" s="1"/>
  <c r="E1151" i="91"/>
  <c r="F1150" i="91" s="1"/>
  <c r="E1154" i="91"/>
  <c r="F1153" i="91" s="1"/>
  <c r="E1157" i="91"/>
  <c r="F1156" i="91" s="1"/>
  <c r="E1160" i="91"/>
  <c r="F1159" i="91" s="1"/>
  <c r="E1163" i="91"/>
  <c r="F1162" i="91" s="1"/>
  <c r="E1166" i="91"/>
  <c r="F1165" i="91" s="1"/>
  <c r="G1172" i="91"/>
  <c r="G1167" i="91"/>
  <c r="G1166" i="91"/>
  <c r="G1165" i="91"/>
  <c r="G1164" i="91"/>
  <c r="G1163" i="91"/>
  <c r="G1162" i="91"/>
  <c r="G1161" i="91"/>
  <c r="G1160" i="91"/>
  <c r="G1159" i="91"/>
  <c r="G1158" i="91"/>
  <c r="G1157" i="91"/>
  <c r="G1156" i="91"/>
  <c r="G1155" i="91"/>
  <c r="G1154" i="91"/>
  <c r="G1153" i="91"/>
  <c r="G1152" i="91"/>
  <c r="G1151" i="91"/>
  <c r="G1150" i="91"/>
  <c r="G1149" i="91"/>
  <c r="G1148" i="91"/>
  <c r="G1147" i="91"/>
  <c r="G1146" i="91"/>
  <c r="G1145" i="91"/>
  <c r="G1144" i="91"/>
  <c r="G1143" i="91"/>
  <c r="G1142" i="91"/>
  <c r="G1141" i="91"/>
  <c r="H18" i="91"/>
  <c r="E17" i="91" s="1"/>
  <c r="F16" i="91" s="1"/>
  <c r="H21" i="91"/>
  <c r="E20" i="91" s="1"/>
  <c r="F19" i="91" s="1"/>
  <c r="H24" i="91"/>
  <c r="E23" i="91"/>
  <c r="F22" i="91" s="1"/>
  <c r="H27" i="91"/>
  <c r="E26" i="91" s="1"/>
  <c r="F25" i="91" s="1"/>
  <c r="H30" i="91"/>
  <c r="E29" i="91"/>
  <c r="F28" i="91" s="1"/>
  <c r="H33" i="91"/>
  <c r="E32" i="91" s="1"/>
  <c r="F31" i="91" s="1"/>
  <c r="H36" i="91"/>
  <c r="E35" i="91"/>
  <c r="F34" i="91" s="1"/>
  <c r="H39" i="91"/>
  <c r="E38" i="91" s="1"/>
  <c r="F37" i="91" s="1"/>
  <c r="H42" i="91"/>
  <c r="E41" i="91"/>
  <c r="F40" i="91" s="1"/>
  <c r="H45" i="91"/>
  <c r="E44" i="91" s="1"/>
  <c r="F43" i="91" s="1"/>
  <c r="H48" i="91"/>
  <c r="E47" i="91"/>
  <c r="F46" i="91" s="1"/>
  <c r="H51" i="91"/>
  <c r="E50" i="91" s="1"/>
  <c r="F49" i="91" s="1"/>
  <c r="E56" i="91"/>
  <c r="F55" i="91" s="1"/>
  <c r="E59" i="91"/>
  <c r="F58" i="91" s="1"/>
  <c r="E62" i="91"/>
  <c r="F61" i="91" s="1"/>
  <c r="E65" i="91"/>
  <c r="F64" i="91" s="1"/>
  <c r="E68" i="91"/>
  <c r="F67" i="91" s="1"/>
  <c r="E71" i="91"/>
  <c r="F70" i="91" s="1"/>
  <c r="E74" i="91"/>
  <c r="F73" i="91" s="1"/>
  <c r="E107" i="91"/>
  <c r="F106" i="91" s="1"/>
  <c r="E110" i="91"/>
  <c r="F109" i="91" s="1"/>
  <c r="E113" i="91"/>
  <c r="F112" i="91" s="1"/>
  <c r="E116" i="91"/>
  <c r="F115" i="91" s="1"/>
  <c r="C118" i="91"/>
  <c r="E119" i="91"/>
  <c r="C121" i="91"/>
  <c r="E122" i="91"/>
  <c r="E134" i="91"/>
  <c r="F133" i="91" s="1"/>
  <c r="E137" i="91"/>
  <c r="F136" i="91" s="1"/>
  <c r="E140" i="91"/>
  <c r="F139" i="91" s="1"/>
  <c r="E143" i="91"/>
  <c r="F142" i="91" s="1"/>
  <c r="E161" i="91"/>
  <c r="F160" i="91" s="1"/>
  <c r="E164" i="91"/>
  <c r="F163" i="91" s="1"/>
  <c r="E167" i="91"/>
  <c r="F166" i="91" s="1"/>
  <c r="E170" i="91"/>
  <c r="F169" i="91" s="1"/>
  <c r="E173" i="91"/>
  <c r="F172" i="91" s="1"/>
  <c r="E176" i="91"/>
  <c r="F175" i="91" s="1"/>
  <c r="E182" i="91"/>
  <c r="F181" i="91" s="1"/>
  <c r="E185" i="91"/>
  <c r="F184" i="91" s="1"/>
  <c r="E188" i="91"/>
  <c r="F187" i="91" s="1"/>
  <c r="E191" i="91"/>
  <c r="F190" i="91" s="1"/>
  <c r="E194" i="91"/>
  <c r="F193" i="91" s="1"/>
  <c r="E197" i="91"/>
  <c r="F196" i="91" s="1"/>
  <c r="E200" i="91"/>
  <c r="F199" i="91" s="1"/>
  <c r="E209" i="91"/>
  <c r="F208" i="91" s="1"/>
  <c r="E212" i="91"/>
  <c r="F211" i="91" s="1"/>
  <c r="E215" i="91"/>
  <c r="F214" i="91" s="1"/>
  <c r="E218" i="91"/>
  <c r="F217" i="91" s="1"/>
  <c r="E221" i="91"/>
  <c r="F220" i="91" s="1"/>
  <c r="E230" i="91"/>
  <c r="F229" i="91" s="1"/>
  <c r="E233" i="91"/>
  <c r="F232" i="91" s="1"/>
  <c r="E236" i="91"/>
  <c r="F235" i="91" s="1"/>
  <c r="E242" i="91"/>
  <c r="F241" i="91" s="1"/>
  <c r="E245" i="91"/>
  <c r="F244" i="91" s="1"/>
  <c r="E248" i="91"/>
  <c r="F247" i="91" s="1"/>
  <c r="E260" i="91"/>
  <c r="F259" i="91" s="1"/>
  <c r="E263" i="91"/>
  <c r="F262" i="91" s="1"/>
  <c r="E269" i="91"/>
  <c r="F268" i="91" s="1"/>
  <c r="E272" i="91"/>
  <c r="F271" i="91" s="1"/>
  <c r="E275" i="91"/>
  <c r="F274" i="91" s="1"/>
  <c r="E278" i="91"/>
  <c r="F277" i="91" s="1"/>
  <c r="E281" i="91"/>
  <c r="F280" i="91" s="1"/>
  <c r="E284" i="91"/>
  <c r="F283" i="91" s="1"/>
  <c r="E287" i="91"/>
  <c r="F286" i="91" s="1"/>
  <c r="E293" i="91"/>
  <c r="F292" i="91" s="1"/>
  <c r="E296" i="91"/>
  <c r="F295" i="91" s="1"/>
  <c r="E299" i="91"/>
  <c r="F298" i="91" s="1"/>
  <c r="E311" i="91"/>
  <c r="F310" i="91" s="1"/>
  <c r="E314" i="91"/>
  <c r="F313" i="91" s="1"/>
  <c r="E317" i="91"/>
  <c r="F316" i="91" s="1"/>
  <c r="E320" i="91"/>
  <c r="F319" i="91" s="1"/>
  <c r="E323" i="91"/>
  <c r="F322" i="91" s="1"/>
  <c r="E326" i="91"/>
  <c r="F325" i="91" s="1"/>
  <c r="E329" i="91"/>
  <c r="F328" i="91" s="1"/>
  <c r="E332" i="91"/>
  <c r="F331" i="91" s="1"/>
  <c r="E335" i="91"/>
  <c r="F334" i="91" s="1"/>
  <c r="E338" i="91"/>
  <c r="F337" i="91" s="1"/>
  <c r="E341" i="91"/>
  <c r="F340" i="91" s="1"/>
  <c r="E344" i="91"/>
  <c r="F343" i="91" s="1"/>
  <c r="E347" i="91"/>
  <c r="F346" i="91" s="1"/>
  <c r="E350" i="91"/>
  <c r="F349" i="91" s="1"/>
  <c r="E353" i="91"/>
  <c r="F352" i="91" s="1"/>
  <c r="E362" i="91"/>
  <c r="F361" i="91" s="1"/>
  <c r="E365" i="91"/>
  <c r="F364" i="91" s="1"/>
  <c r="E368" i="91"/>
  <c r="F367" i="91" s="1"/>
  <c r="E371" i="91"/>
  <c r="F370" i="91" s="1"/>
  <c r="E374" i="91"/>
  <c r="F373" i="91" s="1"/>
  <c r="E377" i="91"/>
  <c r="F376" i="91" s="1"/>
  <c r="E380" i="91"/>
  <c r="F379" i="91" s="1"/>
  <c r="E383" i="91"/>
  <c r="F382" i="91" s="1"/>
  <c r="E392" i="91"/>
  <c r="F391" i="91" s="1"/>
  <c r="E395" i="91"/>
  <c r="F394" i="91" s="1"/>
  <c r="E401" i="91"/>
  <c r="F400" i="91" s="1"/>
  <c r="E413" i="91"/>
  <c r="F412" i="91" s="1"/>
  <c r="E416" i="91"/>
  <c r="F415" i="91" s="1"/>
  <c r="E419" i="91"/>
  <c r="F418" i="91" s="1"/>
  <c r="E422" i="91"/>
  <c r="F421" i="91" s="1"/>
  <c r="E425" i="91"/>
  <c r="F424" i="91" s="1"/>
  <c r="E428" i="91"/>
  <c r="F427" i="91" s="1"/>
  <c r="E431" i="91"/>
  <c r="F430" i="91" s="1"/>
  <c r="E434" i="91"/>
  <c r="F433" i="91" s="1"/>
  <c r="E464" i="91"/>
  <c r="F463" i="91" s="1"/>
  <c r="E467" i="91"/>
  <c r="F466" i="91" s="1"/>
  <c r="E470" i="91"/>
  <c r="F469" i="91" s="1"/>
  <c r="E473" i="91"/>
  <c r="F472" i="91" s="1"/>
  <c r="E476" i="91"/>
  <c r="F475" i="91" s="1"/>
  <c r="E479" i="91"/>
  <c r="F478" i="91" s="1"/>
  <c r="E482" i="91"/>
  <c r="F481" i="91" s="1"/>
  <c r="E488" i="91"/>
  <c r="F487" i="91" s="1"/>
  <c r="E491" i="91"/>
  <c r="F490" i="91" s="1"/>
  <c r="E497" i="91"/>
  <c r="F496" i="91" s="1"/>
  <c r="E524" i="91"/>
  <c r="F523" i="91" s="1"/>
  <c r="E566" i="91"/>
  <c r="F565" i="91" s="1"/>
  <c r="E569" i="91"/>
  <c r="F568" i="91" s="1"/>
  <c r="E572" i="91"/>
  <c r="F571" i="91" s="1"/>
  <c r="E575" i="91"/>
  <c r="F574" i="91" s="1"/>
  <c r="E578" i="91"/>
  <c r="F577" i="91" s="1"/>
  <c r="E581" i="91"/>
  <c r="F580" i="91" s="1"/>
  <c r="E587" i="91"/>
  <c r="F586" i="91" s="1"/>
  <c r="E590" i="91"/>
  <c r="F589" i="91" s="1"/>
  <c r="E593" i="91"/>
  <c r="F592" i="91" s="1"/>
  <c r="E596" i="91"/>
  <c r="F595" i="91" s="1"/>
  <c r="E599" i="91"/>
  <c r="F598" i="91" s="1"/>
  <c r="E602" i="91"/>
  <c r="F601" i="91" s="1"/>
  <c r="E617" i="91"/>
  <c r="F616" i="91" s="1"/>
  <c r="E620" i="91"/>
  <c r="F619" i="91" s="1"/>
  <c r="F661" i="91" s="1" a="1"/>
  <c r="F661" i="91" s="1"/>
  <c r="C133" i="92" s="1"/>
  <c r="E671" i="91"/>
  <c r="F670" i="91" s="1"/>
  <c r="E674" i="91"/>
  <c r="F673" i="91" s="1"/>
  <c r="E677" i="91"/>
  <c r="F676" i="91" s="1"/>
  <c r="E683" i="91"/>
  <c r="F682" i="91" s="1"/>
  <c r="E719" i="91"/>
  <c r="F718" i="91" s="1"/>
  <c r="E722" i="91"/>
  <c r="F721" i="91" s="1"/>
  <c r="E725" i="91"/>
  <c r="F724" i="91" s="1"/>
  <c r="E728" i="91"/>
  <c r="F727" i="91" s="1"/>
  <c r="E731" i="91"/>
  <c r="F730" i="91" s="1"/>
  <c r="E734" i="91"/>
  <c r="F733" i="91" s="1"/>
  <c r="E740" i="91"/>
  <c r="F739" i="91" s="1"/>
  <c r="E746" i="91"/>
  <c r="F745" i="91" s="1"/>
  <c r="E749" i="91"/>
  <c r="F748" i="91" s="1"/>
  <c r="E770" i="91"/>
  <c r="F769" i="91" s="1"/>
  <c r="E773" i="91"/>
  <c r="F772" i="91" s="1"/>
  <c r="E776" i="91"/>
  <c r="F775" i="91" s="1"/>
  <c r="E779" i="91"/>
  <c r="F778" i="91" s="1"/>
  <c r="E782" i="91"/>
  <c r="F781" i="91" s="1"/>
  <c r="E785" i="91"/>
  <c r="F784" i="91" s="1"/>
  <c r="E791" i="91"/>
  <c r="F790" i="91" s="1"/>
  <c r="E794" i="91"/>
  <c r="F793" i="91" s="1"/>
  <c r="E797" i="91"/>
  <c r="F796" i="91" s="1"/>
  <c r="E803" i="91"/>
  <c r="F802" i="91" s="1"/>
  <c r="E806" i="91"/>
  <c r="F805" i="91" s="1"/>
  <c r="E809" i="91"/>
  <c r="F808" i="91" s="1"/>
  <c r="E821" i="91"/>
  <c r="F820" i="91" s="1"/>
  <c r="E824" i="91"/>
  <c r="F823" i="91" s="1"/>
  <c r="E827" i="91"/>
  <c r="F826" i="91" s="1"/>
  <c r="E830" i="91"/>
  <c r="F829" i="91" s="1"/>
  <c r="E833" i="91"/>
  <c r="F832" i="91" s="1"/>
  <c r="E836" i="91"/>
  <c r="F835" i="91" s="1"/>
  <c r="E839" i="91"/>
  <c r="F838" i="91" s="1"/>
  <c r="E842" i="91"/>
  <c r="F841" i="91" s="1"/>
  <c r="E848" i="91"/>
  <c r="F847" i="91" s="1"/>
  <c r="E851" i="91"/>
  <c r="F850" i="91" s="1"/>
  <c r="E854" i="91"/>
  <c r="F853" i="91" s="1"/>
  <c r="E857" i="91"/>
  <c r="F856" i="91" s="1"/>
  <c r="E860" i="91"/>
  <c r="F859" i="91" s="1"/>
  <c r="E872" i="91"/>
  <c r="F871" i="91" s="1"/>
  <c r="E875" i="91"/>
  <c r="F874" i="91" s="1"/>
  <c r="E878" i="91"/>
  <c r="F877" i="91" s="1"/>
  <c r="E881" i="91"/>
  <c r="F880" i="91" s="1"/>
  <c r="E884" i="91"/>
  <c r="F883" i="91" s="1"/>
  <c r="E887" i="91"/>
  <c r="F886" i="91" s="1"/>
  <c r="E890" i="91"/>
  <c r="F889" i="91" s="1"/>
  <c r="E893" i="91"/>
  <c r="F892" i="91" s="1"/>
  <c r="E896" i="91"/>
  <c r="F895" i="91" s="1"/>
  <c r="E899" i="91"/>
  <c r="F898" i="91" s="1"/>
  <c r="E902" i="91"/>
  <c r="F901" i="91" s="1"/>
  <c r="E905" i="91"/>
  <c r="F904" i="91" s="1"/>
  <c r="E908" i="91"/>
  <c r="F907" i="91" s="1"/>
  <c r="E911" i="91"/>
  <c r="F910" i="91" s="1"/>
  <c r="E923" i="91"/>
  <c r="F922" i="91" s="1"/>
  <c r="E926" i="91"/>
  <c r="F925" i="91" s="1"/>
  <c r="E929" i="91"/>
  <c r="F928" i="91" s="1"/>
  <c r="E932" i="91"/>
  <c r="F931" i="91" s="1"/>
  <c r="E938" i="91"/>
  <c r="F937" i="91" s="1"/>
  <c r="E977" i="91"/>
  <c r="F976" i="91" s="1"/>
  <c r="E980" i="91"/>
  <c r="F979" i="91" s="1"/>
  <c r="E983" i="91"/>
  <c r="F982" i="91" s="1"/>
  <c r="E986" i="91"/>
  <c r="F985" i="91" s="1"/>
  <c r="E992" i="91"/>
  <c r="F991" i="91" s="1"/>
  <c r="E998" i="91"/>
  <c r="F997" i="91" s="1"/>
  <c r="E1001" i="91"/>
  <c r="F1000" i="91" s="1"/>
  <c r="E1004" i="91"/>
  <c r="F1003" i="91" s="1"/>
  <c r="E1007" i="91"/>
  <c r="F1006" i="91" s="1"/>
  <c r="E1025" i="91"/>
  <c r="F1024" i="91" s="1"/>
  <c r="E1028" i="91"/>
  <c r="F1027" i="91" s="1"/>
  <c r="E1031" i="91"/>
  <c r="F1030" i="91" s="1"/>
  <c r="E1034" i="91"/>
  <c r="F1033" i="91" s="1"/>
  <c r="E1076" i="91"/>
  <c r="F1075" i="91" s="1"/>
  <c r="E1079" i="91"/>
  <c r="F1078" i="91" s="1"/>
  <c r="E1082" i="91"/>
  <c r="F1081" i="91" s="1"/>
  <c r="E1085" i="91"/>
  <c r="F1084" i="91" s="1"/>
  <c r="E1088" i="91"/>
  <c r="F1087" i="91" s="1"/>
  <c r="E1091" i="91"/>
  <c r="F1090" i="91" s="1"/>
  <c r="E1094" i="91"/>
  <c r="F1093" i="91" s="1"/>
  <c r="E1097" i="91"/>
  <c r="F1096" i="91" s="1"/>
  <c r="E1100" i="91"/>
  <c r="F1099" i="91" s="1"/>
  <c r="E1103" i="91"/>
  <c r="F1102" i="91" s="1"/>
  <c r="E1106" i="91"/>
  <c r="F1105" i="91" s="1"/>
  <c r="E1109" i="91"/>
  <c r="F1108" i="91" s="1"/>
  <c r="D52" i="92"/>
  <c r="E52" i="92"/>
  <c r="E103" i="92" s="1"/>
  <c r="E154" i="92" s="1"/>
  <c r="A53" i="92"/>
  <c r="D103" i="92"/>
  <c r="D154" i="92" s="1"/>
  <c r="D205" i="92" s="1"/>
  <c r="D256" i="92" s="1"/>
  <c r="D307" i="92" s="1"/>
  <c r="G1" i="91" s="1"/>
  <c r="G52" i="91" s="1"/>
  <c r="G103" i="91" s="1"/>
  <c r="G154" i="91" s="1"/>
  <c r="G205" i="91" s="1"/>
  <c r="G256" i="91" s="1"/>
  <c r="G307" i="91" s="1"/>
  <c r="G358" i="91" s="1"/>
  <c r="G409" i="91" s="1"/>
  <c r="G460" i="91" s="1"/>
  <c r="G511" i="91" s="1"/>
  <c r="G562" i="91" s="1"/>
  <c r="G613" i="91" s="1"/>
  <c r="G664" i="91" s="1"/>
  <c r="G715" i="91" s="1"/>
  <c r="G766" i="91" s="1"/>
  <c r="G817" i="91" s="1"/>
  <c r="G868" i="91" s="1"/>
  <c r="G919" i="91" s="1"/>
  <c r="G970" i="91" s="1"/>
  <c r="G1021" i="91" s="1"/>
  <c r="G1072" i="91" s="1"/>
  <c r="G1123" i="91" s="1"/>
  <c r="G1174" i="91" s="1"/>
  <c r="G1225" i="91" s="1"/>
  <c r="G1276" i="91" s="1"/>
  <c r="G1327" i="91" s="1"/>
  <c r="G1" i="106" s="1"/>
  <c r="G52" i="106" s="1"/>
  <c r="G103" i="106" s="1"/>
  <c r="G154" i="106" s="1"/>
  <c r="G1" i="107" s="1"/>
  <c r="G52" i="107" s="1"/>
  <c r="G103" i="107" s="1"/>
  <c r="G154" i="107" s="1"/>
  <c r="G205" i="107" s="1"/>
  <c r="G1" i="95" s="1"/>
  <c r="E205" i="92"/>
  <c r="E256" i="92" s="1"/>
  <c r="E307" i="92"/>
  <c r="A206" i="92"/>
  <c r="D255" i="92"/>
  <c r="A257" i="92"/>
  <c r="A308" i="92"/>
  <c r="B2" i="91"/>
  <c r="G4" i="91"/>
  <c r="G5" i="91"/>
  <c r="G6" i="91"/>
  <c r="G7" i="91"/>
  <c r="G8" i="91"/>
  <c r="G9" i="91"/>
  <c r="G10" i="91"/>
  <c r="G11" i="91"/>
  <c r="G12" i="91"/>
  <c r="G13" i="91"/>
  <c r="G14" i="91"/>
  <c r="G15" i="91"/>
  <c r="G43" i="91"/>
  <c r="G44" i="91"/>
  <c r="G45" i="91"/>
  <c r="G46" i="91"/>
  <c r="G47" i="91"/>
  <c r="G48" i="91"/>
  <c r="G49" i="91"/>
  <c r="G50" i="91"/>
  <c r="G51" i="91"/>
  <c r="H52" i="91"/>
  <c r="H103" i="91" s="1"/>
  <c r="H154" i="91" s="1"/>
  <c r="H205" i="91" s="1"/>
  <c r="H256" i="91" s="1"/>
  <c r="H307" i="91" s="1"/>
  <c r="H358" i="91" s="1"/>
  <c r="H409" i="91" s="1"/>
  <c r="H460" i="91" s="1"/>
  <c r="H511" i="91" s="1"/>
  <c r="H562" i="91" s="1"/>
  <c r="H613" i="91" s="1"/>
  <c r="H664" i="91" s="1"/>
  <c r="H715" i="91" s="1"/>
  <c r="H766" i="91" s="1"/>
  <c r="H817" i="91" s="1"/>
  <c r="H868" i="91" s="1"/>
  <c r="H919" i="91" s="1"/>
  <c r="H970" i="91" s="1"/>
  <c r="H1021" i="91" s="1"/>
  <c r="H1072" i="91" s="1"/>
  <c r="H1123" i="91" s="1"/>
  <c r="H1174" i="91" s="1"/>
  <c r="H1225" i="91" s="1"/>
  <c r="H1276" i="91" s="1"/>
  <c r="H1327" i="91" s="1"/>
  <c r="B53" i="91"/>
  <c r="G55" i="91"/>
  <c r="G56" i="91"/>
  <c r="G57" i="91"/>
  <c r="G58" i="91"/>
  <c r="G59" i="91"/>
  <c r="G60" i="91"/>
  <c r="G61" i="91"/>
  <c r="G62" i="91"/>
  <c r="G63" i="91"/>
  <c r="G64" i="91"/>
  <c r="G65" i="91"/>
  <c r="G66" i="91"/>
  <c r="G67" i="91"/>
  <c r="G68" i="91"/>
  <c r="G69" i="91"/>
  <c r="G70" i="91"/>
  <c r="G71" i="91"/>
  <c r="G72" i="91"/>
  <c r="G73" i="91"/>
  <c r="G74" i="91"/>
  <c r="G75" i="91"/>
  <c r="G79" i="91"/>
  <c r="G80" i="91"/>
  <c r="G81" i="91"/>
  <c r="G82" i="91"/>
  <c r="G83" i="91"/>
  <c r="G84" i="91"/>
  <c r="G85" i="91"/>
  <c r="G86" i="91"/>
  <c r="G87" i="91"/>
  <c r="G88" i="91"/>
  <c r="G89" i="91"/>
  <c r="G90" i="91"/>
  <c r="G91" i="91"/>
  <c r="G92" i="91"/>
  <c r="G93" i="91"/>
  <c r="G94" i="91"/>
  <c r="G95" i="91"/>
  <c r="G96" i="91"/>
  <c r="G102" i="91"/>
  <c r="A104" i="91"/>
  <c r="B104" i="91"/>
  <c r="G106" i="91"/>
  <c r="G107" i="91"/>
  <c r="G108" i="91"/>
  <c r="G109" i="91"/>
  <c r="G110" i="91"/>
  <c r="G111" i="91"/>
  <c r="G112" i="91"/>
  <c r="G113" i="91"/>
  <c r="G114" i="91"/>
  <c r="G115" i="91"/>
  <c r="G116" i="91"/>
  <c r="G117" i="91"/>
  <c r="G118" i="91"/>
  <c r="G119" i="91"/>
  <c r="G120" i="91"/>
  <c r="G121" i="91"/>
  <c r="G122" i="91"/>
  <c r="G123" i="91"/>
  <c r="G127" i="91"/>
  <c r="G128" i="91"/>
  <c r="G129" i="91"/>
  <c r="G133" i="91"/>
  <c r="G134" i="91"/>
  <c r="G135" i="91"/>
  <c r="G136" i="91"/>
  <c r="G137" i="91"/>
  <c r="G138" i="91"/>
  <c r="G139" i="91"/>
  <c r="G140" i="91"/>
  <c r="G141" i="91"/>
  <c r="G142" i="91"/>
  <c r="G143" i="91"/>
  <c r="G144" i="91"/>
  <c r="G151" i="91"/>
  <c r="G152" i="91"/>
  <c r="G153" i="91"/>
  <c r="A155" i="91"/>
  <c r="A461" i="91" s="1"/>
  <c r="B155" i="91"/>
  <c r="B206" i="91"/>
  <c r="G160" i="91"/>
  <c r="G161" i="91"/>
  <c r="G162" i="91"/>
  <c r="G163" i="91"/>
  <c r="G164" i="91"/>
  <c r="G165" i="91"/>
  <c r="G166" i="91"/>
  <c r="G167" i="91"/>
  <c r="G168" i="91"/>
  <c r="G169" i="91"/>
  <c r="G170" i="91"/>
  <c r="G171" i="91"/>
  <c r="G172" i="91"/>
  <c r="G173" i="91"/>
  <c r="G174" i="91"/>
  <c r="G175" i="91"/>
  <c r="G176" i="91"/>
  <c r="G177" i="91"/>
  <c r="G181" i="91"/>
  <c r="G182" i="91"/>
  <c r="G183" i="91"/>
  <c r="G184" i="91"/>
  <c r="G185" i="91"/>
  <c r="G186" i="91"/>
  <c r="G187" i="91"/>
  <c r="G188" i="91"/>
  <c r="G189" i="91"/>
  <c r="G190" i="91"/>
  <c r="G191" i="91"/>
  <c r="G192" i="91"/>
  <c r="G193" i="91"/>
  <c r="G194" i="91"/>
  <c r="G195" i="91"/>
  <c r="G196" i="91"/>
  <c r="G197" i="91"/>
  <c r="G198" i="91"/>
  <c r="G199" i="91"/>
  <c r="G200" i="91"/>
  <c r="G201" i="91"/>
  <c r="G202" i="91"/>
  <c r="G203" i="91"/>
  <c r="G204" i="91"/>
  <c r="G208" i="91"/>
  <c r="G209" i="91"/>
  <c r="G210" i="91"/>
  <c r="G211" i="91"/>
  <c r="G212" i="91"/>
  <c r="G213" i="91"/>
  <c r="G214" i="91"/>
  <c r="G215" i="91"/>
  <c r="G216" i="91"/>
  <c r="G217" i="91"/>
  <c r="G218" i="91"/>
  <c r="B219" i="91"/>
  <c r="G219" i="91"/>
  <c r="G220" i="91"/>
  <c r="G221" i="91"/>
  <c r="G222" i="91"/>
  <c r="G229" i="91"/>
  <c r="G230" i="91"/>
  <c r="G231" i="91"/>
  <c r="G232" i="91"/>
  <c r="G233" i="91"/>
  <c r="G234" i="91"/>
  <c r="G235" i="91"/>
  <c r="G236" i="91"/>
  <c r="G237" i="91"/>
  <c r="G241" i="91"/>
  <c r="G242" i="91"/>
  <c r="G243" i="91"/>
  <c r="G244" i="91"/>
  <c r="G245" i="91"/>
  <c r="G246" i="91"/>
  <c r="G247" i="91"/>
  <c r="G248" i="91"/>
  <c r="G249" i="91"/>
  <c r="G253" i="91"/>
  <c r="G254" i="91"/>
  <c r="G255" i="91"/>
  <c r="B257" i="91"/>
  <c r="G262" i="91"/>
  <c r="G263" i="91"/>
  <c r="G264" i="91"/>
  <c r="G268" i="91"/>
  <c r="G269" i="91"/>
  <c r="G270" i="91"/>
  <c r="G271" i="91"/>
  <c r="G272" i="91"/>
  <c r="G273" i="91"/>
  <c r="G274" i="91"/>
  <c r="G275" i="91"/>
  <c r="G276" i="91"/>
  <c r="G277" i="91"/>
  <c r="G278" i="91"/>
  <c r="G279" i="91"/>
  <c r="G280" i="91"/>
  <c r="G281" i="91"/>
  <c r="G282" i="91"/>
  <c r="G283" i="91"/>
  <c r="G284" i="91"/>
  <c r="G285" i="91"/>
  <c r="G286" i="91"/>
  <c r="G287" i="91"/>
  <c r="G288" i="91"/>
  <c r="G304" i="91"/>
  <c r="G305" i="91"/>
  <c r="G306" i="91"/>
  <c r="A308" i="91"/>
  <c r="B308" i="91"/>
  <c r="G310" i="91"/>
  <c r="G311" i="91"/>
  <c r="G312" i="91"/>
  <c r="G313" i="91"/>
  <c r="G314" i="91"/>
  <c r="G315" i="91"/>
  <c r="G316" i="91"/>
  <c r="G317" i="91"/>
  <c r="G318" i="91"/>
  <c r="G319" i="91"/>
  <c r="G320" i="91"/>
  <c r="G321" i="91"/>
  <c r="G322" i="91"/>
  <c r="G323" i="91"/>
  <c r="G324" i="91"/>
  <c r="G325" i="91"/>
  <c r="G326" i="91"/>
  <c r="G327" i="91"/>
  <c r="G328" i="91"/>
  <c r="G329" i="91"/>
  <c r="G330" i="91"/>
  <c r="G331" i="91"/>
  <c r="G332" i="91"/>
  <c r="G333" i="91"/>
  <c r="G334" i="91"/>
  <c r="G335" i="91"/>
  <c r="G336" i="91"/>
  <c r="G337" i="91"/>
  <c r="G338" i="91"/>
  <c r="G339" i="91"/>
  <c r="G340" i="91"/>
  <c r="G341" i="91"/>
  <c r="G342" i="91"/>
  <c r="G343" i="91"/>
  <c r="G344" i="91"/>
  <c r="G345" i="91"/>
  <c r="G346" i="91"/>
  <c r="G347" i="91"/>
  <c r="G348" i="91"/>
  <c r="G349" i="91"/>
  <c r="G350" i="91"/>
  <c r="G351" i="91"/>
  <c r="G352" i="91"/>
  <c r="G353" i="91"/>
  <c r="G354" i="91"/>
  <c r="G357" i="91"/>
  <c r="A359" i="91"/>
  <c r="B359" i="91"/>
  <c r="G362" i="91"/>
  <c r="G364" i="91"/>
  <c r="G365" i="91"/>
  <c r="G366" i="91"/>
  <c r="G367" i="91"/>
  <c r="G368" i="91"/>
  <c r="G369" i="91"/>
  <c r="G370" i="91"/>
  <c r="G371" i="91"/>
  <c r="G372" i="91"/>
  <c r="G373" i="91"/>
  <c r="G374" i="91"/>
  <c r="G375" i="91"/>
  <c r="G376" i="91"/>
  <c r="G377" i="91"/>
  <c r="G378" i="91"/>
  <c r="G379" i="91"/>
  <c r="G380" i="91"/>
  <c r="G381" i="91"/>
  <c r="G382" i="91"/>
  <c r="G383" i="91"/>
  <c r="G384" i="91"/>
  <c r="G385" i="91"/>
  <c r="G387" i="91"/>
  <c r="G391" i="91"/>
  <c r="G392" i="91"/>
  <c r="G393" i="91"/>
  <c r="G394" i="91"/>
  <c r="G395" i="91"/>
  <c r="G396" i="91"/>
  <c r="G400" i="91"/>
  <c r="G401" i="91"/>
  <c r="G402" i="91"/>
  <c r="G406" i="91"/>
  <c r="G407" i="91"/>
  <c r="G408" i="91"/>
  <c r="B410" i="91"/>
  <c r="B461" i="91" s="1"/>
  <c r="G412" i="91"/>
  <c r="G413" i="91"/>
  <c r="G414" i="91"/>
  <c r="G415" i="91"/>
  <c r="G416" i="91"/>
  <c r="G417" i="91"/>
  <c r="G418" i="91"/>
  <c r="G419" i="91"/>
  <c r="G420" i="91"/>
  <c r="G421" i="91"/>
  <c r="G422" i="91"/>
  <c r="G423" i="91"/>
  <c r="G424" i="91"/>
  <c r="G425" i="91"/>
  <c r="G426" i="91"/>
  <c r="G427" i="91"/>
  <c r="G428" i="91"/>
  <c r="G429" i="91"/>
  <c r="G430" i="91"/>
  <c r="G431" i="91"/>
  <c r="G432" i="91"/>
  <c r="G433" i="91"/>
  <c r="G434" i="91"/>
  <c r="G435" i="91"/>
  <c r="G463" i="91"/>
  <c r="G464" i="91"/>
  <c r="G465" i="91"/>
  <c r="G466" i="91"/>
  <c r="G467" i="91"/>
  <c r="G468" i="91"/>
  <c r="G469" i="91"/>
  <c r="G470" i="91"/>
  <c r="G471" i="91"/>
  <c r="G472" i="91"/>
  <c r="G473" i="91"/>
  <c r="G474" i="91"/>
  <c r="G475" i="91"/>
  <c r="G476" i="91"/>
  <c r="G477" i="91"/>
  <c r="G478" i="91"/>
  <c r="G479" i="91"/>
  <c r="G480" i="91"/>
  <c r="G481" i="91"/>
  <c r="G482" i="91"/>
  <c r="G483" i="91"/>
  <c r="G487" i="91"/>
  <c r="G488" i="91"/>
  <c r="G489" i="91"/>
  <c r="G490" i="91"/>
  <c r="G491" i="91"/>
  <c r="G492" i="91"/>
  <c r="G496" i="91"/>
  <c r="G497" i="91"/>
  <c r="G498" i="91"/>
  <c r="B512" i="91"/>
  <c r="G514" i="91"/>
  <c r="G515" i="91"/>
  <c r="G516" i="91"/>
  <c r="G517" i="91"/>
  <c r="G518" i="91"/>
  <c r="G519" i="91"/>
  <c r="G523" i="91"/>
  <c r="G524" i="91"/>
  <c r="G525" i="91"/>
  <c r="G560" i="91"/>
  <c r="G561" i="91"/>
  <c r="A563" i="91"/>
  <c r="B563" i="91"/>
  <c r="G565" i="91"/>
  <c r="G566" i="91"/>
  <c r="G567" i="91"/>
  <c r="G568" i="91"/>
  <c r="G569" i="91"/>
  <c r="G570" i="91"/>
  <c r="G571" i="91"/>
  <c r="G572" i="91"/>
  <c r="G573" i="91"/>
  <c r="G574" i="91"/>
  <c r="G575" i="91"/>
  <c r="G576" i="91"/>
  <c r="G577" i="91"/>
  <c r="G578" i="91"/>
  <c r="G579" i="91"/>
  <c r="G580" i="91"/>
  <c r="G581" i="91"/>
  <c r="G582" i="91"/>
  <c r="G586" i="91"/>
  <c r="G587" i="91"/>
  <c r="G588" i="91"/>
  <c r="G589" i="91"/>
  <c r="G590" i="91"/>
  <c r="G591" i="91"/>
  <c r="G592" i="91"/>
  <c r="G593" i="91"/>
  <c r="G594" i="91"/>
  <c r="G595" i="91"/>
  <c r="G596" i="91"/>
  <c r="G597" i="91"/>
  <c r="G598" i="91"/>
  <c r="G599" i="91"/>
  <c r="G600" i="91"/>
  <c r="G601" i="91"/>
  <c r="G602" i="91"/>
  <c r="G603" i="91"/>
  <c r="G612" i="91"/>
  <c r="B614" i="91"/>
  <c r="G616" i="91"/>
  <c r="G617" i="91"/>
  <c r="G618" i="91"/>
  <c r="G619" i="91"/>
  <c r="G620" i="91"/>
  <c r="G621" i="91"/>
  <c r="G662" i="91"/>
  <c r="G663" i="91"/>
  <c r="B665" i="91"/>
  <c r="G670" i="91"/>
  <c r="G671" i="91"/>
  <c r="G672" i="91"/>
  <c r="G673" i="91"/>
  <c r="G674" i="91"/>
  <c r="G675" i="91"/>
  <c r="G676" i="91"/>
  <c r="G677" i="91"/>
  <c r="G678" i="91"/>
  <c r="G682" i="91"/>
  <c r="G683" i="91"/>
  <c r="G684" i="91"/>
  <c r="G713" i="91"/>
  <c r="G714" i="91"/>
  <c r="B716" i="91"/>
  <c r="G718" i="91"/>
  <c r="G719" i="91"/>
  <c r="G720" i="91"/>
  <c r="G721" i="91"/>
  <c r="G722" i="91"/>
  <c r="G723" i="91"/>
  <c r="G724" i="91"/>
  <c r="G725" i="91"/>
  <c r="G726" i="91"/>
  <c r="G727" i="91"/>
  <c r="G728" i="91"/>
  <c r="G729" i="91"/>
  <c r="G730" i="91"/>
  <c r="G731" i="91"/>
  <c r="G732" i="91"/>
  <c r="G733" i="91"/>
  <c r="G734" i="91"/>
  <c r="G735" i="91"/>
  <c r="G739" i="91"/>
  <c r="G740" i="91"/>
  <c r="G741" i="91"/>
  <c r="G745" i="91"/>
  <c r="G746" i="91"/>
  <c r="G747" i="91"/>
  <c r="G748" i="91"/>
  <c r="G749" i="91"/>
  <c r="G750" i="91"/>
  <c r="G764" i="91"/>
  <c r="B767" i="91"/>
  <c r="G769" i="91"/>
  <c r="G770" i="91"/>
  <c r="G771" i="91"/>
  <c r="G772" i="91"/>
  <c r="G773" i="91"/>
  <c r="G774" i="91"/>
  <c r="G775" i="91"/>
  <c r="G776" i="91"/>
  <c r="G777" i="91"/>
  <c r="G778" i="91"/>
  <c r="G779" i="91"/>
  <c r="G780" i="91"/>
  <c r="G781" i="91"/>
  <c r="G782" i="91"/>
  <c r="G783" i="91"/>
  <c r="G784" i="91"/>
  <c r="G785" i="91"/>
  <c r="G786" i="91"/>
  <c r="G790" i="91"/>
  <c r="G791" i="91"/>
  <c r="G792" i="91"/>
  <c r="G793" i="91"/>
  <c r="G794" i="91"/>
  <c r="G795" i="91"/>
  <c r="G796" i="91"/>
  <c r="G797" i="91"/>
  <c r="G798" i="91"/>
  <c r="G802" i="91"/>
  <c r="G803" i="91"/>
  <c r="G804" i="91"/>
  <c r="G805" i="91"/>
  <c r="G806" i="91"/>
  <c r="G807" i="91"/>
  <c r="G808" i="91"/>
  <c r="G809" i="91"/>
  <c r="G810" i="91"/>
  <c r="G815" i="91"/>
  <c r="A818" i="91"/>
  <c r="B818" i="91"/>
  <c r="G820" i="91"/>
  <c r="G821" i="91"/>
  <c r="G822" i="91"/>
  <c r="G823" i="91"/>
  <c r="G824" i="91"/>
  <c r="G825" i="91"/>
  <c r="G826" i="91"/>
  <c r="G827" i="91"/>
  <c r="G828" i="91"/>
  <c r="G829" i="91"/>
  <c r="G830" i="91"/>
  <c r="G831" i="91"/>
  <c r="G832" i="91"/>
  <c r="G833" i="91"/>
  <c r="G834" i="91"/>
  <c r="G835" i="91"/>
  <c r="G836" i="91"/>
  <c r="G837" i="91"/>
  <c r="G838" i="91"/>
  <c r="G839" i="91"/>
  <c r="G840" i="91"/>
  <c r="G841" i="91"/>
  <c r="G842" i="91"/>
  <c r="G843" i="91"/>
  <c r="G847" i="91"/>
  <c r="G848" i="91"/>
  <c r="G849" i="91"/>
  <c r="G850" i="91"/>
  <c r="G851" i="91"/>
  <c r="G852" i="91"/>
  <c r="G853" i="91"/>
  <c r="G854" i="91"/>
  <c r="G855" i="91"/>
  <c r="G856" i="91"/>
  <c r="G857" i="91"/>
  <c r="G858" i="91"/>
  <c r="G859" i="91"/>
  <c r="G860" i="91"/>
  <c r="G861" i="91"/>
  <c r="G866" i="91"/>
  <c r="B869" i="91"/>
  <c r="G871" i="91"/>
  <c r="G872" i="91"/>
  <c r="G873" i="91"/>
  <c r="G874" i="91"/>
  <c r="G875" i="91"/>
  <c r="G876" i="91"/>
  <c r="G877" i="91"/>
  <c r="G878" i="91"/>
  <c r="G879" i="91"/>
  <c r="G880" i="91"/>
  <c r="G881" i="91"/>
  <c r="G882" i="91"/>
  <c r="G883" i="91"/>
  <c r="G884" i="91"/>
  <c r="G885" i="91"/>
  <c r="G886" i="91"/>
  <c r="G887" i="91"/>
  <c r="G888" i="91"/>
  <c r="G889" i="91"/>
  <c r="G890" i="91"/>
  <c r="G891" i="91"/>
  <c r="G892" i="91"/>
  <c r="G893" i="91"/>
  <c r="G894" i="91"/>
  <c r="G895" i="91"/>
  <c r="G896" i="91"/>
  <c r="G897" i="91"/>
  <c r="G898" i="91"/>
  <c r="G899" i="91"/>
  <c r="G900" i="91"/>
  <c r="G901" i="91"/>
  <c r="G902" i="91"/>
  <c r="G903" i="91"/>
  <c r="G904" i="91"/>
  <c r="G905" i="91"/>
  <c r="G906" i="91"/>
  <c r="G907" i="91"/>
  <c r="G908" i="91"/>
  <c r="G909" i="91"/>
  <c r="G910" i="91"/>
  <c r="G911" i="91"/>
  <c r="G912" i="91"/>
  <c r="G917" i="91"/>
  <c r="B920" i="91"/>
  <c r="G922" i="91"/>
  <c r="G923" i="91"/>
  <c r="G924" i="91"/>
  <c r="G925" i="91"/>
  <c r="G926" i="91"/>
  <c r="G927" i="91"/>
  <c r="G928" i="91"/>
  <c r="G929" i="91"/>
  <c r="G930" i="91"/>
  <c r="G931" i="91"/>
  <c r="G932" i="91"/>
  <c r="G933" i="91"/>
  <c r="G937" i="91"/>
  <c r="G938" i="91"/>
  <c r="G939" i="91"/>
  <c r="G968" i="91"/>
  <c r="B971" i="91"/>
  <c r="G976" i="91"/>
  <c r="G977" i="91"/>
  <c r="G978" i="91"/>
  <c r="G979" i="91"/>
  <c r="G980" i="91"/>
  <c r="G981" i="91"/>
  <c r="G982" i="91"/>
  <c r="G983" i="91"/>
  <c r="G984" i="91"/>
  <c r="G985" i="91"/>
  <c r="G986" i="91"/>
  <c r="G987" i="91"/>
  <c r="G991" i="91"/>
  <c r="G992" i="91"/>
  <c r="G993" i="91"/>
  <c r="G997" i="91"/>
  <c r="G998" i="91"/>
  <c r="G999" i="91"/>
  <c r="G1000" i="91"/>
  <c r="G1001" i="91"/>
  <c r="G1002" i="91"/>
  <c r="G1003" i="91"/>
  <c r="G1004" i="91"/>
  <c r="G1005" i="91"/>
  <c r="G1006" i="91"/>
  <c r="G1007" i="91"/>
  <c r="G1008" i="91"/>
  <c r="E1013" i="91"/>
  <c r="F1012" i="91" s="1"/>
  <c r="G1013" i="91"/>
  <c r="G1014" i="91"/>
  <c r="G1019" i="91"/>
  <c r="A1022" i="91"/>
  <c r="B1022" i="91"/>
  <c r="G1024" i="91"/>
  <c r="G1025" i="91"/>
  <c r="G1026" i="91"/>
  <c r="G1027" i="91"/>
  <c r="G1028" i="91"/>
  <c r="G1029" i="91"/>
  <c r="G1030" i="91"/>
  <c r="G1031" i="91"/>
  <c r="G1032" i="91"/>
  <c r="G1033" i="91"/>
  <c r="G1034" i="91"/>
  <c r="G1035" i="91"/>
  <c r="G1070" i="91"/>
  <c r="B1073" i="91"/>
  <c r="G1075" i="91"/>
  <c r="G1076" i="91"/>
  <c r="G1077" i="91"/>
  <c r="G1078" i="91"/>
  <c r="G1079" i="91"/>
  <c r="G1080" i="91"/>
  <c r="G1081" i="91"/>
  <c r="G1082" i="91"/>
  <c r="G1083" i="91"/>
  <c r="G1084" i="91"/>
  <c r="G1085" i="91"/>
  <c r="G1086" i="91"/>
  <c r="G1087" i="91"/>
  <c r="G1088" i="91"/>
  <c r="G1089" i="91"/>
  <c r="G1090" i="91"/>
  <c r="G1091" i="91"/>
  <c r="G1092" i="91"/>
  <c r="G1093" i="91"/>
  <c r="G1094" i="91"/>
  <c r="G1095" i="91"/>
  <c r="G1096" i="91"/>
  <c r="G1097" i="91"/>
  <c r="G1098" i="91"/>
  <c r="G1099" i="91"/>
  <c r="G1100" i="91"/>
  <c r="G1101" i="91"/>
  <c r="G1102" i="91"/>
  <c r="G1103" i="91"/>
  <c r="G1104" i="91"/>
  <c r="G1105" i="91"/>
  <c r="G1106" i="91"/>
  <c r="G1107" i="91"/>
  <c r="G1108" i="91"/>
  <c r="G1109" i="91"/>
  <c r="G1110" i="91"/>
  <c r="G1121" i="91"/>
  <c r="A1124" i="91"/>
  <c r="B1124" i="91"/>
  <c r="G1126" i="91"/>
  <c r="G1127" i="91"/>
  <c r="G1128" i="91"/>
  <c r="G1129" i="91"/>
  <c r="G1130" i="91"/>
  <c r="G1131" i="91"/>
  <c r="G1132" i="91"/>
  <c r="G1133" i="91"/>
  <c r="G1134" i="91"/>
  <c r="G1135" i="91"/>
  <c r="G1136" i="91"/>
  <c r="G1137" i="91"/>
  <c r="G1138" i="91"/>
  <c r="G1139" i="91"/>
  <c r="G1140" i="91"/>
  <c r="A1175" i="91"/>
  <c r="A1226" i="91"/>
  <c r="G49" i="106"/>
  <c r="G50" i="106"/>
  <c r="G51" i="106"/>
  <c r="A53" i="106"/>
  <c r="G100" i="106"/>
  <c r="G101" i="106"/>
  <c r="G102" i="106"/>
  <c r="A104" i="106"/>
  <c r="G151" i="106"/>
  <c r="G152" i="106"/>
  <c r="G153" i="106"/>
  <c r="A155" i="106"/>
  <c r="G202" i="106"/>
  <c r="G203" i="106"/>
  <c r="G204" i="106"/>
  <c r="G49" i="107"/>
  <c r="G50" i="107"/>
  <c r="G51" i="107"/>
  <c r="A53" i="107"/>
  <c r="G100" i="107"/>
  <c r="G101" i="107"/>
  <c r="G102" i="107"/>
  <c r="A104" i="107"/>
  <c r="G151" i="107"/>
  <c r="G152" i="107"/>
  <c r="G153" i="107"/>
  <c r="A155" i="107"/>
  <c r="G202" i="107"/>
  <c r="G203" i="107"/>
  <c r="G204" i="107"/>
  <c r="A206" i="107"/>
  <c r="G253" i="107"/>
  <c r="G254" i="107"/>
  <c r="G255" i="107"/>
  <c r="A2" i="95"/>
  <c r="G31" i="95"/>
  <c r="G32" i="95"/>
  <c r="G33" i="95"/>
  <c r="G34" i="95"/>
  <c r="G35" i="95"/>
  <c r="G36" i="95"/>
  <c r="G37" i="95"/>
  <c r="G38" i="95"/>
  <c r="G39" i="95"/>
  <c r="G40" i="95"/>
  <c r="G41" i="95"/>
  <c r="G42" i="95"/>
  <c r="G43" i="95"/>
  <c r="G44" i="95"/>
  <c r="G45" i="95"/>
  <c r="G46" i="95"/>
  <c r="G47" i="95"/>
  <c r="G48" i="95"/>
  <c r="G49" i="95"/>
  <c r="G50" i="95"/>
  <c r="G51" i="95"/>
  <c r="B2" i="109"/>
  <c r="G5" i="109"/>
  <c r="G7" i="109"/>
  <c r="G9" i="109"/>
  <c r="G13" i="109"/>
  <c r="G15" i="109"/>
  <c r="G23" i="109"/>
  <c r="G25" i="109" a="1"/>
  <c r="G25" i="109" s="1"/>
  <c r="H6" i="91" s="1"/>
  <c r="E5" i="91" s="1"/>
  <c r="F4" i="91" s="1"/>
  <c r="A27" i="109"/>
  <c r="A52" i="109" s="1"/>
  <c r="A77" i="109" s="1"/>
  <c r="A102" i="109" s="1"/>
  <c r="A147" i="109" s="1"/>
  <c r="A172" i="109" s="1"/>
  <c r="A197" i="109" s="1"/>
  <c r="A222" i="109" s="1"/>
  <c r="A247" i="109" s="1"/>
  <c r="A272" i="109" s="1"/>
  <c r="A297" i="109" s="1"/>
  <c r="A322" i="109" s="1"/>
  <c r="B27" i="109"/>
  <c r="G30" i="109"/>
  <c r="G50" i="109" s="1" a="1"/>
  <c r="G50" i="109" s="1"/>
  <c r="H49" i="109" s="1"/>
  <c r="H50" i="109" s="1"/>
  <c r="G32" i="109"/>
  <c r="G34" i="109"/>
  <c r="G36" i="109"/>
  <c r="G38" i="109"/>
  <c r="G40" i="109"/>
  <c r="G42" i="109"/>
  <c r="G44" i="109"/>
  <c r="G46" i="109"/>
  <c r="G48" i="109"/>
  <c r="B52" i="109"/>
  <c r="G55" i="109"/>
  <c r="G75" i="109" s="1" a="1"/>
  <c r="G75" i="109" s="1"/>
  <c r="G57" i="109"/>
  <c r="G59" i="109"/>
  <c r="G61" i="109"/>
  <c r="G63" i="109"/>
  <c r="G65" i="109"/>
  <c r="G67" i="109"/>
  <c r="G69" i="109"/>
  <c r="G71" i="109"/>
  <c r="G73" i="109"/>
  <c r="B77" i="109"/>
  <c r="G80" i="109"/>
  <c r="G100" i="109" s="1" a="1"/>
  <c r="G100" i="109" s="1"/>
  <c r="H99" i="109" s="1"/>
  <c r="H100" i="109" s="1"/>
  <c r="G82" i="109"/>
  <c r="G84" i="109"/>
  <c r="G86" i="109"/>
  <c r="G88" i="109"/>
  <c r="G90" i="109"/>
  <c r="G92" i="109"/>
  <c r="G94" i="109"/>
  <c r="G96" i="109"/>
  <c r="G98" i="109"/>
  <c r="B102" i="109"/>
  <c r="B107" i="109"/>
  <c r="B109" i="109"/>
  <c r="A116" i="109"/>
  <c r="B116" i="109"/>
  <c r="B117" i="109"/>
  <c r="A118" i="109"/>
  <c r="B118" i="109"/>
  <c r="A120" i="109"/>
  <c r="B120" i="109"/>
  <c r="A122" i="109"/>
  <c r="A124" i="109"/>
  <c r="A126" i="109"/>
  <c r="A128" i="109"/>
  <c r="B128" i="109"/>
  <c r="B129" i="109"/>
  <c r="A130" i="109"/>
  <c r="B130" i="109"/>
  <c r="B131" i="109"/>
  <c r="A132" i="109"/>
  <c r="B132" i="109"/>
  <c r="B133" i="109"/>
  <c r="A134" i="109"/>
  <c r="B134" i="109"/>
  <c r="B135" i="109"/>
  <c r="A136" i="109"/>
  <c r="B136" i="109"/>
  <c r="B137" i="109"/>
  <c r="A138" i="109"/>
  <c r="A140" i="109"/>
  <c r="B140" i="109"/>
  <c r="G143" i="109"/>
  <c r="B147" i="109"/>
  <c r="G150" i="109"/>
  <c r="G152" i="109"/>
  <c r="G170" i="109" s="1" a="1"/>
  <c r="G170" i="109" s="1"/>
  <c r="G154" i="109"/>
  <c r="G156" i="109"/>
  <c r="G158" i="109"/>
  <c r="G160" i="109"/>
  <c r="G164" i="109"/>
  <c r="G175" i="109"/>
  <c r="G177" i="109"/>
  <c r="G179" i="109"/>
  <c r="G195" i="109" s="1" a="1"/>
  <c r="G195" i="109" s="1"/>
  <c r="H194" i="109" s="1"/>
  <c r="H195" i="109" s="1"/>
  <c r="G181" i="109"/>
  <c r="G183" i="109"/>
  <c r="G185" i="109"/>
  <c r="G187" i="109"/>
  <c r="G189" i="109"/>
  <c r="G191" i="109"/>
  <c r="G193" i="109"/>
  <c r="G200" i="109"/>
  <c r="G220" i="109" s="1" a="1"/>
  <c r="G220" i="109" s="1"/>
  <c r="G202" i="109"/>
  <c r="G204" i="109"/>
  <c r="G206" i="109"/>
  <c r="G208" i="109"/>
  <c r="G210" i="109"/>
  <c r="G212" i="109"/>
  <c r="G214" i="109"/>
  <c r="G216" i="109"/>
  <c r="G218" i="109"/>
  <c r="G225" i="109"/>
  <c r="G227" i="109"/>
  <c r="G229" i="109"/>
  <c r="G231" i="109"/>
  <c r="G233" i="109"/>
  <c r="G235" i="109"/>
  <c r="G237" i="109"/>
  <c r="G239" i="109"/>
  <c r="G241" i="109"/>
  <c r="G243" i="109"/>
  <c r="G250" i="109"/>
  <c r="G252" i="109"/>
  <c r="G254" i="109"/>
  <c r="G256" i="109"/>
  <c r="G270" i="109" s="1" a="1"/>
  <c r="G270" i="109" s="1"/>
  <c r="G258" i="109"/>
  <c r="G260" i="109"/>
  <c r="G262" i="109"/>
  <c r="G264" i="109"/>
  <c r="G266" i="109"/>
  <c r="G268" i="109"/>
  <c r="G275" i="109"/>
  <c r="G277" i="109"/>
  <c r="G279" i="109"/>
  <c r="G281" i="109"/>
  <c r="G283" i="109"/>
  <c r="G285" i="109"/>
  <c r="G287" i="109"/>
  <c r="G289" i="109"/>
  <c r="G291" i="109"/>
  <c r="G293" i="109"/>
  <c r="G300" i="109"/>
  <c r="G302" i="109"/>
  <c r="G304" i="109"/>
  <c r="G306" i="109"/>
  <c r="G308" i="109"/>
  <c r="G310" i="109"/>
  <c r="G312" i="109"/>
  <c r="G314" i="109"/>
  <c r="G316" i="109"/>
  <c r="G318" i="109"/>
  <c r="G320" i="109" a="1"/>
  <c r="G320" i="109" s="1"/>
  <c r="H319" i="109" s="1"/>
  <c r="G325" i="109"/>
  <c r="G327" i="109"/>
  <c r="G329" i="109"/>
  <c r="G331" i="109"/>
  <c r="G333" i="109"/>
  <c r="G335" i="109"/>
  <c r="G337" i="109"/>
  <c r="G339" i="109"/>
  <c r="G341" i="109"/>
  <c r="G343" i="109"/>
  <c r="H15" i="91"/>
  <c r="E14" i="91" s="1"/>
  <c r="F13" i="91" s="1"/>
  <c r="H9" i="91"/>
  <c r="E8" i="91" s="1"/>
  <c r="F7" i="91" s="1"/>
  <c r="E518" i="91"/>
  <c r="F517" i="91" s="1"/>
  <c r="E515" i="91"/>
  <c r="F514" i="91" s="1"/>
  <c r="E386" i="91"/>
  <c r="F385" i="91" s="1"/>
  <c r="E11" i="107"/>
  <c r="F10" i="107" s="1"/>
  <c r="E8" i="107"/>
  <c r="F7" i="107" s="1"/>
  <c r="E242" i="107"/>
  <c r="F241" i="107" s="1"/>
  <c r="G219" i="107"/>
  <c r="E89" i="107"/>
  <c r="F88" i="107" s="1"/>
  <c r="E77" i="107"/>
  <c r="F76" i="107" s="1"/>
  <c r="G24" i="107"/>
  <c r="E20" i="107"/>
  <c r="F19" i="107" s="1"/>
  <c r="G17" i="107"/>
  <c r="E14" i="107"/>
  <c r="F13" i="107" s="1"/>
  <c r="E194" i="107"/>
  <c r="F193" i="107" s="1"/>
  <c r="E188" i="107"/>
  <c r="F187" i="107" s="1"/>
  <c r="G171" i="107"/>
  <c r="G159" i="107"/>
  <c r="G237" i="107"/>
  <c r="G231" i="107"/>
  <c r="G225" i="107"/>
  <c r="G213" i="107"/>
  <c r="G161" i="107"/>
  <c r="G189" i="107"/>
  <c r="G195" i="107"/>
  <c r="G227" i="107"/>
  <c r="G243" i="107"/>
  <c r="E116" i="107"/>
  <c r="F115" i="107"/>
  <c r="E191" i="107"/>
  <c r="F190" i="107" s="1"/>
  <c r="G15" i="95"/>
  <c r="E179" i="107"/>
  <c r="F178" i="107" s="1"/>
  <c r="E164" i="107"/>
  <c r="F163" i="107" s="1"/>
  <c r="G18" i="95"/>
  <c r="G17" i="95"/>
  <c r="E23" i="107"/>
  <c r="F22" i="107" s="1"/>
  <c r="H15" i="95"/>
  <c r="E14" i="95" s="1"/>
  <c r="F13" i="95" s="1"/>
  <c r="E224" i="107"/>
  <c r="F223" i="107" s="1"/>
  <c r="E236" i="107"/>
  <c r="F235" i="107" s="1"/>
  <c r="E158" i="107"/>
  <c r="F157" i="107" s="1"/>
  <c r="E170" i="107"/>
  <c r="F169" i="107" s="1"/>
  <c r="G162" i="107"/>
  <c r="G228" i="107"/>
  <c r="G18" i="107"/>
  <c r="H12" i="91" l="1"/>
  <c r="E11" i="91" s="1"/>
  <c r="F10" i="91" s="1"/>
  <c r="H74" i="109"/>
  <c r="H219" i="109"/>
  <c r="H220" i="109"/>
  <c r="H269" i="109"/>
  <c r="H270" i="109"/>
  <c r="H24" i="109"/>
  <c r="H25" i="109" s="1"/>
  <c r="H320" i="109"/>
  <c r="G295" i="109" a="1"/>
  <c r="G295" i="109" s="1"/>
  <c r="H294" i="109" s="1"/>
  <c r="H295" i="109" s="1"/>
  <c r="G245" i="109" a="1"/>
  <c r="G245" i="109" s="1"/>
  <c r="H244" i="109" s="1"/>
  <c r="H245" i="109" s="1"/>
  <c r="G145" i="109" a="1"/>
  <c r="G145" i="109" s="1"/>
  <c r="F1069" i="91" a="1"/>
  <c r="F1069" i="91" s="1"/>
  <c r="C160" i="92" s="1"/>
  <c r="G345" i="109" a="1"/>
  <c r="G345" i="109" s="1"/>
  <c r="H344" i="109" s="1"/>
  <c r="H345" i="109" s="1"/>
  <c r="F49" i="106" a="1"/>
  <c r="F49" i="106" s="1"/>
  <c r="C208" i="92" s="1"/>
  <c r="G234" i="107"/>
  <c r="G233" i="107"/>
  <c r="G209" i="107"/>
  <c r="G221" i="107"/>
  <c r="G245" i="107"/>
  <c r="F202" i="106" a="1"/>
  <c r="F202" i="106" s="1"/>
  <c r="C217" i="92" s="1"/>
  <c r="F151" i="106" a="1"/>
  <c r="F151" i="106" s="1"/>
  <c r="C214" i="92" s="1"/>
  <c r="F100" i="106" a="1"/>
  <c r="F100" i="106" s="1"/>
  <c r="C211" i="92" s="1"/>
  <c r="C253" i="92" s="1" a="1"/>
  <c r="C253" i="92" s="1"/>
  <c r="C58" i="92" s="1"/>
  <c r="F712" i="91" a="1"/>
  <c r="F712" i="91" s="1"/>
  <c r="C136" i="92" s="1"/>
  <c r="F1375" i="91" a="1"/>
  <c r="F1375" i="91" s="1"/>
  <c r="C175" i="92" s="1"/>
  <c r="F1273" i="91" a="1"/>
  <c r="F1273" i="91" s="1"/>
  <c r="C172" i="92" s="1"/>
  <c r="F1222" i="91" a="1"/>
  <c r="F1222" i="91" s="1"/>
  <c r="C169" i="92" s="1"/>
  <c r="F1171" i="91" a="1"/>
  <c r="F1171" i="91" s="1"/>
  <c r="C166" i="92" s="1"/>
  <c r="F1120" i="91" a="1"/>
  <c r="F1120" i="91" s="1"/>
  <c r="C163" i="92" s="1"/>
  <c r="F1018" i="91" a="1"/>
  <c r="F1018" i="91" s="1"/>
  <c r="C157" i="92" s="1"/>
  <c r="F967" i="91" a="1"/>
  <c r="F967" i="91" s="1"/>
  <c r="C151" i="92" s="1"/>
  <c r="F916" i="91" a="1"/>
  <c r="F916" i="91" s="1"/>
  <c r="C148" i="92" s="1"/>
  <c r="F865" i="91" a="1"/>
  <c r="F865" i="91" s="1"/>
  <c r="C145" i="92" s="1"/>
  <c r="F814" i="91" a="1"/>
  <c r="F814" i="91" s="1"/>
  <c r="C142" i="92" s="1"/>
  <c r="F763" i="91" a="1"/>
  <c r="F763" i="91" s="1"/>
  <c r="C139" i="92" s="1"/>
  <c r="F610" i="91" a="1"/>
  <c r="F610" i="91" s="1"/>
  <c r="C130" i="92" s="1"/>
  <c r="F559" i="91" a="1"/>
  <c r="F559" i="91" s="1"/>
  <c r="C127" i="92" s="1"/>
  <c r="F508" i="91" a="1"/>
  <c r="F508" i="91" s="1"/>
  <c r="C124" i="92" s="1"/>
  <c r="F406" i="91" a="1"/>
  <c r="F406" i="91" s="1"/>
  <c r="C121" i="92" s="1"/>
  <c r="F355" i="91" a="1"/>
  <c r="F355" i="91" s="1"/>
  <c r="C118" i="92" s="1"/>
  <c r="F304" i="91" a="1"/>
  <c r="F304" i="91" s="1"/>
  <c r="C115" i="92" s="1"/>
  <c r="F253" i="91" a="1"/>
  <c r="F253" i="91" s="1"/>
  <c r="C112" i="92" s="1"/>
  <c r="F121" i="91"/>
  <c r="F118" i="91"/>
  <c r="E80" i="91"/>
  <c r="F79" i="91" s="1"/>
  <c r="F100" i="91" s="1" a="1"/>
  <c r="F100" i="91" s="1"/>
  <c r="C106" i="92" s="1"/>
  <c r="H144" i="109"/>
  <c r="H145" i="109" s="1"/>
  <c r="H75" i="109"/>
  <c r="E212" i="107"/>
  <c r="F211" i="107" s="1"/>
  <c r="E161" i="107"/>
  <c r="F160" i="107" s="1"/>
  <c r="E227" i="107"/>
  <c r="F226" i="107" s="1"/>
  <c r="E17" i="107"/>
  <c r="F16" i="107" s="1"/>
  <c r="E230" i="107"/>
  <c r="F229" i="107" s="1"/>
  <c r="E233" i="107"/>
  <c r="F232" i="107" s="1"/>
  <c r="H169" i="109"/>
  <c r="H170" i="109" s="1"/>
  <c r="A767" i="91"/>
  <c r="A920" i="91"/>
  <c r="A971" i="91"/>
  <c r="A1328" i="91"/>
  <c r="A1277" i="91" s="1"/>
  <c r="A716" i="91"/>
  <c r="G92" i="107"/>
  <c r="G86" i="107"/>
  <c r="G71" i="107"/>
  <c r="G9" i="107"/>
  <c r="G198" i="107"/>
  <c r="G185" i="107"/>
  <c r="G182" i="107"/>
  <c r="G177" i="107"/>
  <c r="G248" i="107"/>
  <c r="G210" i="107"/>
  <c r="G26" i="95"/>
  <c r="A665" i="91"/>
  <c r="A614" i="91"/>
  <c r="A410" i="91"/>
  <c r="G386" i="91"/>
  <c r="A257" i="91"/>
  <c r="A206" i="91"/>
  <c r="G95" i="107"/>
  <c r="G83" i="107"/>
  <c r="E74" i="107"/>
  <c r="F73" i="107" s="1"/>
  <c r="G69" i="107"/>
  <c r="G21" i="107"/>
  <c r="G6" i="107"/>
  <c r="G116" i="107"/>
  <c r="G218" i="107"/>
  <c r="G242" i="107"/>
  <c r="G119" i="107"/>
  <c r="G173" i="107"/>
  <c r="G239" i="107"/>
  <c r="G222" i="107"/>
  <c r="G215" i="107"/>
  <c r="G20" i="95"/>
  <c r="E23" i="95"/>
  <c r="F22" i="95" s="1"/>
  <c r="G216" i="107" l="1"/>
  <c r="E167" i="107"/>
  <c r="F166" i="107" s="1"/>
  <c r="A512" i="91"/>
  <c r="A1073" i="91"/>
  <c r="A869" i="91"/>
  <c r="E71" i="107"/>
  <c r="F70" i="107" s="1"/>
  <c r="E86" i="107"/>
  <c r="F85" i="107" s="1"/>
  <c r="E128" i="91"/>
  <c r="F127" i="91" s="1"/>
  <c r="F151" i="91" s="1" a="1"/>
  <c r="F151" i="91" s="1"/>
  <c r="C109" i="92" s="1"/>
  <c r="C202" i="92" s="1" a="1"/>
  <c r="C202" i="92" s="1"/>
  <c r="C55" i="92" s="1"/>
  <c r="E221" i="107"/>
  <c r="F220" i="107" s="1"/>
  <c r="G240" i="107"/>
  <c r="E245" i="107"/>
  <c r="F244" i="107" s="1"/>
  <c r="G174" i="107"/>
  <c r="E119" i="107"/>
  <c r="F118" i="107" s="1"/>
  <c r="F151" i="107" s="1" a="1"/>
  <c r="F151" i="107" s="1"/>
  <c r="C265" i="92" s="1"/>
  <c r="G68" i="107"/>
  <c r="G21" i="95"/>
  <c r="G246" i="107"/>
  <c r="G168" i="107"/>
  <c r="E5" i="107"/>
  <c r="F4" i="107" s="1"/>
  <c r="F49" i="107" s="1" a="1"/>
  <c r="F49" i="107" s="1"/>
  <c r="C259" i="92" s="1"/>
  <c r="E83" i="107"/>
  <c r="F82" i="107" s="1"/>
  <c r="E95" i="107"/>
  <c r="F94" i="107" s="1"/>
  <c r="H27" i="95"/>
  <c r="E26" i="95" s="1"/>
  <c r="F25" i="95" s="1"/>
  <c r="E209" i="107"/>
  <c r="F208" i="107" s="1"/>
  <c r="G249" i="107"/>
  <c r="E176" i="107"/>
  <c r="F175" i="107" s="1"/>
  <c r="G183" i="107"/>
  <c r="G186" i="107"/>
  <c r="E197" i="107"/>
  <c r="F196" i="107" s="1"/>
  <c r="E218" i="107"/>
  <c r="F217" i="107" s="1"/>
  <c r="E185" i="107" l="1"/>
  <c r="F184" i="107" s="1"/>
  <c r="E182" i="107"/>
  <c r="F181" i="107" s="1"/>
  <c r="E248" i="107"/>
  <c r="F247" i="107" s="1"/>
  <c r="E20" i="95"/>
  <c r="F19" i="95" s="1"/>
  <c r="H21" i="95"/>
  <c r="E68" i="107"/>
  <c r="F67" i="107" s="1"/>
  <c r="F100" i="107" s="1" a="1"/>
  <c r="F100" i="107" s="1"/>
  <c r="C262" i="92" s="1"/>
  <c r="E173" i="107"/>
  <c r="F172" i="107" s="1"/>
  <c r="E239" i="107"/>
  <c r="F238" i="107" s="1"/>
  <c r="G93" i="107"/>
  <c r="E215" i="107"/>
  <c r="F214" i="107" s="1"/>
  <c r="F253" i="107" s="1" a="1"/>
  <c r="F253" i="107" s="1"/>
  <c r="C271" i="92" s="1"/>
  <c r="E92" i="107"/>
  <c r="F91" i="107" s="1"/>
  <c r="F28" i="95" l="1"/>
  <c r="C310" i="92" s="1"/>
  <c r="C355" i="92" s="1" a="1"/>
  <c r="C355" i="92" s="1"/>
  <c r="C7" i="92" s="1"/>
  <c r="F202" i="107" a="1"/>
  <c r="F202" i="107" s="1"/>
  <c r="C268" i="92" s="1"/>
  <c r="C304" i="92" s="1" a="1"/>
  <c r="C304" i="92" s="1"/>
  <c r="C61" i="92" s="1"/>
  <c r="C100" i="92" s="1" a="1"/>
  <c r="C100" i="92" s="1"/>
  <c r="C4" i="92" s="1"/>
  <c r="C10" i="92" l="1"/>
  <c r="C16" i="92" s="1"/>
  <c r="C22" i="92"/>
</calcChain>
</file>

<file path=xl/sharedStrings.xml><?xml version="1.0" encoding="utf-8"?>
<sst xmlns="http://schemas.openxmlformats.org/spreadsheetml/2006/main" count="2338" uniqueCount="974">
  <si>
    <t>木質床材</t>
    <rPh sb="0" eb="2">
      <t>モクシツ</t>
    </rPh>
    <rPh sb="2" eb="3">
      <t>ユカ</t>
    </rPh>
    <rPh sb="3" eb="4">
      <t>ザイ</t>
    </rPh>
    <phoneticPr fontId="8"/>
  </si>
  <si>
    <t>床材撤去</t>
    <rPh sb="0" eb="1">
      <t>ユカ</t>
    </rPh>
    <rPh sb="1" eb="2">
      <t>ザイ</t>
    </rPh>
    <rPh sb="2" eb="4">
      <t>テッキョ</t>
    </rPh>
    <phoneticPr fontId="8"/>
  </si>
  <si>
    <t>縁甲板</t>
    <rPh sb="0" eb="1">
      <t>エン</t>
    </rPh>
    <rPh sb="1" eb="2">
      <t>コウ</t>
    </rPh>
    <rPh sb="2" eb="3">
      <t>イタ</t>
    </rPh>
    <phoneticPr fontId="8"/>
  </si>
  <si>
    <t>ﾋﾞﾆﾙ床ﾀｲﾙ</t>
    <rPh sb="4" eb="5">
      <t>ユカ</t>
    </rPh>
    <phoneticPr fontId="8"/>
  </si>
  <si>
    <t>ｱｽﾍﾞｽﾄ含有</t>
    <rPh sb="6" eb="8">
      <t>ガンユウ</t>
    </rPh>
    <phoneticPr fontId="8"/>
  </si>
  <si>
    <t>木製　25×100</t>
    <rPh sb="0" eb="2">
      <t>モクセイ</t>
    </rPh>
    <phoneticPr fontId="8"/>
  </si>
  <si>
    <t>幅木撤去</t>
    <rPh sb="0" eb="1">
      <t>ハバ</t>
    </rPh>
    <rPh sb="1" eb="2">
      <t>キ</t>
    </rPh>
    <rPh sb="2" eb="4">
      <t>テッキョ</t>
    </rPh>
    <phoneticPr fontId="8"/>
  </si>
  <si>
    <t>木製</t>
    <rPh sb="0" eb="2">
      <t>モクセイ</t>
    </rPh>
    <phoneticPr fontId="8"/>
  </si>
  <si>
    <t>開口部枠組等撤去</t>
    <rPh sb="0" eb="3">
      <t>カイコウブ</t>
    </rPh>
    <rPh sb="3" eb="5">
      <t>ワクグミ</t>
    </rPh>
    <rPh sb="5" eb="6">
      <t>トウ</t>
    </rPh>
    <rPh sb="6" eb="8">
      <t>テッキョ</t>
    </rPh>
    <phoneticPr fontId="8"/>
  </si>
  <si>
    <r>
      <t xml:space="preserve">E.設計金額（ </t>
    </r>
    <r>
      <rPr>
        <sz val="10"/>
        <rFont val="ＭＳ 明朝"/>
        <family val="1"/>
        <charset val="128"/>
      </rPr>
      <t>C</t>
    </r>
    <r>
      <rPr>
        <sz val="10"/>
        <rFont val="ＭＳ 明朝"/>
        <family val="1"/>
        <charset val="128"/>
      </rPr>
      <t xml:space="preserve"> + </t>
    </r>
    <r>
      <rPr>
        <sz val="10"/>
        <rFont val="ＭＳ 明朝"/>
        <family val="1"/>
        <charset val="128"/>
      </rPr>
      <t>D</t>
    </r>
    <r>
      <rPr>
        <sz val="10"/>
        <rFont val="ＭＳ 明朝"/>
        <family val="1"/>
        <charset val="128"/>
      </rPr>
      <t xml:space="preserve"> ）</t>
    </r>
    <phoneticPr fontId="8"/>
  </si>
  <si>
    <r>
      <t xml:space="preserve">ﾗﾜﾝ合板 </t>
    </r>
    <r>
      <rPr>
        <sz val="10"/>
        <rFont val="ＭＳ 明朝"/>
        <family val="1"/>
        <charset val="128"/>
      </rPr>
      <t>t=5.5</t>
    </r>
    <rPh sb="3" eb="5">
      <t>ゴウバン</t>
    </rPh>
    <phoneticPr fontId="8"/>
  </si>
  <si>
    <t>壁合板張り撤去</t>
    <rPh sb="0" eb="1">
      <t>カベ</t>
    </rPh>
    <rPh sb="1" eb="3">
      <t>ゴウバン</t>
    </rPh>
    <rPh sb="3" eb="4">
      <t>バ</t>
    </rPh>
    <rPh sb="5" eb="7">
      <t>テッキョ</t>
    </rPh>
    <phoneticPr fontId="8"/>
  </si>
  <si>
    <t>ダイロートン</t>
    <phoneticPr fontId="8"/>
  </si>
  <si>
    <t>天井ﾎﾞｰﾄﾞ張り撤去</t>
    <rPh sb="0" eb="2">
      <t>テンジョウ</t>
    </rPh>
    <rPh sb="7" eb="8">
      <t>バ</t>
    </rPh>
    <rPh sb="9" eb="11">
      <t>テッキョ</t>
    </rPh>
    <phoneticPr fontId="8"/>
  </si>
  <si>
    <t>ｱﾙﾐ製建具撤去</t>
    <rPh sb="3" eb="4">
      <t>セイ</t>
    </rPh>
    <rPh sb="4" eb="6">
      <t>タテグ</t>
    </rPh>
    <rPh sb="6" eb="8">
      <t>テッキョ</t>
    </rPh>
    <phoneticPr fontId="8"/>
  </si>
  <si>
    <t>マメツゲ</t>
  </si>
  <si>
    <t>サツキツツジ</t>
  </si>
  <si>
    <t>キンモクセイ</t>
  </si>
  <si>
    <t>ｶﾗｰ鉄板瓦棒葺き</t>
    <rPh sb="3" eb="5">
      <t>テッパン</t>
    </rPh>
    <rPh sb="5" eb="6">
      <t>カワラ</t>
    </rPh>
    <rPh sb="6" eb="7">
      <t>ボウ</t>
    </rPh>
    <rPh sb="7" eb="8">
      <t>フ</t>
    </rPh>
    <phoneticPr fontId="8"/>
  </si>
  <si>
    <t>屋根材撤去</t>
    <rPh sb="0" eb="2">
      <t>ヤネ</t>
    </rPh>
    <rPh sb="2" eb="3">
      <t>ザイ</t>
    </rPh>
    <rPh sb="3" eb="5">
      <t>テッキョ</t>
    </rPh>
    <phoneticPr fontId="8"/>
  </si>
  <si>
    <t>附属金物共</t>
    <rPh sb="0" eb="2">
      <t>フゾク</t>
    </rPh>
    <rPh sb="2" eb="4">
      <t>カナモノ</t>
    </rPh>
    <rPh sb="4" eb="5">
      <t>トモ</t>
    </rPh>
    <phoneticPr fontId="8"/>
  </si>
  <si>
    <t>深さ10cm</t>
    <rPh sb="0" eb="1">
      <t>フカ</t>
    </rPh>
    <phoneticPr fontId="8"/>
  </si>
  <si>
    <t>ｶｯﾀｰ切り</t>
    <rPh sb="4" eb="5">
      <t>キ</t>
    </rPh>
    <phoneticPr fontId="8"/>
  </si>
  <si>
    <t>鉄筋ｺﾝｸﾘｰﾄ</t>
    <phoneticPr fontId="8"/>
  </si>
  <si>
    <t>門塀基礎部分</t>
    <rPh sb="0" eb="1">
      <t>モン</t>
    </rPh>
    <rPh sb="1" eb="2">
      <t>ヘイ</t>
    </rPh>
    <rPh sb="2" eb="4">
      <t>キソ</t>
    </rPh>
    <rPh sb="4" eb="6">
      <t>ブブン</t>
    </rPh>
    <phoneticPr fontId="8"/>
  </si>
  <si>
    <t>無筋ｺﾝｸﾘｰﾄ</t>
    <rPh sb="0" eb="1">
      <t>ム</t>
    </rPh>
    <rPh sb="1" eb="2">
      <t>スジ</t>
    </rPh>
    <phoneticPr fontId="8"/>
  </si>
  <si>
    <t>均しｺﾝｸﾘｰﾄ</t>
    <rPh sb="0" eb="1">
      <t>ナラ</t>
    </rPh>
    <phoneticPr fontId="8"/>
  </si>
  <si>
    <t>ｺﾝｸﾘｰﾄﾌﾞﾛｯｸ積み</t>
    <rPh sb="11" eb="12">
      <t>ツ</t>
    </rPh>
    <phoneticPr fontId="8"/>
  </si>
  <si>
    <t>ﾌｪﾝｽ塀腰壁部分</t>
    <rPh sb="4" eb="5">
      <t>ヘイ</t>
    </rPh>
    <rPh sb="5" eb="6">
      <t>コシ</t>
    </rPh>
    <rPh sb="6" eb="7">
      <t>カベ</t>
    </rPh>
    <rPh sb="7" eb="9">
      <t>ブブン</t>
    </rPh>
    <phoneticPr fontId="8"/>
  </si>
  <si>
    <r>
      <t>t</t>
    </r>
    <r>
      <rPr>
        <sz val="10"/>
        <rFont val="ＭＳ 明朝"/>
        <family val="1"/>
        <charset val="128"/>
      </rPr>
      <t>=50</t>
    </r>
    <phoneticPr fontId="8"/>
  </si>
  <si>
    <r>
      <t>t</t>
    </r>
    <r>
      <rPr>
        <sz val="10"/>
        <rFont val="ＭＳ 明朝"/>
        <family val="1"/>
        <charset val="128"/>
      </rPr>
      <t>=40</t>
    </r>
    <phoneticPr fontId="8"/>
  </si>
  <si>
    <t>表層撤去</t>
    <rPh sb="0" eb="2">
      <t>ヒョウソウ</t>
    </rPh>
    <rPh sb="2" eb="4">
      <t>テッキョ</t>
    </rPh>
    <phoneticPr fontId="8"/>
  </si>
  <si>
    <t>集積･積込共</t>
  </si>
  <si>
    <t>t=100</t>
    <phoneticPr fontId="8"/>
  </si>
  <si>
    <t>路盤撤去</t>
    <rPh sb="0" eb="1">
      <t>ロ</t>
    </rPh>
    <rPh sb="1" eb="2">
      <t>バン</t>
    </rPh>
    <rPh sb="2" eb="4">
      <t>テッキョ</t>
    </rPh>
    <phoneticPr fontId="8"/>
  </si>
  <si>
    <t>発生材運搬費</t>
    <phoneticPr fontId="8"/>
  </si>
  <si>
    <t>10t車 再資源化</t>
    <rPh sb="3" eb="4">
      <t>シャ</t>
    </rPh>
    <rPh sb="5" eb="9">
      <t>サイシゲンカ</t>
    </rPh>
    <phoneticPr fontId="8"/>
  </si>
  <si>
    <t>発生材運搬費</t>
    <phoneticPr fontId="8"/>
  </si>
  <si>
    <t>ﾊﾟﾈﾙｹﾞｰﾄ</t>
    <phoneticPr fontId="8"/>
  </si>
  <si>
    <r>
      <t xml:space="preserve"> </t>
    </r>
    <r>
      <rPr>
        <sz val="10"/>
        <rFont val="ＭＳ 明朝"/>
        <family val="1"/>
        <charset val="128"/>
      </rPr>
      <t>H</t>
    </r>
    <r>
      <rPr>
        <sz val="10"/>
        <rFont val="ＭＳ 明朝"/>
        <family val="1"/>
        <charset val="128"/>
      </rPr>
      <t>=1.8m</t>
    </r>
    <phoneticPr fontId="8"/>
  </si>
  <si>
    <t>ﾌｪﾝｽﾊﾞﾘｹｰﾄﾞ</t>
    <phoneticPr fontId="8"/>
  </si>
  <si>
    <r>
      <t>2</t>
    </r>
    <r>
      <rPr>
        <sz val="10"/>
        <rFont val="ＭＳ 明朝"/>
        <family val="1"/>
        <charset val="128"/>
      </rPr>
      <t>人×2</t>
    </r>
    <r>
      <rPr>
        <sz val="10"/>
        <rFont val="ＭＳ 明朝"/>
        <family val="1"/>
        <charset val="128"/>
      </rPr>
      <t>5人/月×12ヶ月</t>
    </r>
    <rPh sb="5" eb="6">
      <t>ニン</t>
    </rPh>
    <rPh sb="7" eb="8">
      <t>ツキ</t>
    </rPh>
    <rPh sb="12" eb="13">
      <t>ゲツ</t>
    </rPh>
    <phoneticPr fontId="8"/>
  </si>
  <si>
    <t>室内空気中化学物質</t>
    <rPh sb="0" eb="2">
      <t>シツナイ</t>
    </rPh>
    <rPh sb="2" eb="4">
      <t>クウキ</t>
    </rPh>
    <rPh sb="4" eb="5">
      <t>チュウ</t>
    </rPh>
    <rPh sb="5" eb="7">
      <t>カガク</t>
    </rPh>
    <rPh sb="7" eb="9">
      <t>ブッシツ</t>
    </rPh>
    <phoneticPr fontId="8"/>
  </si>
  <si>
    <t>濃度測定費</t>
    <rPh sb="0" eb="2">
      <t>ノウド</t>
    </rPh>
    <rPh sb="2" eb="4">
      <t>ソクテイ</t>
    </rPh>
    <rPh sb="4" eb="5">
      <t>ヒ</t>
    </rPh>
    <phoneticPr fontId="8"/>
  </si>
  <si>
    <r>
      <t>5物質×</t>
    </r>
    <r>
      <rPr>
        <sz val="10"/>
        <rFont val="ＭＳ 明朝"/>
        <family val="1"/>
        <charset val="128"/>
      </rPr>
      <t>10室</t>
    </r>
    <rPh sb="1" eb="3">
      <t>ブッシツ</t>
    </rPh>
    <rPh sb="6" eb="7">
      <t>シツ</t>
    </rPh>
    <phoneticPr fontId="8"/>
  </si>
  <si>
    <t>拡散方式採取</t>
    <rPh sb="0" eb="2">
      <t>カクサン</t>
    </rPh>
    <rPh sb="2" eb="4">
      <t>ホウシキ</t>
    </rPh>
    <rPh sb="4" eb="6">
      <t>サイシュ</t>
    </rPh>
    <phoneticPr fontId="8"/>
  </si>
  <si>
    <t>W6.3×H4.5</t>
  </si>
  <si>
    <t>2箇所</t>
    <rPh sb="1" eb="3">
      <t>カショ</t>
    </rPh>
    <phoneticPr fontId="8"/>
  </si>
  <si>
    <t>ｱｽﾌｧﾙﾄｺﾝｸﾘｰﾄ類</t>
    <rPh sb="12" eb="13">
      <t>ルイ</t>
    </rPh>
    <phoneticPr fontId="8"/>
  </si>
  <si>
    <t>4t車 再資源化</t>
    <rPh sb="2" eb="3">
      <t>シャ</t>
    </rPh>
    <rPh sb="4" eb="8">
      <t>サイシゲンカ</t>
    </rPh>
    <phoneticPr fontId="8"/>
  </si>
  <si>
    <t>発生材運搬費</t>
    <phoneticPr fontId="8"/>
  </si>
  <si>
    <t>木材類</t>
    <rPh sb="0" eb="2">
      <t>モクザイ</t>
    </rPh>
    <rPh sb="2" eb="3">
      <t>ルイ</t>
    </rPh>
    <phoneticPr fontId="8"/>
  </si>
  <si>
    <t>10t車 再資源化-破砕</t>
    <rPh sb="3" eb="4">
      <t>シャ</t>
    </rPh>
    <rPh sb="5" eb="9">
      <t>サイシゲンカ</t>
    </rPh>
    <rPh sb="10" eb="12">
      <t>ハサイ</t>
    </rPh>
    <phoneticPr fontId="8"/>
  </si>
  <si>
    <t>がれき類</t>
    <rPh sb="3" eb="4">
      <t>ルイ</t>
    </rPh>
    <phoneticPr fontId="8"/>
  </si>
  <si>
    <r>
      <t>1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t車 安定型</t>
    </r>
    <rPh sb="3" eb="4">
      <t>シャ</t>
    </rPh>
    <rPh sb="5" eb="7">
      <t>アンテイ</t>
    </rPh>
    <rPh sb="7" eb="8">
      <t>ガタ</t>
    </rPh>
    <phoneticPr fontId="8"/>
  </si>
  <si>
    <t>発生材運搬費</t>
    <phoneticPr fontId="8"/>
  </si>
  <si>
    <t>金属屑</t>
    <rPh sb="0" eb="2">
      <t>キンゾク</t>
    </rPh>
    <rPh sb="2" eb="3">
      <t>クズ</t>
    </rPh>
    <phoneticPr fontId="8"/>
  </si>
  <si>
    <t>4t車 安定型</t>
    <rPh sb="2" eb="3">
      <t>シャ</t>
    </rPh>
    <rPh sb="4" eb="6">
      <t>アンテイ</t>
    </rPh>
    <rPh sb="6" eb="7">
      <t>ガタ</t>
    </rPh>
    <phoneticPr fontId="8"/>
  </si>
  <si>
    <t>石綿ｽﾚｰﾄ類</t>
    <rPh sb="0" eb="2">
      <t>セキメン</t>
    </rPh>
    <rPh sb="6" eb="7">
      <t>ルイ</t>
    </rPh>
    <phoneticPr fontId="8"/>
  </si>
  <si>
    <t>ガラス</t>
    <phoneticPr fontId="8"/>
  </si>
  <si>
    <t>廃ﾌﾟﾗｽﾁｯｸ</t>
    <rPh sb="0" eb="1">
      <t>ハイ</t>
    </rPh>
    <phoneticPr fontId="8"/>
  </si>
  <si>
    <t>石膏ボード類</t>
    <rPh sb="0" eb="2">
      <t>セッコウ</t>
    </rPh>
    <rPh sb="5" eb="6">
      <t>ルイ</t>
    </rPh>
    <phoneticPr fontId="8"/>
  </si>
  <si>
    <t>4t車 管理型</t>
    <rPh sb="2" eb="3">
      <t>シャ</t>
    </rPh>
    <rPh sb="4" eb="7">
      <t>カンリガタ</t>
    </rPh>
    <phoneticPr fontId="8"/>
  </si>
  <si>
    <t>発生材運搬費</t>
    <phoneticPr fontId="8"/>
  </si>
  <si>
    <t>Pﾀｲﾙ等床仕上材等</t>
    <rPh sb="4" eb="5">
      <t>トウ</t>
    </rPh>
    <rPh sb="5" eb="6">
      <t>ユカ</t>
    </rPh>
    <rPh sb="6" eb="8">
      <t>シアゲ</t>
    </rPh>
    <rPh sb="8" eb="9">
      <t>ザイ</t>
    </rPh>
    <rPh sb="9" eb="10">
      <t>トウ</t>
    </rPh>
    <phoneticPr fontId="8"/>
  </si>
  <si>
    <t>ｶｰﾍﾟｯﾄ等床仕上材等</t>
    <rPh sb="6" eb="7">
      <t>トウ</t>
    </rPh>
    <rPh sb="7" eb="8">
      <t>ユカ</t>
    </rPh>
    <rPh sb="8" eb="10">
      <t>シアゲ</t>
    </rPh>
    <rPh sb="10" eb="11">
      <t>ザイ</t>
    </rPh>
    <rPh sb="11" eb="12">
      <t>トウ</t>
    </rPh>
    <phoneticPr fontId="8"/>
  </si>
  <si>
    <r>
      <t xml:space="preserve">4t車 </t>
    </r>
    <r>
      <rPr>
        <sz val="10"/>
        <rFont val="ＭＳ 明朝"/>
        <family val="1"/>
        <charset val="128"/>
      </rPr>
      <t>安定型</t>
    </r>
    <rPh sb="2" eb="3">
      <t>シャ</t>
    </rPh>
    <phoneticPr fontId="8"/>
  </si>
  <si>
    <t>発生材運搬費</t>
    <phoneticPr fontId="8"/>
  </si>
  <si>
    <t>鉄筋</t>
    <rPh sb="0" eb="2">
      <t>テッキン</t>
    </rPh>
    <phoneticPr fontId="8"/>
  </si>
  <si>
    <t>4t車 ｽｸﾗｯﾌﾟ</t>
    <rPh sb="2" eb="3">
      <t>シャ</t>
    </rPh>
    <phoneticPr fontId="8"/>
  </si>
  <si>
    <t>発生材運搬費</t>
    <phoneticPr fontId="8"/>
  </si>
  <si>
    <t>ｱﾙﾐｻｯｼ</t>
    <phoneticPr fontId="8"/>
  </si>
  <si>
    <t>発生材処分費</t>
    <rPh sb="3" eb="5">
      <t>ショブン</t>
    </rPh>
    <phoneticPr fontId="8"/>
  </si>
  <si>
    <t>準備費、仮設物費、</t>
    <rPh sb="0" eb="2">
      <t>ジュンビ</t>
    </rPh>
    <rPh sb="2" eb="3">
      <t>ヒ</t>
    </rPh>
    <rPh sb="4" eb="7">
      <t>カセツブツ</t>
    </rPh>
    <rPh sb="7" eb="8">
      <t>ヒ</t>
    </rPh>
    <phoneticPr fontId="8"/>
  </si>
  <si>
    <t>工事施設費、環境安全費</t>
    <rPh sb="0" eb="2">
      <t>コウジ</t>
    </rPh>
    <rPh sb="2" eb="5">
      <t>シセツヒ</t>
    </rPh>
    <rPh sb="6" eb="8">
      <t>カンキョウ</t>
    </rPh>
    <rPh sb="8" eb="10">
      <t>アンゼン</t>
    </rPh>
    <rPh sb="10" eb="11">
      <t>ヒ</t>
    </rPh>
    <phoneticPr fontId="8"/>
  </si>
  <si>
    <t>水光熱費、機械器具費等</t>
    <rPh sb="0" eb="1">
      <t>スイ</t>
    </rPh>
    <rPh sb="1" eb="4">
      <t>コウネツヒ</t>
    </rPh>
    <rPh sb="5" eb="7">
      <t>キカイ</t>
    </rPh>
    <rPh sb="7" eb="9">
      <t>キグ</t>
    </rPh>
    <rPh sb="9" eb="10">
      <t>ヒ</t>
    </rPh>
    <rPh sb="10" eb="11">
      <t>トウ</t>
    </rPh>
    <phoneticPr fontId="8"/>
  </si>
  <si>
    <r>
      <t>成形鋼板 H</t>
    </r>
    <r>
      <rPr>
        <sz val="10"/>
        <rFont val="ＭＳ 明朝"/>
        <family val="1"/>
        <charset val="128"/>
      </rPr>
      <t>=3.0ｍ</t>
    </r>
    <rPh sb="0" eb="2">
      <t>セイケイ</t>
    </rPh>
    <rPh sb="2" eb="4">
      <t>コウハン</t>
    </rPh>
    <phoneticPr fontId="8"/>
  </si>
  <si>
    <r>
      <t>t</t>
    </r>
    <r>
      <rPr>
        <sz val="10"/>
        <rFont val="ＭＳ 明朝"/>
        <family val="1"/>
        <charset val="128"/>
      </rPr>
      <t xml:space="preserve">=1.2 </t>
    </r>
    <phoneticPr fontId="8"/>
  </si>
  <si>
    <t>交通誘導員</t>
    <rPh sb="0" eb="2">
      <t>コウツウ</t>
    </rPh>
    <rPh sb="2" eb="4">
      <t>ユウドウ</t>
    </rPh>
    <rPh sb="4" eb="5">
      <t>イン</t>
    </rPh>
    <phoneticPr fontId="8"/>
  </si>
  <si>
    <t>契約保証に要する費用</t>
    <rPh sb="0" eb="2">
      <t>ケイヤク</t>
    </rPh>
    <rPh sb="2" eb="4">
      <t>ホショウ</t>
    </rPh>
    <rPh sb="5" eb="6">
      <t>ヨウ</t>
    </rPh>
    <rPh sb="8" eb="10">
      <t>ヒヨウ</t>
    </rPh>
    <phoneticPr fontId="8"/>
  </si>
  <si>
    <t>ｺﾝｸﾘｰﾄ類</t>
    <rPh sb="6" eb="7">
      <t>ルイ</t>
    </rPh>
    <phoneticPr fontId="8"/>
  </si>
  <si>
    <t>マシンビーム</t>
    <phoneticPr fontId="8"/>
  </si>
  <si>
    <t>かご</t>
    <phoneticPr fontId="8"/>
  </si>
  <si>
    <r>
      <t>1</t>
    </r>
    <r>
      <rPr>
        <sz val="10"/>
        <rFont val="ＭＳ 明朝"/>
        <family val="1"/>
        <charset val="128"/>
      </rPr>
      <t>600W×1350D×2300H</t>
    </r>
    <phoneticPr fontId="8"/>
  </si>
  <si>
    <t>レール</t>
    <phoneticPr fontId="8"/>
  </si>
  <si>
    <t>ロープ</t>
    <phoneticPr fontId="8"/>
  </si>
  <si>
    <t>つりあいおもり</t>
    <phoneticPr fontId="8"/>
  </si>
  <si>
    <t>インターホン</t>
    <phoneticPr fontId="8"/>
  </si>
  <si>
    <t>FC＝18、S=15</t>
    <phoneticPr fontId="8"/>
  </si>
  <si>
    <t>捨ｺﾝｸﾘｰﾄ</t>
    <rPh sb="0" eb="1">
      <t>シャ</t>
    </rPh>
    <phoneticPr fontId="8"/>
  </si>
  <si>
    <t>土間ｺﾝｸﾘｰﾄ</t>
    <rPh sb="0" eb="2">
      <t>ドマ</t>
    </rPh>
    <phoneticPr fontId="8"/>
  </si>
  <si>
    <t>土工機械運搬費</t>
    <rPh sb="0" eb="1">
      <t>ツチ</t>
    </rPh>
    <rPh sb="1" eb="2">
      <t>コウ</t>
    </rPh>
    <rPh sb="2" eb="4">
      <t>キカイ</t>
    </rPh>
    <rPh sb="4" eb="6">
      <t>ウンパン</t>
    </rPh>
    <rPh sb="6" eb="7">
      <t>ヒ</t>
    </rPh>
    <phoneticPr fontId="8"/>
  </si>
  <si>
    <t>機械</t>
    <rPh sb="0" eb="2">
      <t>キカイ</t>
    </rPh>
    <phoneticPr fontId="8"/>
  </si>
  <si>
    <t>つぼ、布堀り</t>
    <rPh sb="3" eb="4">
      <t>ヌノ</t>
    </rPh>
    <rPh sb="4" eb="5">
      <t>ホリ</t>
    </rPh>
    <phoneticPr fontId="8"/>
  </si>
  <si>
    <t>盛土</t>
    <rPh sb="0" eb="1">
      <t>モ</t>
    </rPh>
    <rPh sb="1" eb="2">
      <t>ツチ</t>
    </rPh>
    <phoneticPr fontId="8"/>
  </si>
  <si>
    <t>普通</t>
    <rPh sb="0" eb="2">
      <t>フツウ</t>
    </rPh>
    <phoneticPr fontId="8"/>
  </si>
  <si>
    <t>高松</t>
    <rPh sb="0" eb="2">
      <t>タカマツ</t>
    </rPh>
    <phoneticPr fontId="8"/>
  </si>
  <si>
    <t>基礎ｺﾝｸﾘｰﾄ</t>
    <rPh sb="0" eb="2">
      <t>キソ</t>
    </rPh>
    <phoneticPr fontId="8"/>
  </si>
  <si>
    <t>躯体ｺﾝｸﾘｰﾄ</t>
    <rPh sb="0" eb="2">
      <t>クタイ</t>
    </rPh>
    <phoneticPr fontId="8"/>
  </si>
  <si>
    <t>1階</t>
    <rPh sb="1" eb="2">
      <t>カイ</t>
    </rPh>
    <phoneticPr fontId="8"/>
  </si>
  <si>
    <t>2階</t>
    <rPh sb="1" eb="2">
      <t>カイ</t>
    </rPh>
    <phoneticPr fontId="8"/>
  </si>
  <si>
    <t>3階</t>
    <rPh sb="1" eb="2">
      <t>カイ</t>
    </rPh>
    <phoneticPr fontId="8"/>
  </si>
  <si>
    <t>4階</t>
    <rPh sb="1" eb="2">
      <t>カイ</t>
    </rPh>
    <phoneticPr fontId="8"/>
  </si>
  <si>
    <r>
      <t>P</t>
    </r>
    <r>
      <rPr>
        <sz val="10"/>
        <rFont val="ＭＳ 明朝"/>
        <family val="1"/>
        <charset val="128"/>
      </rPr>
      <t>H</t>
    </r>
    <r>
      <rPr>
        <sz val="10"/>
        <rFont val="ＭＳ 明朝"/>
        <family val="1"/>
        <charset val="128"/>
      </rPr>
      <t>階</t>
    </r>
    <rPh sb="2" eb="3">
      <t>カイ</t>
    </rPh>
    <phoneticPr fontId="8"/>
  </si>
  <si>
    <t>防水押えｺﾝｸﾘｰﾄ</t>
    <rPh sb="0" eb="2">
      <t>ボウスイ</t>
    </rPh>
    <rPh sb="2" eb="3">
      <t>オサ</t>
    </rPh>
    <phoneticPr fontId="8"/>
  </si>
  <si>
    <r>
      <t>Fc=18</t>
    </r>
    <r>
      <rPr>
        <sz val="10"/>
        <rFont val="ＭＳ 明朝"/>
        <family val="1"/>
        <charset val="128"/>
      </rPr>
      <t xml:space="preserve"> S=1</t>
    </r>
    <r>
      <rPr>
        <sz val="10"/>
        <rFont val="ＭＳ 明朝"/>
        <family val="1"/>
        <charset val="128"/>
      </rPr>
      <t>8</t>
    </r>
    <phoneticPr fontId="8"/>
  </si>
  <si>
    <t>軽量　気乾比重 1.85</t>
    <rPh sb="0" eb="2">
      <t>ケイリョウ</t>
    </rPh>
    <rPh sb="3" eb="4">
      <t>キ</t>
    </rPh>
    <rPh sb="4" eb="5">
      <t>イヌイ</t>
    </rPh>
    <rPh sb="5" eb="7">
      <t>ヒジュウ</t>
    </rPh>
    <phoneticPr fontId="8"/>
  </si>
  <si>
    <t>ｺﾝｸﾘｰﾄ足場</t>
    <rPh sb="6" eb="8">
      <t>アシバ</t>
    </rPh>
    <phoneticPr fontId="8"/>
  </si>
  <si>
    <t>m2</t>
    <phoneticPr fontId="8"/>
  </si>
  <si>
    <t>0.8mm</t>
  </si>
  <si>
    <t>ﾒｯｼｭ型枠ｾﾊﾟ･ﾜｲﾔｰｾﾊﾟ併用工法</t>
    <rPh sb="4" eb="6">
      <t>カタワク</t>
    </rPh>
    <rPh sb="17" eb="19">
      <t>ヘイヨウ</t>
    </rPh>
    <rPh sb="19" eb="21">
      <t>コウホウ</t>
    </rPh>
    <phoneticPr fontId="8"/>
  </si>
  <si>
    <t>普通合板型枠</t>
    <rPh sb="0" eb="2">
      <t>フツウ</t>
    </rPh>
    <rPh sb="2" eb="4">
      <t>ゴウバン</t>
    </rPh>
    <rPh sb="4" eb="5">
      <t>カタ</t>
    </rPh>
    <rPh sb="5" eb="6">
      <t>ワク</t>
    </rPh>
    <phoneticPr fontId="8"/>
  </si>
  <si>
    <t>打放し合板型枠</t>
    <rPh sb="0" eb="1">
      <t>ダ</t>
    </rPh>
    <rPh sb="1" eb="2">
      <t>ハナ</t>
    </rPh>
    <rPh sb="3" eb="5">
      <t>ゴウバン</t>
    </rPh>
    <rPh sb="5" eb="6">
      <t>カタ</t>
    </rPh>
    <rPh sb="6" eb="7">
      <t>ワク</t>
    </rPh>
    <phoneticPr fontId="8"/>
  </si>
  <si>
    <t>特殊型枠</t>
    <rPh sb="0" eb="2">
      <t>トクシュ</t>
    </rPh>
    <rPh sb="2" eb="4">
      <t>カタワク</t>
    </rPh>
    <phoneticPr fontId="8"/>
  </si>
  <si>
    <t>揚重機械器具費</t>
    <rPh sb="0" eb="1">
      <t>ヨウ</t>
    </rPh>
    <rPh sb="1" eb="2">
      <t>ジュウ</t>
    </rPh>
    <rPh sb="2" eb="4">
      <t>キカイ</t>
    </rPh>
    <rPh sb="4" eb="6">
      <t>キグ</t>
    </rPh>
    <rPh sb="6" eb="7">
      <t>ヒ</t>
    </rPh>
    <phoneticPr fontId="8"/>
  </si>
  <si>
    <t>仮囲い</t>
    <rPh sb="0" eb="1">
      <t>カリ</t>
    </rPh>
    <rPh sb="1" eb="2">
      <t>カコ</t>
    </rPh>
    <phoneticPr fontId="8"/>
  </si>
  <si>
    <t>B-1.共通仮設費</t>
  </si>
  <si>
    <t>共通仮設費</t>
  </si>
  <si>
    <t>B-2.現場管理費</t>
    <rPh sb="6" eb="8">
      <t>カンリ</t>
    </rPh>
    <phoneticPr fontId="8"/>
  </si>
  <si>
    <t>現場管理費</t>
    <rPh sb="2" eb="4">
      <t>カンリ</t>
    </rPh>
    <phoneticPr fontId="8"/>
  </si>
  <si>
    <t>B-3.一般管理費等</t>
    <rPh sb="9" eb="10">
      <t>トウ</t>
    </rPh>
    <phoneticPr fontId="8"/>
  </si>
  <si>
    <t>一般管理費等</t>
    <rPh sb="5" eb="6">
      <t>トウ</t>
    </rPh>
    <phoneticPr fontId="8"/>
  </si>
  <si>
    <t>設  計</t>
  </si>
  <si>
    <t>調　査</t>
  </si>
  <si>
    <t>設　計</t>
  </si>
  <si>
    <t>工事名称</t>
  </si>
  <si>
    <t>工事場所</t>
  </si>
  <si>
    <t>工　　期</t>
  </si>
  <si>
    <t>工事概要</t>
  </si>
  <si>
    <t>単位</t>
  </si>
  <si>
    <t>1式</t>
  </si>
  <si>
    <t>計</t>
  </si>
  <si>
    <t>細　目</t>
  </si>
  <si>
    <t>摘　　要</t>
  </si>
  <si>
    <t>数　量</t>
  </si>
  <si>
    <t>単　価</t>
  </si>
  <si>
    <t>金　　額</t>
  </si>
  <si>
    <t>備　考</t>
  </si>
  <si>
    <t>式</t>
  </si>
  <si>
    <t>墨出し</t>
    <rPh sb="0" eb="1">
      <t>スミ</t>
    </rPh>
    <rPh sb="1" eb="2">
      <t>ダ</t>
    </rPh>
    <phoneticPr fontId="8"/>
  </si>
  <si>
    <t>式</t>
    <rPh sb="0" eb="1">
      <t>シキ</t>
    </rPh>
    <phoneticPr fontId="8"/>
  </si>
  <si>
    <t>枠組本足場</t>
    <rPh sb="0" eb="1">
      <t>ワク</t>
    </rPh>
    <rPh sb="1" eb="2">
      <t>クミ</t>
    </rPh>
    <rPh sb="2" eb="3">
      <t>ホン</t>
    </rPh>
    <rPh sb="3" eb="5">
      <t>アシバ</t>
    </rPh>
    <phoneticPr fontId="8"/>
  </si>
  <si>
    <t>安全手摺</t>
    <rPh sb="0" eb="2">
      <t>アンゼン</t>
    </rPh>
    <rPh sb="2" eb="4">
      <t>テスリ</t>
    </rPh>
    <phoneticPr fontId="8"/>
  </si>
  <si>
    <t>埋戻し</t>
    <rPh sb="0" eb="1">
      <t>ウ</t>
    </rPh>
    <rPh sb="1" eb="2">
      <t>モド</t>
    </rPh>
    <phoneticPr fontId="8"/>
  </si>
  <si>
    <t>基礎・地中梁下</t>
    <rPh sb="0" eb="2">
      <t>キソ</t>
    </rPh>
    <rPh sb="3" eb="5">
      <t>チチュウ</t>
    </rPh>
    <rPh sb="5" eb="6">
      <t>ハリ</t>
    </rPh>
    <rPh sb="6" eb="7">
      <t>シタ</t>
    </rPh>
    <phoneticPr fontId="8"/>
  </si>
  <si>
    <t>材工共</t>
    <rPh sb="0" eb="1">
      <t>ザイ</t>
    </rPh>
    <rPh sb="1" eb="2">
      <t>コウ</t>
    </rPh>
    <rPh sb="2" eb="3">
      <t>トモ</t>
    </rPh>
    <phoneticPr fontId="8"/>
  </si>
  <si>
    <t>土間下</t>
    <rPh sb="0" eb="2">
      <t>ドマ</t>
    </rPh>
    <rPh sb="2" eb="3">
      <t>シタ</t>
    </rPh>
    <phoneticPr fontId="8"/>
  </si>
  <si>
    <t>ｍ</t>
    <phoneticPr fontId="8"/>
  </si>
  <si>
    <t>ｍ</t>
    <phoneticPr fontId="8"/>
  </si>
  <si>
    <t>ヶ所</t>
    <rPh sb="1" eb="2">
      <t>ショ</t>
    </rPh>
    <phoneticPr fontId="8"/>
  </si>
  <si>
    <t>鉄筋運搬費</t>
    <rPh sb="0" eb="2">
      <t>テッキン</t>
    </rPh>
    <rPh sb="2" eb="4">
      <t>ウンパン</t>
    </rPh>
    <rPh sb="4" eb="5">
      <t>ヒ</t>
    </rPh>
    <phoneticPr fontId="8"/>
  </si>
  <si>
    <t>型枠運搬費</t>
    <rPh sb="0" eb="1">
      <t>カタ</t>
    </rPh>
    <rPh sb="1" eb="2">
      <t>ワク</t>
    </rPh>
    <rPh sb="2" eb="4">
      <t>ウンパン</t>
    </rPh>
    <rPh sb="4" eb="5">
      <t>ヒ</t>
    </rPh>
    <phoneticPr fontId="8"/>
  </si>
  <si>
    <t>4t</t>
    <phoneticPr fontId="8"/>
  </si>
  <si>
    <r>
      <t>20×</t>
    </r>
    <r>
      <rPr>
        <sz val="10"/>
        <rFont val="ＭＳ 明朝"/>
        <family val="1"/>
        <charset val="128"/>
      </rPr>
      <t>20</t>
    </r>
    <phoneticPr fontId="8"/>
  </si>
  <si>
    <r>
      <t>20×</t>
    </r>
    <r>
      <rPr>
        <sz val="10"/>
        <rFont val="ＭＳ 明朝"/>
        <family val="1"/>
        <charset val="128"/>
      </rPr>
      <t>10</t>
    </r>
    <phoneticPr fontId="8"/>
  </si>
  <si>
    <r>
      <t>15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10</t>
    </r>
    <phoneticPr fontId="8"/>
  </si>
  <si>
    <r>
      <t>代価</t>
    </r>
    <r>
      <rPr>
        <sz val="10"/>
        <rFont val="Times New Roman"/>
        <family val="1"/>
      </rPr>
      <t>1</t>
    </r>
    <rPh sb="0" eb="2">
      <t>ダイカ</t>
    </rPh>
    <phoneticPr fontId="8"/>
  </si>
  <si>
    <r>
      <t>代価</t>
    </r>
    <r>
      <rPr>
        <sz val="10"/>
        <rFont val="Times New Roman"/>
        <family val="1"/>
      </rPr>
      <t>2</t>
    </r>
    <rPh sb="0" eb="2">
      <t>ダイカ</t>
    </rPh>
    <phoneticPr fontId="8"/>
  </si>
  <si>
    <r>
      <t>代価</t>
    </r>
    <r>
      <rPr>
        <sz val="10"/>
        <rFont val="Times New Roman"/>
        <family val="1"/>
      </rPr>
      <t>3</t>
    </r>
    <rPh sb="0" eb="2">
      <t>ダイカ</t>
    </rPh>
    <phoneticPr fontId="8"/>
  </si>
  <si>
    <r>
      <t>代価</t>
    </r>
    <r>
      <rPr>
        <sz val="10"/>
        <rFont val="Times New Roman"/>
        <family val="1"/>
      </rPr>
      <t>4</t>
    </r>
    <rPh sb="0" eb="2">
      <t>ダイカ</t>
    </rPh>
    <phoneticPr fontId="8"/>
  </si>
  <si>
    <r>
      <t>代価</t>
    </r>
    <r>
      <rPr>
        <sz val="10"/>
        <rFont val="Times New Roman"/>
        <family val="1"/>
      </rPr>
      <t>5</t>
    </r>
    <rPh sb="0" eb="2">
      <t>ダイカ</t>
    </rPh>
    <phoneticPr fontId="8"/>
  </si>
  <si>
    <r>
      <t>代価</t>
    </r>
    <r>
      <rPr>
        <sz val="10"/>
        <rFont val="Times New Roman"/>
        <family val="1"/>
      </rPr>
      <t>6</t>
    </r>
    <rPh sb="0" eb="2">
      <t>ダイカ</t>
    </rPh>
    <phoneticPr fontId="8"/>
  </si>
  <si>
    <t>10t DID区間有り</t>
  </si>
  <si>
    <t>型枠目地棒</t>
    <rPh sb="0" eb="2">
      <t>カタワク</t>
    </rPh>
    <rPh sb="2" eb="4">
      <t>メジ</t>
    </rPh>
    <rPh sb="4" eb="5">
      <t>ボウ</t>
    </rPh>
    <phoneticPr fontId="8"/>
  </si>
  <si>
    <t>SD295A</t>
    <phoneticPr fontId="8"/>
  </si>
  <si>
    <t>異形棒鋼</t>
    <rPh sb="0" eb="1">
      <t>イ</t>
    </rPh>
    <rPh sb="1" eb="2">
      <t>ケイ</t>
    </rPh>
    <rPh sb="2" eb="3">
      <t>ボウ</t>
    </rPh>
    <rPh sb="3" eb="4">
      <t>コウ</t>
    </rPh>
    <phoneticPr fontId="8"/>
  </si>
  <si>
    <t>D10</t>
    <phoneticPr fontId="8"/>
  </si>
  <si>
    <t>SD295A</t>
    <phoneticPr fontId="8"/>
  </si>
  <si>
    <t>D13</t>
    <phoneticPr fontId="8"/>
  </si>
  <si>
    <t>D19</t>
    <phoneticPr fontId="8"/>
  </si>
  <si>
    <t>SD345</t>
    <phoneticPr fontId="8"/>
  </si>
  <si>
    <t>D22</t>
    <phoneticPr fontId="8"/>
  </si>
  <si>
    <t>単価採用平成○年○月</t>
    <rPh sb="0" eb="2">
      <t>タンカ</t>
    </rPh>
    <rPh sb="2" eb="4">
      <t>サイヨウ</t>
    </rPh>
    <rPh sb="4" eb="6">
      <t>ヘイセイ</t>
    </rPh>
    <rPh sb="7" eb="8">
      <t>ネン</t>
    </rPh>
    <rPh sb="9" eb="10">
      <t>ツキ</t>
    </rPh>
    <phoneticPr fontId="8"/>
  </si>
  <si>
    <t>鉄筋加工組立</t>
    <rPh sb="0" eb="2">
      <t>テッキン</t>
    </rPh>
    <rPh sb="2" eb="4">
      <t>カコウ</t>
    </rPh>
    <rPh sb="4" eb="6">
      <t>クミタテ</t>
    </rPh>
    <phoneticPr fontId="8"/>
  </si>
  <si>
    <r>
      <t>D32</t>
    </r>
    <r>
      <rPr>
        <sz val="10"/>
        <rFont val="ＭＳ 明朝"/>
        <family val="1"/>
        <charset val="128"/>
      </rPr>
      <t>以下</t>
    </r>
    <rPh sb="3" eb="5">
      <t>イカ</t>
    </rPh>
    <phoneticPr fontId="8"/>
  </si>
  <si>
    <t>RCﾗｰﾒﾝ構造</t>
    <rPh sb="6" eb="8">
      <t>コウゾウ</t>
    </rPh>
    <phoneticPr fontId="8"/>
  </si>
  <si>
    <t>ｽﾊﾟｲﾗﾙﾌｰﾌﾟ</t>
  </si>
  <si>
    <t>ｽﾊﾟｲﾗﾙﾌｰﾌﾟ</t>
    <phoneticPr fontId="8"/>
  </si>
  <si>
    <t>D10</t>
    <phoneticPr fontId="8"/>
  </si>
  <si>
    <t>鉄筋組立</t>
    <rPh sb="0" eb="2">
      <t>テッキン</t>
    </rPh>
    <rPh sb="2" eb="4">
      <t>クミタテ</t>
    </rPh>
    <phoneticPr fontId="8"/>
  </si>
  <si>
    <t>D13以下</t>
    <rPh sb="3" eb="5">
      <t>イカ</t>
    </rPh>
    <phoneticPr fontId="8"/>
  </si>
  <si>
    <r>
      <t>4</t>
    </r>
    <r>
      <rPr>
        <sz val="10"/>
        <rFont val="ＭＳ 明朝"/>
        <family val="1"/>
        <charset val="128"/>
      </rPr>
      <t>t</t>
    </r>
    <phoneticPr fontId="8"/>
  </si>
  <si>
    <t>数量ﾛｽは単価で考慮</t>
    <rPh sb="0" eb="2">
      <t>スウリョウ</t>
    </rPh>
    <rPh sb="5" eb="7">
      <t>タンカ</t>
    </rPh>
    <rPh sb="8" eb="10">
      <t>コウリョ</t>
    </rPh>
    <phoneticPr fontId="8"/>
  </si>
  <si>
    <t>鉄筋ｶﾞｽ圧接</t>
    <rPh sb="0" eb="2">
      <t>テッキン</t>
    </rPh>
    <rPh sb="5" eb="6">
      <t>アツ</t>
    </rPh>
    <rPh sb="6" eb="7">
      <t>セツ</t>
    </rPh>
    <phoneticPr fontId="8"/>
  </si>
  <si>
    <r>
      <t>D1</t>
    </r>
    <r>
      <rPr>
        <sz val="10"/>
        <rFont val="ＭＳ 明朝"/>
        <family val="1"/>
        <charset val="128"/>
      </rPr>
      <t>9×D19</t>
    </r>
    <phoneticPr fontId="8"/>
  </si>
  <si>
    <r>
      <t>D</t>
    </r>
    <r>
      <rPr>
        <sz val="10"/>
        <rFont val="ＭＳ 明朝"/>
        <family val="1"/>
        <charset val="128"/>
      </rPr>
      <t>22×D22</t>
    </r>
    <phoneticPr fontId="8"/>
  </si>
  <si>
    <t>溶接金網</t>
    <rPh sb="0" eb="2">
      <t>ヨウセツ</t>
    </rPh>
    <rPh sb="2" eb="4">
      <t>カナアミ</t>
    </rPh>
    <phoneticPr fontId="8"/>
  </si>
  <si>
    <t>φ6</t>
    <phoneticPr fontId="8"/>
  </si>
  <si>
    <t>150×150</t>
    <phoneticPr fontId="8"/>
  </si>
  <si>
    <t>鋼材</t>
    <rPh sb="0" eb="2">
      <t>コウザイ</t>
    </rPh>
    <phoneticPr fontId="8"/>
  </si>
  <si>
    <t>ｱﾝｶｰﾎﾞﾙﾄ埋込</t>
    <rPh sb="8" eb="9">
      <t>ウ</t>
    </rPh>
    <rPh sb="9" eb="10">
      <t>コ</t>
    </rPh>
    <phoneticPr fontId="8"/>
  </si>
  <si>
    <t>M20～22</t>
    <phoneticPr fontId="8"/>
  </si>
  <si>
    <t>軽量鉄骨加工取付</t>
    <rPh sb="0" eb="2">
      <t>ケイリョウ</t>
    </rPh>
    <rPh sb="2" eb="4">
      <t>テッコツ</t>
    </rPh>
    <rPh sb="4" eb="6">
      <t>カコウ</t>
    </rPh>
    <rPh sb="6" eb="8">
      <t>トリツケ</t>
    </rPh>
    <phoneticPr fontId="8"/>
  </si>
  <si>
    <t>ｔ</t>
    <phoneticPr fontId="8"/>
  </si>
  <si>
    <t>ﾍﾞｰｽ下均しﾓﾙﾀﾙ</t>
  </si>
  <si>
    <t>個所</t>
    <rPh sb="0" eb="2">
      <t>カショ</t>
    </rPh>
    <phoneticPr fontId="8"/>
  </si>
  <si>
    <t>超音波探傷試験</t>
    <rPh sb="0" eb="3">
      <t>チョウオンパ</t>
    </rPh>
    <rPh sb="3" eb="5">
      <t>タンショウ</t>
    </rPh>
    <rPh sb="5" eb="7">
      <t>シケン</t>
    </rPh>
    <phoneticPr fontId="8"/>
  </si>
  <si>
    <t>第３者検査</t>
    <rPh sb="0" eb="1">
      <t>ダイ</t>
    </rPh>
    <rPh sb="2" eb="3">
      <t>シャ</t>
    </rPh>
    <rPh sb="3" eb="5">
      <t>ケンサ</t>
    </rPh>
    <phoneticPr fontId="8"/>
  </si>
  <si>
    <t>規格等
ｴｷｽﾄﾗ</t>
    <rPh sb="0" eb="2">
      <t>キカク</t>
    </rPh>
    <rPh sb="2" eb="3">
      <t>トウ</t>
    </rPh>
    <phoneticPr fontId="6"/>
  </si>
  <si>
    <t>割増率</t>
    <rPh sb="0" eb="2">
      <t>ワリマシ</t>
    </rPh>
    <rPh sb="2" eb="3">
      <t>リツ</t>
    </rPh>
    <phoneticPr fontId="6"/>
  </si>
  <si>
    <t>ａ　計</t>
    <rPh sb="1" eb="3">
      <t>ショウケイ</t>
    </rPh>
    <phoneticPr fontId="6"/>
  </si>
  <si>
    <t>ｽｸﾗｯﾌﾟ
単価</t>
    <rPh sb="7" eb="9">
      <t>タンカ</t>
    </rPh>
    <phoneticPr fontId="6"/>
  </si>
  <si>
    <t>割増率</t>
    <rPh sb="0" eb="3">
      <t>ワリマシリツ</t>
    </rPh>
    <phoneticPr fontId="6"/>
  </si>
  <si>
    <t>ｽｸﾗｯﾌﾟ
控除</t>
    <rPh sb="7" eb="9">
      <t>コウジョ</t>
    </rPh>
    <phoneticPr fontId="6"/>
  </si>
  <si>
    <t>ｂ　計</t>
    <rPh sb="1" eb="3">
      <t>ショウケイ</t>
    </rPh>
    <phoneticPr fontId="6"/>
  </si>
  <si>
    <t>単　価
(a-b)</t>
    <rPh sb="0" eb="3">
      <t>タンカ</t>
    </rPh>
    <phoneticPr fontId="6"/>
  </si>
  <si>
    <r>
      <t>B</t>
    </r>
    <r>
      <rPr>
        <sz val="10"/>
        <rFont val="ＭＳ 明朝"/>
        <family val="1"/>
        <charset val="128"/>
      </rPr>
      <t>CR295</t>
    </r>
    <phoneticPr fontId="8"/>
  </si>
  <si>
    <r>
      <t>□-</t>
    </r>
    <r>
      <rPr>
        <sz val="10"/>
        <rFont val="ＭＳ 明朝"/>
        <family val="1"/>
        <charset val="128"/>
      </rPr>
      <t>250×250×12</t>
    </r>
    <phoneticPr fontId="8"/>
  </si>
  <si>
    <t>ｔ</t>
    <phoneticPr fontId="8"/>
  </si>
  <si>
    <r>
      <t>S</t>
    </r>
    <r>
      <rPr>
        <sz val="10"/>
        <rFont val="ＭＳ 明朝"/>
        <family val="1"/>
        <charset val="128"/>
      </rPr>
      <t>S400</t>
    </r>
    <phoneticPr fontId="8"/>
  </si>
  <si>
    <r>
      <t>Ｈ-</t>
    </r>
    <r>
      <rPr>
        <sz val="10"/>
        <rFont val="ＭＳ 明朝"/>
        <family val="1"/>
        <charset val="128"/>
      </rPr>
      <t>350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175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11</t>
    </r>
    <phoneticPr fontId="8"/>
  </si>
  <si>
    <r>
      <t>コ-</t>
    </r>
    <r>
      <rPr>
        <sz val="10"/>
        <rFont val="ＭＳ 明朝"/>
        <family val="1"/>
        <charset val="128"/>
      </rPr>
      <t>100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50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7.5</t>
    </r>
    <phoneticPr fontId="8"/>
  </si>
  <si>
    <r>
      <t>S</t>
    </r>
    <r>
      <rPr>
        <sz val="10"/>
        <rFont val="ＭＳ 明朝"/>
        <family val="1"/>
        <charset val="128"/>
      </rPr>
      <t>SC400</t>
    </r>
    <phoneticPr fontId="8"/>
  </si>
  <si>
    <r>
      <t>Ｃ-</t>
    </r>
    <r>
      <rPr>
        <sz val="10"/>
        <rFont val="ＭＳ 明朝"/>
        <family val="1"/>
        <charset val="128"/>
      </rPr>
      <t>100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50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20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2.3</t>
    </r>
    <phoneticPr fontId="8"/>
  </si>
  <si>
    <r>
      <t>ＰＬ-</t>
    </r>
    <r>
      <rPr>
        <sz val="10"/>
        <rFont val="ＭＳ 明朝"/>
        <family val="1"/>
        <charset val="128"/>
      </rPr>
      <t>9</t>
    </r>
    <phoneticPr fontId="8"/>
  </si>
  <si>
    <t>高力ﾎﾞﾙﾄ</t>
    <rPh sb="0" eb="1">
      <t>コウ</t>
    </rPh>
    <rPh sb="1" eb="2">
      <t>コウリョク</t>
    </rPh>
    <phoneticPr fontId="8"/>
  </si>
  <si>
    <t>A種</t>
    <rPh sb="1" eb="2">
      <t>シュ</t>
    </rPh>
    <phoneticPr fontId="8"/>
  </si>
  <si>
    <t>ｱﾙﾐ製　平付型</t>
    <rPh sb="3" eb="4">
      <t>セイ</t>
    </rPh>
    <rPh sb="5" eb="6">
      <t>ヒラ</t>
    </rPh>
    <rPh sb="6" eb="7">
      <t>ツ</t>
    </rPh>
    <rPh sb="7" eb="8">
      <t>カタ</t>
    </rPh>
    <phoneticPr fontId="8"/>
  </si>
  <si>
    <t>文字ｼﾙｸ印刷共</t>
    <rPh sb="0" eb="2">
      <t>モジ</t>
    </rPh>
    <rPh sb="5" eb="7">
      <t>インサツ</t>
    </rPh>
    <rPh sb="7" eb="8">
      <t>トモ</t>
    </rPh>
    <phoneticPr fontId="8"/>
  </si>
  <si>
    <r>
      <t>8</t>
    </r>
    <r>
      <rPr>
        <sz val="10"/>
        <rFont val="ＭＳ 明朝"/>
        <family val="1"/>
        <charset val="128"/>
      </rPr>
      <t>0×300×8</t>
    </r>
    <phoneticPr fontId="8"/>
  </si>
  <si>
    <r>
      <t>8</t>
    </r>
    <r>
      <rPr>
        <sz val="10"/>
        <rFont val="ＭＳ 明朝"/>
        <family val="1"/>
        <charset val="128"/>
      </rPr>
      <t>0×300×15.5</t>
    </r>
    <phoneticPr fontId="8"/>
  </si>
  <si>
    <t>ｱﾙﾐ製　突出型</t>
    <rPh sb="3" eb="4">
      <t>セイ</t>
    </rPh>
    <rPh sb="5" eb="7">
      <t>ツキダ</t>
    </rPh>
    <rPh sb="7" eb="8">
      <t>カタ</t>
    </rPh>
    <phoneticPr fontId="8"/>
  </si>
  <si>
    <t>ﾋﾟｸﾄｻｲﾝ</t>
  </si>
  <si>
    <t>200×200×15.5</t>
    <phoneticPr fontId="8"/>
  </si>
  <si>
    <t>外装壁ﾀｲﾙ張り</t>
    <rPh sb="0" eb="2">
      <t>ガイソウ</t>
    </rPh>
    <rPh sb="2" eb="3">
      <t>カベ</t>
    </rPh>
    <rPh sb="6" eb="7">
      <t>ハ</t>
    </rPh>
    <phoneticPr fontId="8"/>
  </si>
  <si>
    <t>内装壁ﾀｲﾙ張り</t>
    <rPh sb="0" eb="1">
      <t>ナイ</t>
    </rPh>
    <rPh sb="1" eb="2">
      <t>ソウ</t>
    </rPh>
    <rPh sb="2" eb="3">
      <t>カベ</t>
    </rPh>
    <rPh sb="6" eb="7">
      <t>ハ</t>
    </rPh>
    <phoneticPr fontId="8"/>
  </si>
  <si>
    <t>束･大引</t>
    <rPh sb="0" eb="1">
      <t>ツカ</t>
    </rPh>
    <rPh sb="2" eb="3">
      <t>オオ</t>
    </rPh>
    <rPh sb="3" eb="4">
      <t>ヒ</t>
    </rPh>
    <phoneticPr fontId="8"/>
  </si>
  <si>
    <t>根太</t>
    <rPh sb="0" eb="2">
      <t>ネダ</t>
    </rPh>
    <phoneticPr fontId="8"/>
  </si>
  <si>
    <t>m3</t>
    <phoneticPr fontId="8"/>
  </si>
  <si>
    <t>見切縁</t>
    <rPh sb="0" eb="2">
      <t>ミキ</t>
    </rPh>
    <rPh sb="2" eb="3">
      <t>エン</t>
    </rPh>
    <phoneticPr fontId="8"/>
  </si>
  <si>
    <t>床ﾗﾜﾝ合板張り</t>
    <rPh sb="0" eb="1">
      <t>ユカ</t>
    </rPh>
    <phoneticPr fontId="8"/>
  </si>
  <si>
    <t>ﾀｲﾌﾟⅡ t=12</t>
    <phoneticPr fontId="8"/>
  </si>
  <si>
    <r>
      <t>ﾀｲﾌﾟⅠ t</t>
    </r>
    <r>
      <rPr>
        <sz val="10"/>
        <rFont val="ＭＳ 明朝"/>
        <family val="1"/>
        <charset val="128"/>
      </rPr>
      <t>=5.5</t>
    </r>
    <phoneticPr fontId="8"/>
  </si>
  <si>
    <t>壁ﾗﾜﾝ合板張り</t>
    <rPh sb="0" eb="1">
      <t>カベ</t>
    </rPh>
    <phoneticPr fontId="8"/>
  </si>
  <si>
    <t>見え隠れ</t>
    <rPh sb="0" eb="1">
      <t>ミ</t>
    </rPh>
    <rPh sb="2" eb="3">
      <t>カク</t>
    </rPh>
    <phoneticPr fontId="8"/>
  </si>
  <si>
    <t>見え掛かり</t>
    <rPh sb="0" eb="1">
      <t>ミ</t>
    </rPh>
    <rPh sb="2" eb="3">
      <t>カ</t>
    </rPh>
    <phoneticPr fontId="8"/>
  </si>
  <si>
    <t>塩ﾋﾞ角樋</t>
    <rPh sb="0" eb="1">
      <t>エン</t>
    </rPh>
    <rPh sb="3" eb="4">
      <t>カク</t>
    </rPh>
    <rPh sb="4" eb="5">
      <t>トイ</t>
    </rPh>
    <phoneticPr fontId="8"/>
  </si>
  <si>
    <t>硬質塩化ﾋﾞﾆﾙ管</t>
    <rPh sb="0" eb="2">
      <t>コウシツ</t>
    </rPh>
    <rPh sb="2" eb="4">
      <t>エンカ</t>
    </rPh>
    <rPh sb="8" eb="9">
      <t>カン</t>
    </rPh>
    <phoneticPr fontId="8"/>
  </si>
  <si>
    <t>75φ</t>
  </si>
  <si>
    <t>取付金物SUS製</t>
    <rPh sb="0" eb="2">
      <t>トリツケ</t>
    </rPh>
    <rPh sb="2" eb="4">
      <t>カナモノ</t>
    </rPh>
    <rPh sb="7" eb="8">
      <t>セイ</t>
    </rPh>
    <phoneticPr fontId="8"/>
  </si>
  <si>
    <t>ｱｽﾌｧﾙﾄ防水用</t>
    <rPh sb="6" eb="8">
      <t>ボウスイ</t>
    </rPh>
    <rPh sb="8" eb="9">
      <t>ヨウ</t>
    </rPh>
    <phoneticPr fontId="8"/>
  </si>
  <si>
    <t>ﾊﾞﾙｺﾆｰ用</t>
    <rPh sb="6" eb="7">
      <t>ヨウ</t>
    </rPh>
    <phoneticPr fontId="8"/>
  </si>
  <si>
    <t>鋳鉄製　中継用75φ</t>
    <rPh sb="0" eb="2">
      <t>チュウテツ</t>
    </rPh>
    <rPh sb="2" eb="3">
      <t>セイ</t>
    </rPh>
    <rPh sb="4" eb="6">
      <t>チュウケイ</t>
    </rPh>
    <rPh sb="6" eb="7">
      <t>ヨウ</t>
    </rPh>
    <phoneticPr fontId="8"/>
  </si>
  <si>
    <t>鋳鉄製　縦形75φ</t>
    <rPh sb="0" eb="2">
      <t>チュウテツ</t>
    </rPh>
    <rPh sb="2" eb="3">
      <t>セイ</t>
    </rPh>
    <rPh sb="4" eb="5">
      <t>タテ</t>
    </rPh>
    <rPh sb="5" eb="6">
      <t>カタ</t>
    </rPh>
    <phoneticPr fontId="8"/>
  </si>
  <si>
    <r>
      <t>鋳鉄製　縦形1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φ</t>
    </r>
    <rPh sb="0" eb="2">
      <t>チュウテツ</t>
    </rPh>
    <rPh sb="2" eb="3">
      <t>セイ</t>
    </rPh>
    <rPh sb="4" eb="5">
      <t>タテ</t>
    </rPh>
    <rPh sb="5" eb="6">
      <t>カタ</t>
    </rPh>
    <phoneticPr fontId="8"/>
  </si>
  <si>
    <t>工程B種</t>
    <rPh sb="0" eb="2">
      <t>コウテイ</t>
    </rPh>
    <rPh sb="3" eb="4">
      <t>シュ</t>
    </rPh>
    <phoneticPr fontId="8"/>
  </si>
  <si>
    <t>枚</t>
    <rPh sb="0" eb="1">
      <t>マイ</t>
    </rPh>
    <phoneticPr fontId="8"/>
  </si>
  <si>
    <t>不燃</t>
    <rPh sb="0" eb="2">
      <t>フネン</t>
    </rPh>
    <phoneticPr fontId="8"/>
  </si>
  <si>
    <t>F☆☆☆☆</t>
  </si>
  <si>
    <t>ｱﾙﾐ製</t>
    <rPh sb="3" eb="4">
      <t>セイ</t>
    </rPh>
    <phoneticPr fontId="8"/>
  </si>
  <si>
    <t>棟包</t>
    <rPh sb="0" eb="1">
      <t>ムネ</t>
    </rPh>
    <rPh sb="1" eb="2">
      <t>ツツ</t>
    </rPh>
    <phoneticPr fontId="8"/>
  </si>
  <si>
    <r>
      <t>0.8</t>
    </r>
    <r>
      <rPr>
        <sz val="10"/>
        <rFont val="ＭＳ 明朝"/>
        <family val="1"/>
        <charset val="128"/>
      </rPr>
      <t>～</t>
    </r>
    <r>
      <rPr>
        <sz val="10"/>
        <rFont val="ＭＳ 明朝"/>
        <family val="1"/>
        <charset val="128"/>
      </rPr>
      <t>1.1t</t>
    </r>
    <phoneticPr fontId="8"/>
  </si>
  <si>
    <r>
      <t>0</t>
    </r>
    <r>
      <rPr>
        <sz val="10"/>
        <rFont val="ＭＳ 明朝"/>
        <family val="1"/>
        <charset val="128"/>
      </rPr>
      <t>.13m3</t>
    </r>
    <phoneticPr fontId="8"/>
  </si>
  <si>
    <t>m3</t>
    <phoneticPr fontId="8"/>
  </si>
  <si>
    <t>断熱材敷き</t>
    <rPh sb="0" eb="3">
      <t>ダンネツザイ</t>
    </rPh>
    <rPh sb="3" eb="4">
      <t>シ</t>
    </rPh>
    <phoneticPr fontId="8"/>
  </si>
  <si>
    <t>m2</t>
    <phoneticPr fontId="8"/>
  </si>
  <si>
    <t>再生切込砕石</t>
    <rPh sb="0" eb="2">
      <t>サイセイ</t>
    </rPh>
    <rPh sb="2" eb="4">
      <t>キリコ</t>
    </rPh>
    <rPh sb="4" eb="6">
      <t>サイセキ</t>
    </rPh>
    <phoneticPr fontId="8"/>
  </si>
  <si>
    <r>
      <t>t=</t>
    </r>
    <r>
      <rPr>
        <sz val="10"/>
        <rFont val="ＭＳ 明朝"/>
        <family val="1"/>
        <charset val="128"/>
      </rPr>
      <t>6</t>
    </r>
    <r>
      <rPr>
        <sz val="10"/>
        <rFont val="ＭＳ 明朝"/>
        <family val="1"/>
        <charset val="128"/>
      </rPr>
      <t>0</t>
    </r>
    <phoneticPr fontId="8"/>
  </si>
  <si>
    <t>t=100</t>
    <phoneticPr fontId="8"/>
  </si>
  <si>
    <t>砂利地業</t>
    <rPh sb="0" eb="2">
      <t>ジャリ</t>
    </rPh>
    <rPh sb="2" eb="4">
      <t>ジギョウ</t>
    </rPh>
    <phoneticPr fontId="8"/>
  </si>
  <si>
    <t>ﾎﾟﾘｴﾁﾚﾝﾌｨﾙﾑ t0.15</t>
  </si>
  <si>
    <t>防湿層敷き</t>
    <rPh sb="0" eb="2">
      <t>ボウシツ</t>
    </rPh>
    <rPh sb="2" eb="3">
      <t>ソウ</t>
    </rPh>
    <rPh sb="3" eb="4">
      <t>シ</t>
    </rPh>
    <phoneticPr fontId="8"/>
  </si>
  <si>
    <t>t=50</t>
    <phoneticPr fontId="8"/>
  </si>
  <si>
    <t>ﾎﾟﾘｽﾁﾚﾝﾌｫｰﾑB類3種</t>
    <rPh sb="12" eb="13">
      <t>ルイ</t>
    </rPh>
    <rPh sb="14" eb="15">
      <t>シュ</t>
    </rPh>
    <phoneticPr fontId="8"/>
  </si>
  <si>
    <t>（材料費）</t>
    <rPh sb="1" eb="3">
      <t>ザイリョウ</t>
    </rPh>
    <rPh sb="3" eb="4">
      <t>ヒ</t>
    </rPh>
    <phoneticPr fontId="8"/>
  </si>
  <si>
    <t>ｺﾝｸﾘｰﾄ</t>
  </si>
  <si>
    <t>m3</t>
    <phoneticPr fontId="8"/>
  </si>
  <si>
    <r>
      <t>S</t>
    </r>
    <r>
      <rPr>
        <sz val="10"/>
        <rFont val="ＭＳ 明朝"/>
        <family val="1"/>
        <charset val="128"/>
      </rPr>
      <t>D345</t>
    </r>
    <phoneticPr fontId="8"/>
  </si>
  <si>
    <t>異形鉄筋</t>
    <phoneticPr fontId="8"/>
  </si>
  <si>
    <r>
      <t>D</t>
    </r>
    <r>
      <rPr>
        <sz val="10"/>
        <rFont val="ＭＳ 明朝"/>
        <family val="1"/>
        <charset val="128"/>
      </rPr>
      <t>22</t>
    </r>
    <phoneticPr fontId="8"/>
  </si>
  <si>
    <t>ｔ</t>
  </si>
  <si>
    <r>
      <t>S</t>
    </r>
    <r>
      <rPr>
        <sz val="10"/>
        <rFont val="ＭＳ 明朝"/>
        <family val="1"/>
        <charset val="128"/>
      </rPr>
      <t>D295A</t>
    </r>
    <phoneticPr fontId="8"/>
  </si>
  <si>
    <r>
      <t>D</t>
    </r>
    <r>
      <rPr>
        <sz val="10"/>
        <rFont val="ＭＳ 明朝"/>
        <family val="1"/>
        <charset val="128"/>
      </rPr>
      <t>13</t>
    </r>
    <phoneticPr fontId="8"/>
  </si>
  <si>
    <t>SS400</t>
  </si>
  <si>
    <t>鋼材</t>
  </si>
  <si>
    <t>FB-6×50</t>
  </si>
  <si>
    <r>
      <t>FB-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.5×38</t>
    </r>
    <phoneticPr fontId="8"/>
  </si>
  <si>
    <t>FB-4.5×50</t>
  </si>
  <si>
    <t>（施工費）</t>
    <rPh sb="1" eb="3">
      <t>セコウ</t>
    </rPh>
    <rPh sb="3" eb="4">
      <t>ヒ</t>
    </rPh>
    <phoneticPr fontId="8"/>
  </si>
  <si>
    <r>
      <t>杭径　9</t>
    </r>
    <r>
      <rPr>
        <sz val="10"/>
        <rFont val="ＭＳ 明朝"/>
        <family val="1"/>
        <charset val="128"/>
      </rPr>
      <t>00</t>
    </r>
    <rPh sb="0" eb="1">
      <t>クイ</t>
    </rPh>
    <rPh sb="1" eb="2">
      <t>ケイ</t>
    </rPh>
    <phoneticPr fontId="8"/>
  </si>
  <si>
    <t>掘削施工費</t>
    <rPh sb="0" eb="2">
      <t>クッサク</t>
    </rPh>
    <rPh sb="2" eb="4">
      <t>セコウ</t>
    </rPh>
    <rPh sb="4" eb="5">
      <t>ヒ</t>
    </rPh>
    <phoneticPr fontId="8"/>
  </si>
  <si>
    <r>
      <t xml:space="preserve">掘削長 </t>
    </r>
    <r>
      <rPr>
        <sz val="10"/>
        <rFont val="ＭＳ 明朝"/>
        <family val="1"/>
        <charset val="128"/>
      </rPr>
      <t>21,000</t>
    </r>
    <rPh sb="0" eb="2">
      <t>クッサク</t>
    </rPh>
    <rPh sb="2" eb="3">
      <t>チョウ</t>
    </rPh>
    <phoneticPr fontId="8"/>
  </si>
  <si>
    <t>本</t>
    <rPh sb="0" eb="1">
      <t>ホン</t>
    </rPh>
    <phoneticPr fontId="8"/>
  </si>
  <si>
    <r>
      <t xml:space="preserve">杭長 </t>
    </r>
    <r>
      <rPr>
        <sz val="10"/>
        <rFont val="ＭＳ 明朝"/>
        <family val="1"/>
        <charset val="128"/>
      </rPr>
      <t>19,070</t>
    </r>
    <rPh sb="0" eb="1">
      <t>クイ</t>
    </rPh>
    <rPh sb="1" eb="2">
      <t>チョウ</t>
    </rPh>
    <phoneticPr fontId="8"/>
  </si>
  <si>
    <r>
      <t>杭径　</t>
    </r>
    <r>
      <rPr>
        <sz val="10"/>
        <rFont val="ＭＳ 明朝"/>
        <family val="1"/>
        <charset val="128"/>
      </rPr>
      <t>1,000</t>
    </r>
    <rPh sb="0" eb="1">
      <t>クイ</t>
    </rPh>
    <rPh sb="1" eb="2">
      <t>ケイ</t>
    </rPh>
    <phoneticPr fontId="8"/>
  </si>
  <si>
    <r>
      <t>杭径　</t>
    </r>
    <r>
      <rPr>
        <sz val="10"/>
        <rFont val="ＭＳ 明朝"/>
        <family val="1"/>
        <charset val="128"/>
      </rPr>
      <t>1,200</t>
    </r>
    <rPh sb="0" eb="1">
      <t>クイ</t>
    </rPh>
    <rPh sb="1" eb="2">
      <t>ケイ</t>
    </rPh>
    <phoneticPr fontId="8"/>
  </si>
  <si>
    <r>
      <t>杭径　</t>
    </r>
    <r>
      <rPr>
        <sz val="10"/>
        <rFont val="ＭＳ 明朝"/>
        <family val="1"/>
        <charset val="128"/>
      </rPr>
      <t>1,400</t>
    </r>
    <rPh sb="0" eb="1">
      <t>クイ</t>
    </rPh>
    <rPh sb="1" eb="2">
      <t>ケイ</t>
    </rPh>
    <phoneticPr fontId="8"/>
  </si>
  <si>
    <t>ｺﾝｸﾘｰﾄ打設費</t>
    <rPh sb="6" eb="8">
      <t>ダセツ</t>
    </rPh>
    <rPh sb="8" eb="9">
      <t>ヒ</t>
    </rPh>
    <phoneticPr fontId="8"/>
  </si>
  <si>
    <t>m3</t>
    <phoneticPr fontId="8"/>
  </si>
  <si>
    <t>鉄筋・鋼材加工費</t>
    <rPh sb="0" eb="2">
      <t>テッキン</t>
    </rPh>
    <rPh sb="3" eb="5">
      <t>コウザイ</t>
    </rPh>
    <rPh sb="5" eb="7">
      <t>カコウ</t>
    </rPh>
    <rPh sb="7" eb="8">
      <t>ヒ</t>
    </rPh>
    <phoneticPr fontId="8"/>
  </si>
  <si>
    <t>副資材共</t>
    <rPh sb="0" eb="1">
      <t>フク</t>
    </rPh>
    <rPh sb="1" eb="3">
      <t>シザイ</t>
    </rPh>
    <rPh sb="3" eb="4">
      <t>トモ</t>
    </rPh>
    <phoneticPr fontId="8"/>
  </si>
  <si>
    <t>杭カッター</t>
    <rPh sb="0" eb="1">
      <t>クイ</t>
    </rPh>
    <phoneticPr fontId="8"/>
  </si>
  <si>
    <t>設置</t>
    <rPh sb="0" eb="2">
      <t>セッチ</t>
    </rPh>
    <phoneticPr fontId="8"/>
  </si>
  <si>
    <t>機械組立解体費</t>
    <rPh sb="0" eb="2">
      <t>キカイ</t>
    </rPh>
    <rPh sb="2" eb="4">
      <t>クミタテ</t>
    </rPh>
    <rPh sb="4" eb="6">
      <t>カイタイ</t>
    </rPh>
    <rPh sb="6" eb="7">
      <t>ヒ</t>
    </rPh>
    <phoneticPr fontId="8"/>
  </si>
  <si>
    <t>機械運搬費</t>
    <rPh sb="0" eb="2">
      <t>キカイ</t>
    </rPh>
    <rPh sb="2" eb="4">
      <t>ウンパン</t>
    </rPh>
    <rPh sb="4" eb="5">
      <t>ヒ</t>
    </rPh>
    <phoneticPr fontId="8"/>
  </si>
  <si>
    <t>データ－作成</t>
    <rPh sb="4" eb="6">
      <t>サクセイ</t>
    </rPh>
    <phoneticPr fontId="8"/>
  </si>
  <si>
    <t>現場管理費</t>
    <rPh sb="0" eb="2">
      <t>ゲンバ</t>
    </rPh>
    <rPh sb="2" eb="5">
      <t>カンリヒ</t>
    </rPh>
    <phoneticPr fontId="8"/>
  </si>
  <si>
    <t>一般管理費共</t>
    <rPh sb="0" eb="2">
      <t>イッパン</t>
    </rPh>
    <rPh sb="2" eb="4">
      <t>カンリ</t>
    </rPh>
    <rPh sb="4" eb="5">
      <t>ヒ</t>
    </rPh>
    <rPh sb="5" eb="6">
      <t>トモ</t>
    </rPh>
    <phoneticPr fontId="8"/>
  </si>
  <si>
    <t>固化剤混入</t>
    <rPh sb="0" eb="2">
      <t>コカ</t>
    </rPh>
    <rPh sb="2" eb="3">
      <t>ザイ</t>
    </rPh>
    <rPh sb="3" eb="5">
      <t>コンニュウ</t>
    </rPh>
    <phoneticPr fontId="8"/>
  </si>
  <si>
    <t>残泥処理</t>
    <rPh sb="0" eb="1">
      <t>ザン</t>
    </rPh>
    <rPh sb="1" eb="2">
      <t>デイ</t>
    </rPh>
    <rPh sb="2" eb="4">
      <t>ショリ</t>
    </rPh>
    <phoneticPr fontId="8"/>
  </si>
  <si>
    <t>杭頭処理</t>
    <rPh sb="0" eb="1">
      <t>クイ</t>
    </rPh>
    <rPh sb="1" eb="2">
      <t>トウ</t>
    </rPh>
    <rPh sb="2" eb="4">
      <t>ショリ</t>
    </rPh>
    <phoneticPr fontId="8"/>
  </si>
  <si>
    <r>
      <t>H</t>
    </r>
    <r>
      <rPr>
        <sz val="10"/>
        <rFont val="ＭＳ 明朝"/>
        <family val="1"/>
        <charset val="128"/>
      </rPr>
      <t>=800</t>
    </r>
    <phoneticPr fontId="8"/>
  </si>
  <si>
    <t>（運搬費）</t>
    <rPh sb="1" eb="3">
      <t>ウンパン</t>
    </rPh>
    <rPh sb="3" eb="4">
      <t>ヒ</t>
    </rPh>
    <phoneticPr fontId="8"/>
  </si>
  <si>
    <t>残泥運搬費</t>
    <rPh sb="0" eb="1">
      <t>ザン</t>
    </rPh>
    <rPh sb="1" eb="2">
      <t>デイ</t>
    </rPh>
    <rPh sb="2" eb="4">
      <t>ウンパン</t>
    </rPh>
    <rPh sb="4" eb="5">
      <t>ヒ</t>
    </rPh>
    <phoneticPr fontId="8"/>
  </si>
  <si>
    <r>
      <t>運搬距離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km以下</t>
    </r>
    <rPh sb="0" eb="2">
      <t>ウンパン</t>
    </rPh>
    <rPh sb="2" eb="4">
      <t>キョリ</t>
    </rPh>
    <rPh sb="7" eb="9">
      <t>イカ</t>
    </rPh>
    <phoneticPr fontId="8"/>
  </si>
  <si>
    <t>泥水運搬費</t>
    <rPh sb="0" eb="2">
      <t>デイスイ</t>
    </rPh>
    <rPh sb="2" eb="4">
      <t>ウンパン</t>
    </rPh>
    <rPh sb="4" eb="5">
      <t>ヒ</t>
    </rPh>
    <phoneticPr fontId="8"/>
  </si>
  <si>
    <t>ｺﾝｸﾘｰﾄ殻運搬費</t>
    <rPh sb="6" eb="7">
      <t>カラ</t>
    </rPh>
    <rPh sb="7" eb="9">
      <t>ウンパン</t>
    </rPh>
    <rPh sb="9" eb="10">
      <t>ヒ</t>
    </rPh>
    <phoneticPr fontId="8"/>
  </si>
  <si>
    <t>運搬距離8.5km以下</t>
    <rPh sb="0" eb="2">
      <t>ウンパン</t>
    </rPh>
    <rPh sb="2" eb="4">
      <t>キョリ</t>
    </rPh>
    <rPh sb="9" eb="11">
      <t>イカ</t>
    </rPh>
    <phoneticPr fontId="8"/>
  </si>
  <si>
    <t>（処分費）</t>
    <rPh sb="1" eb="3">
      <t>ショブン</t>
    </rPh>
    <rPh sb="3" eb="4">
      <t>ヒ</t>
    </rPh>
    <phoneticPr fontId="8"/>
  </si>
  <si>
    <t>産廃処分</t>
    <rPh sb="0" eb="2">
      <t>サンパイ</t>
    </rPh>
    <rPh sb="2" eb="4">
      <t>ショブン</t>
    </rPh>
    <phoneticPr fontId="8"/>
  </si>
  <si>
    <t>残泥処分費</t>
    <rPh sb="2" eb="4">
      <t>ショブン</t>
    </rPh>
    <rPh sb="4" eb="5">
      <t>ヒ</t>
    </rPh>
    <phoneticPr fontId="8"/>
  </si>
  <si>
    <t>中間処理　再資源化</t>
    <rPh sb="0" eb="2">
      <t>チュウカン</t>
    </rPh>
    <rPh sb="2" eb="4">
      <t>ショリ</t>
    </rPh>
    <rPh sb="5" eb="9">
      <t>サイシゲンカ</t>
    </rPh>
    <phoneticPr fontId="8"/>
  </si>
  <si>
    <t>泥水処分費</t>
    <rPh sb="0" eb="2">
      <t>デイスイ</t>
    </rPh>
    <rPh sb="2" eb="4">
      <t>ショブン</t>
    </rPh>
    <rPh sb="4" eb="5">
      <t>ヒ</t>
    </rPh>
    <phoneticPr fontId="8"/>
  </si>
  <si>
    <t>ｺﾝｸﾘｰﾄ殻処分費</t>
    <rPh sb="6" eb="7">
      <t>カラ</t>
    </rPh>
    <rPh sb="7" eb="9">
      <t>ショブン</t>
    </rPh>
    <rPh sb="9" eb="10">
      <t>ヒ</t>
    </rPh>
    <phoneticPr fontId="8"/>
  </si>
  <si>
    <t>流し台</t>
    <rPh sb="0" eb="1">
      <t>ナガ</t>
    </rPh>
    <rPh sb="2" eb="3">
      <t>ダイ</t>
    </rPh>
    <phoneticPr fontId="8"/>
  </si>
  <si>
    <t>ｲﾝｻｰﾄ含む</t>
    <rPh sb="5" eb="6">
      <t>フク</t>
    </rPh>
    <phoneticPr fontId="8"/>
  </si>
  <si>
    <r>
      <t>ふところ1</t>
    </r>
    <r>
      <rPr>
        <sz val="10"/>
        <rFont val="ＭＳ 明朝"/>
        <family val="1"/>
        <charset val="128"/>
      </rPr>
      <t>.5m未満</t>
    </r>
    <rPh sb="8" eb="10">
      <t>ミマン</t>
    </rPh>
    <phoneticPr fontId="8"/>
  </si>
  <si>
    <r>
      <t>1</t>
    </r>
    <r>
      <rPr>
        <sz val="10"/>
        <rFont val="ＭＳ 明朝"/>
        <family val="1"/>
        <charset val="128"/>
      </rPr>
      <t>9型 ＠360 下地張りあり</t>
    </r>
    <rPh sb="2" eb="3">
      <t>カタ</t>
    </rPh>
    <rPh sb="9" eb="11">
      <t>シタジ</t>
    </rPh>
    <rPh sb="11" eb="12">
      <t>ハ</t>
    </rPh>
    <phoneticPr fontId="8"/>
  </si>
  <si>
    <r>
      <t>ふところ1</t>
    </r>
    <r>
      <rPr>
        <sz val="10"/>
        <rFont val="ＭＳ 明朝"/>
        <family val="1"/>
        <charset val="128"/>
      </rPr>
      <t>.0m未満</t>
    </r>
    <rPh sb="8" eb="10">
      <t>ミマン</t>
    </rPh>
    <phoneticPr fontId="8"/>
  </si>
  <si>
    <r>
      <t>25</t>
    </r>
    <r>
      <rPr>
        <sz val="10"/>
        <rFont val="ＭＳ 明朝"/>
        <family val="1"/>
        <charset val="128"/>
      </rPr>
      <t>型 ＠330 下地張りなし</t>
    </r>
    <rPh sb="2" eb="3">
      <t>カタ</t>
    </rPh>
    <rPh sb="9" eb="11">
      <t>シタジ</t>
    </rPh>
    <rPh sb="11" eb="12">
      <t>ハ</t>
    </rPh>
    <phoneticPr fontId="8"/>
  </si>
  <si>
    <t>19型用</t>
    <rPh sb="2" eb="3">
      <t>ガタ</t>
    </rPh>
    <rPh sb="3" eb="4">
      <t>ヨウ</t>
    </rPh>
    <phoneticPr fontId="8"/>
  </si>
  <si>
    <t>450×450</t>
    <phoneticPr fontId="8"/>
  </si>
  <si>
    <t>ﾎﾞｰﾄﾞ等切込み共</t>
    <rPh sb="5" eb="6">
      <t>トウ</t>
    </rPh>
    <rPh sb="6" eb="8">
      <t>キリコ</t>
    </rPh>
    <rPh sb="9" eb="10">
      <t>トモ</t>
    </rPh>
    <phoneticPr fontId="8"/>
  </si>
  <si>
    <t>300×1200</t>
    <phoneticPr fontId="8"/>
  </si>
  <si>
    <t>ｱﾙﾐ製 450角</t>
    <rPh sb="3" eb="4">
      <t>セイ</t>
    </rPh>
    <rPh sb="8" eb="9">
      <t>カク</t>
    </rPh>
    <phoneticPr fontId="8"/>
  </si>
  <si>
    <t>内外枠共目地</t>
    <rPh sb="0" eb="2">
      <t>ナイガイ</t>
    </rPh>
    <rPh sb="2" eb="3">
      <t>ワク</t>
    </rPh>
    <rPh sb="3" eb="4">
      <t>トモ</t>
    </rPh>
    <rPh sb="4" eb="6">
      <t>メジ</t>
    </rPh>
    <phoneticPr fontId="8"/>
  </si>
  <si>
    <t>床点検口</t>
    <rPh sb="0" eb="1">
      <t>ユカ</t>
    </rPh>
    <rPh sb="1" eb="3">
      <t>テンケン</t>
    </rPh>
    <rPh sb="3" eb="4">
      <t>クチ</t>
    </rPh>
    <phoneticPr fontId="8"/>
  </si>
  <si>
    <r>
      <t xml:space="preserve">ｱﾙﾐ製枠 </t>
    </r>
    <r>
      <rPr>
        <sz val="10"/>
        <rFont val="ＭＳ 明朝"/>
        <family val="1"/>
        <charset val="128"/>
      </rPr>
      <t>60</t>
    </r>
    <r>
      <rPr>
        <sz val="10"/>
        <rFont val="ＭＳ 明朝"/>
        <family val="1"/>
        <charset val="128"/>
      </rPr>
      <t>0角</t>
    </r>
    <rPh sb="3" eb="4">
      <t>セイ</t>
    </rPh>
    <rPh sb="4" eb="5">
      <t>ワク</t>
    </rPh>
    <rPh sb="9" eb="10">
      <t>カク</t>
    </rPh>
    <phoneticPr fontId="8"/>
  </si>
  <si>
    <t>屋内用 一般型貼物用</t>
    <rPh sb="0" eb="3">
      <t>オクナイヨウ</t>
    </rPh>
    <rPh sb="4" eb="6">
      <t>イッパン</t>
    </rPh>
    <rPh sb="6" eb="7">
      <t>カタ</t>
    </rPh>
    <rPh sb="7" eb="8">
      <t>ハ</t>
    </rPh>
    <rPh sb="8" eb="9">
      <t>ブツ</t>
    </rPh>
    <rPh sb="9" eb="10">
      <t>ヨウ</t>
    </rPh>
    <phoneticPr fontId="8"/>
  </si>
  <si>
    <t>ｽﾃﾝﾚｽ目地　鍵無</t>
    <rPh sb="5" eb="7">
      <t>メジ</t>
    </rPh>
    <rPh sb="8" eb="9">
      <t>カギ</t>
    </rPh>
    <rPh sb="9" eb="10">
      <t>ナ</t>
    </rPh>
    <phoneticPr fontId="8"/>
  </si>
  <si>
    <t>くつずり</t>
    <phoneticPr fontId="8"/>
  </si>
  <si>
    <r>
      <t>t</t>
    </r>
    <r>
      <rPr>
        <sz val="10"/>
        <rFont val="ＭＳ 明朝"/>
        <family val="1"/>
        <charset val="128"/>
      </rPr>
      <t>=2.0 W=40</t>
    </r>
    <phoneticPr fontId="8"/>
  </si>
  <si>
    <t>壁見切縁</t>
    <rPh sb="0" eb="1">
      <t>カベ</t>
    </rPh>
    <rPh sb="1" eb="3">
      <t>ミキ</t>
    </rPh>
    <rPh sb="3" eb="4">
      <t>フチ</t>
    </rPh>
    <phoneticPr fontId="8"/>
  </si>
  <si>
    <t>天井廻縁</t>
    <rPh sb="0" eb="2">
      <t>テンジョウ</t>
    </rPh>
    <rPh sb="2" eb="3">
      <t>マワ</t>
    </rPh>
    <rPh sb="3" eb="4">
      <t>フチ</t>
    </rPh>
    <phoneticPr fontId="8"/>
  </si>
  <si>
    <t>塩化ﾋﾞﾆﾙ製</t>
    <rPh sb="0" eb="2">
      <t>エンカ</t>
    </rPh>
    <rPh sb="6" eb="7">
      <t>セイ</t>
    </rPh>
    <phoneticPr fontId="8"/>
  </si>
  <si>
    <t>防水下地</t>
    <rPh sb="0" eb="2">
      <t>ボウスイ</t>
    </rPh>
    <rPh sb="2" eb="4">
      <t>シタジ</t>
    </rPh>
    <phoneticPr fontId="8"/>
  </si>
  <si>
    <t>床ｺﾝｸﾘｰﾄ直均し</t>
    <rPh sb="0" eb="1">
      <t>ユカ</t>
    </rPh>
    <rPh sb="7" eb="8">
      <t>ジカ</t>
    </rPh>
    <rPh sb="8" eb="9">
      <t>ナラ</t>
    </rPh>
    <phoneticPr fontId="8"/>
  </si>
  <si>
    <t>金ごて</t>
    <rPh sb="0" eb="1">
      <t>カナ</t>
    </rPh>
    <phoneticPr fontId="8"/>
  </si>
  <si>
    <t>薄張物下地</t>
    <rPh sb="0" eb="1">
      <t>ウス</t>
    </rPh>
    <rPh sb="1" eb="3">
      <t>ハリモノ</t>
    </rPh>
    <rPh sb="3" eb="5">
      <t>シタジ</t>
    </rPh>
    <phoneticPr fontId="8"/>
  </si>
  <si>
    <t>床ﾓﾙﾀﾙ塗り</t>
    <rPh sb="0" eb="1">
      <t>ユカ</t>
    </rPh>
    <rPh sb="5" eb="6">
      <t>ヌ</t>
    </rPh>
    <phoneticPr fontId="8"/>
  </si>
  <si>
    <t>ﾓﾙﾀﾙ仕上げ</t>
    <rPh sb="4" eb="6">
      <t>シア</t>
    </rPh>
    <phoneticPr fontId="8"/>
  </si>
  <si>
    <r>
      <t>t</t>
    </r>
    <r>
      <rPr>
        <sz val="10"/>
        <rFont val="ＭＳ 明朝"/>
        <family val="1"/>
        <charset val="128"/>
      </rPr>
      <t>=30</t>
    </r>
    <phoneticPr fontId="8"/>
  </si>
  <si>
    <t>ﾋﾞﾆﾙ系床材下地</t>
    <rPh sb="4" eb="5">
      <t>ケイ</t>
    </rPh>
    <rPh sb="5" eb="6">
      <t>ユカ</t>
    </rPh>
    <rPh sb="6" eb="7">
      <t>ザイ</t>
    </rPh>
    <rPh sb="7" eb="9">
      <t>シタジ</t>
    </rPh>
    <phoneticPr fontId="8"/>
  </si>
  <si>
    <r>
      <t>t</t>
    </r>
    <r>
      <rPr>
        <sz val="10"/>
        <rFont val="ＭＳ 明朝"/>
        <family val="1"/>
        <charset val="128"/>
      </rPr>
      <t>=28</t>
    </r>
    <phoneticPr fontId="8"/>
  </si>
  <si>
    <t>一般ﾀｲﾙ下地</t>
    <rPh sb="0" eb="2">
      <t>イッパン</t>
    </rPh>
    <rPh sb="5" eb="7">
      <t>シタジ</t>
    </rPh>
    <phoneticPr fontId="8"/>
  </si>
  <si>
    <r>
      <t>t</t>
    </r>
    <r>
      <rPr>
        <sz val="10"/>
        <rFont val="ＭＳ 明朝"/>
        <family val="1"/>
        <charset val="128"/>
      </rPr>
      <t>=37</t>
    </r>
    <phoneticPr fontId="8"/>
  </si>
  <si>
    <t>木ごて</t>
    <rPh sb="0" eb="1">
      <t>キ</t>
    </rPh>
    <phoneticPr fontId="8"/>
  </si>
  <si>
    <t>壁ﾓﾙﾀﾙ塗り</t>
    <rPh sb="0" eb="1">
      <t>カベ</t>
    </rPh>
    <rPh sb="5" eb="6">
      <t>ヌ</t>
    </rPh>
    <phoneticPr fontId="8"/>
  </si>
  <si>
    <t>内壁</t>
    <rPh sb="0" eb="2">
      <t>ナイヘキ</t>
    </rPh>
    <phoneticPr fontId="8"/>
  </si>
  <si>
    <r>
      <t>t</t>
    </r>
    <r>
      <rPr>
        <sz val="10"/>
        <rFont val="ＭＳ 明朝"/>
        <family val="1"/>
        <charset val="128"/>
      </rPr>
      <t>=20</t>
    </r>
    <phoneticPr fontId="8"/>
  </si>
  <si>
    <t>壁薄塗りﾓﾙﾀﾙ塗り</t>
    <rPh sb="0" eb="1">
      <t>カベ</t>
    </rPh>
    <rPh sb="1" eb="2">
      <t>ウス</t>
    </rPh>
    <rPh sb="2" eb="3">
      <t>ヌ</t>
    </rPh>
    <rPh sb="8" eb="9">
      <t>ヌ</t>
    </rPh>
    <phoneticPr fontId="8"/>
  </si>
  <si>
    <t>既調合品</t>
    <rPh sb="0" eb="1">
      <t>キ</t>
    </rPh>
    <rPh sb="1" eb="3">
      <t>チョウゴウ</t>
    </rPh>
    <rPh sb="3" eb="4">
      <t>ヒン</t>
    </rPh>
    <phoneticPr fontId="8"/>
  </si>
  <si>
    <r>
      <t>t</t>
    </r>
    <r>
      <rPr>
        <sz val="10"/>
        <rFont val="ＭＳ 明朝"/>
        <family val="1"/>
        <charset val="128"/>
      </rPr>
      <t>=5</t>
    </r>
    <phoneticPr fontId="8"/>
  </si>
  <si>
    <t>外壁小口ﾀｲﾙ下地</t>
    <rPh sb="0" eb="2">
      <t>ガイヘキ</t>
    </rPh>
    <rPh sb="2" eb="4">
      <t>コグチ</t>
    </rPh>
    <rPh sb="7" eb="9">
      <t>シタジ</t>
    </rPh>
    <phoneticPr fontId="8"/>
  </si>
  <si>
    <r>
      <t>t</t>
    </r>
    <r>
      <rPr>
        <sz val="10"/>
        <rFont val="ＭＳ 明朝"/>
        <family val="1"/>
        <charset val="128"/>
      </rPr>
      <t>=16</t>
    </r>
    <phoneticPr fontId="8"/>
  </si>
  <si>
    <t>笠木天端ｺﾝｸﾘｰﾄ直均し</t>
    <rPh sb="0" eb="2">
      <t>カサギ</t>
    </rPh>
    <rPh sb="2" eb="3">
      <t>テン</t>
    </rPh>
    <rPh sb="3" eb="4">
      <t>ハシ</t>
    </rPh>
    <rPh sb="10" eb="11">
      <t>ジカ</t>
    </rPh>
    <rPh sb="11" eb="12">
      <t>ナラ</t>
    </rPh>
    <phoneticPr fontId="8"/>
  </si>
  <si>
    <t>直均し仕上げ</t>
    <rPh sb="0" eb="1">
      <t>ジカ</t>
    </rPh>
    <rPh sb="1" eb="2">
      <t>ナラ</t>
    </rPh>
    <rPh sb="3" eb="5">
      <t>シア</t>
    </rPh>
    <phoneticPr fontId="8"/>
  </si>
  <si>
    <r>
      <t>W</t>
    </r>
    <r>
      <rPr>
        <sz val="10"/>
        <rFont val="ＭＳ 明朝"/>
        <family val="1"/>
        <charset val="128"/>
      </rPr>
      <t>=300</t>
    </r>
    <phoneticPr fontId="8"/>
  </si>
  <si>
    <t>笠木ﾓﾙﾀﾙ塗り</t>
    <rPh sb="0" eb="2">
      <t>カサギ</t>
    </rPh>
    <rPh sb="6" eb="7">
      <t>ヌ</t>
    </rPh>
    <phoneticPr fontId="8"/>
  </si>
  <si>
    <r>
      <t xml:space="preserve">糸幅 </t>
    </r>
    <r>
      <rPr>
        <sz val="10"/>
        <rFont val="ＭＳ 明朝"/>
        <family val="1"/>
        <charset val="128"/>
      </rPr>
      <t>W=340</t>
    </r>
    <rPh sb="0" eb="1">
      <t>イト</t>
    </rPh>
    <rPh sb="1" eb="2">
      <t>ハバ</t>
    </rPh>
    <phoneticPr fontId="8"/>
  </si>
  <si>
    <t>建具周囲ﾓﾙﾀﾙ充填</t>
    <rPh sb="0" eb="2">
      <t>タテグ</t>
    </rPh>
    <rPh sb="2" eb="4">
      <t>シュウイ</t>
    </rPh>
    <rPh sb="8" eb="10">
      <t>ジュウテン</t>
    </rPh>
    <phoneticPr fontId="8"/>
  </si>
  <si>
    <t>内部建具</t>
    <rPh sb="0" eb="2">
      <t>ナイブ</t>
    </rPh>
    <rPh sb="2" eb="4">
      <t>タテグ</t>
    </rPh>
    <phoneticPr fontId="8"/>
  </si>
  <si>
    <t>外部建具</t>
    <rPh sb="0" eb="1">
      <t>ガイ</t>
    </rPh>
    <rPh sb="1" eb="2">
      <t>ブ</t>
    </rPh>
    <rPh sb="2" eb="4">
      <t>タテグ</t>
    </rPh>
    <phoneticPr fontId="8"/>
  </si>
  <si>
    <t>建具周囲防水ﾓﾙﾀﾙ充填</t>
    <rPh sb="0" eb="2">
      <t>タテグ</t>
    </rPh>
    <rPh sb="2" eb="4">
      <t>シュウイ</t>
    </rPh>
    <rPh sb="4" eb="6">
      <t>ボウスイ</t>
    </rPh>
    <rPh sb="10" eb="12">
      <t>ジュウテン</t>
    </rPh>
    <phoneticPr fontId="8"/>
  </si>
  <si>
    <t>複層塗材E吹付け</t>
    <rPh sb="0" eb="2">
      <t>フクソウ</t>
    </rPh>
    <rPh sb="2" eb="3">
      <t>ヌ</t>
    </rPh>
    <rPh sb="3" eb="4">
      <t>ザイ</t>
    </rPh>
    <rPh sb="5" eb="7">
      <t>フキツ</t>
    </rPh>
    <phoneticPr fontId="8"/>
  </si>
  <si>
    <t>凹凸模様</t>
    <rPh sb="0" eb="2">
      <t>オウトツ</t>
    </rPh>
    <rPh sb="2" eb="4">
      <t>モヨウ</t>
    </rPh>
    <phoneticPr fontId="8"/>
  </si>
  <si>
    <t>下地調整共</t>
    <rPh sb="0" eb="2">
      <t>シタジ</t>
    </rPh>
    <rPh sb="2" eb="4">
      <t>チョウセイ</t>
    </rPh>
    <rPh sb="4" eb="5">
      <t>トモ</t>
    </rPh>
    <phoneticPr fontId="8"/>
  </si>
  <si>
    <t>外装薄塗材E吹付け</t>
    <rPh sb="0" eb="2">
      <t>ガイソウ</t>
    </rPh>
    <rPh sb="2" eb="3">
      <t>ウス</t>
    </rPh>
    <rPh sb="3" eb="4">
      <t>ヌ</t>
    </rPh>
    <rPh sb="4" eb="5">
      <t>ザイ</t>
    </rPh>
    <rPh sb="6" eb="8">
      <t>フキツ</t>
    </rPh>
    <phoneticPr fontId="8"/>
  </si>
  <si>
    <t>砂壁状</t>
    <rPh sb="0" eb="1">
      <t>スナ</t>
    </rPh>
    <rPh sb="1" eb="2">
      <t>カベ</t>
    </rPh>
    <rPh sb="2" eb="3">
      <t>ジョウ</t>
    </rPh>
    <phoneticPr fontId="8"/>
  </si>
  <si>
    <t>ヶ所</t>
  </si>
  <si>
    <t>WD-1</t>
    <phoneticPr fontId="8"/>
  </si>
  <si>
    <r>
      <t>W</t>
    </r>
    <r>
      <rPr>
        <sz val="10"/>
        <rFont val="ＭＳ 明朝"/>
        <family val="1"/>
        <charset val="128"/>
      </rPr>
      <t>D-2</t>
    </r>
    <phoneticPr fontId="8"/>
  </si>
  <si>
    <r>
      <t>W</t>
    </r>
    <r>
      <rPr>
        <sz val="10"/>
        <rFont val="ＭＳ 明朝"/>
        <family val="1"/>
        <charset val="128"/>
      </rPr>
      <t>D-3</t>
    </r>
    <phoneticPr fontId="8"/>
  </si>
  <si>
    <r>
      <t>W</t>
    </r>
    <r>
      <rPr>
        <sz val="10"/>
        <rFont val="ＭＳ 明朝"/>
        <family val="1"/>
        <charset val="128"/>
      </rPr>
      <t>=1,800 H=2,000</t>
    </r>
    <phoneticPr fontId="8"/>
  </si>
  <si>
    <r>
      <t>見込3</t>
    </r>
    <r>
      <rPr>
        <sz val="10"/>
        <rFont val="ＭＳ 明朝"/>
        <family val="1"/>
        <charset val="128"/>
      </rPr>
      <t>6</t>
    </r>
    <rPh sb="0" eb="2">
      <t>ミコ</t>
    </rPh>
    <phoneticPr fontId="8"/>
  </si>
  <si>
    <t>引き違い</t>
    <rPh sb="0" eb="1">
      <t>ヒ</t>
    </rPh>
    <rPh sb="2" eb="3">
      <t>チガ</t>
    </rPh>
    <phoneticPr fontId="8"/>
  </si>
  <si>
    <t>両開き</t>
    <rPh sb="0" eb="1">
      <t>リョウ</t>
    </rPh>
    <rPh sb="1" eb="2">
      <t>ヒラ</t>
    </rPh>
    <phoneticPr fontId="8"/>
  </si>
  <si>
    <t>片開き</t>
    <rPh sb="0" eb="1">
      <t>カタ</t>
    </rPh>
    <rPh sb="1" eb="2">
      <t>ヒラ</t>
    </rPh>
    <phoneticPr fontId="8"/>
  </si>
  <si>
    <r>
      <t>W</t>
    </r>
    <r>
      <rPr>
        <sz val="10"/>
        <rFont val="ＭＳ 明朝"/>
        <family val="1"/>
        <charset val="128"/>
      </rPr>
      <t>D-4</t>
    </r>
    <phoneticPr fontId="8"/>
  </si>
  <si>
    <t>片引き</t>
    <rPh sb="0" eb="1">
      <t>カタ</t>
    </rPh>
    <rPh sb="1" eb="2">
      <t>ヒ</t>
    </rPh>
    <phoneticPr fontId="8"/>
  </si>
  <si>
    <r>
      <t>W</t>
    </r>
    <r>
      <rPr>
        <sz val="10"/>
        <rFont val="ＭＳ 明朝"/>
        <family val="1"/>
        <charset val="128"/>
      </rPr>
      <t>=900 H=2,000</t>
    </r>
    <phoneticPr fontId="8"/>
  </si>
  <si>
    <t>取付調整費</t>
    <rPh sb="0" eb="2">
      <t>トリツ</t>
    </rPh>
    <rPh sb="2" eb="5">
      <t>チョウセイヒ</t>
    </rPh>
    <phoneticPr fontId="8"/>
  </si>
  <si>
    <t>建具金物、運搬費共</t>
    <rPh sb="0" eb="2">
      <t>タテグ</t>
    </rPh>
    <rPh sb="2" eb="4">
      <t>カナモノ</t>
    </rPh>
    <rPh sb="5" eb="7">
      <t>ウンパン</t>
    </rPh>
    <rPh sb="7" eb="8">
      <t>ヒ</t>
    </rPh>
    <rPh sb="8" eb="9">
      <t>トモ</t>
    </rPh>
    <phoneticPr fontId="8"/>
  </si>
  <si>
    <t>AD-1</t>
    <phoneticPr fontId="8"/>
  </si>
  <si>
    <r>
      <t>A</t>
    </r>
    <r>
      <rPr>
        <sz val="10"/>
        <rFont val="ＭＳ 明朝"/>
        <family val="1"/>
        <charset val="128"/>
      </rPr>
      <t>D-2</t>
    </r>
    <phoneticPr fontId="8"/>
  </si>
  <si>
    <r>
      <t>AW</t>
    </r>
    <r>
      <rPr>
        <sz val="10"/>
        <rFont val="ＭＳ 明朝"/>
        <family val="1"/>
        <charset val="128"/>
      </rPr>
      <t>-3</t>
    </r>
    <phoneticPr fontId="8"/>
  </si>
  <si>
    <r>
      <t>AW</t>
    </r>
    <r>
      <rPr>
        <sz val="10"/>
        <rFont val="ＭＳ 明朝"/>
        <family val="1"/>
        <charset val="128"/>
      </rPr>
      <t>-4</t>
    </r>
    <phoneticPr fontId="8"/>
  </si>
  <si>
    <t>SD-1</t>
    <phoneticPr fontId="8"/>
  </si>
  <si>
    <r>
      <t>S</t>
    </r>
    <r>
      <rPr>
        <sz val="10"/>
        <rFont val="ＭＳ 明朝"/>
        <family val="1"/>
        <charset val="128"/>
      </rPr>
      <t>D-2</t>
    </r>
    <phoneticPr fontId="8"/>
  </si>
  <si>
    <r>
      <t>SW</t>
    </r>
    <r>
      <rPr>
        <sz val="10"/>
        <rFont val="ＭＳ 明朝"/>
        <family val="1"/>
        <charset val="128"/>
      </rPr>
      <t>-3</t>
    </r>
    <phoneticPr fontId="8"/>
  </si>
  <si>
    <r>
      <t>SW-</t>
    </r>
    <r>
      <rPr>
        <sz val="10"/>
        <rFont val="ＭＳ 明朝"/>
        <family val="1"/>
        <charset val="128"/>
      </rPr>
      <t>4</t>
    </r>
    <phoneticPr fontId="8"/>
  </si>
  <si>
    <t>(鋼製建具）</t>
    <rPh sb="1" eb="2">
      <t>コウ</t>
    </rPh>
    <rPh sb="2" eb="3">
      <t>セイ</t>
    </rPh>
    <rPh sb="3" eb="5">
      <t>タテグ</t>
    </rPh>
    <phoneticPr fontId="8"/>
  </si>
  <si>
    <t>見込70</t>
    <rPh sb="0" eb="2">
      <t>ミコ</t>
    </rPh>
    <phoneticPr fontId="8"/>
  </si>
  <si>
    <r>
      <t>W</t>
    </r>
    <r>
      <rPr>
        <sz val="10"/>
        <rFont val="ＭＳ 明朝"/>
        <family val="1"/>
        <charset val="128"/>
      </rPr>
      <t>=1,800 H=1,200</t>
    </r>
    <phoneticPr fontId="8"/>
  </si>
  <si>
    <r>
      <t>W</t>
    </r>
    <r>
      <rPr>
        <sz val="10"/>
        <rFont val="ＭＳ 明朝"/>
        <family val="1"/>
        <charset val="128"/>
      </rPr>
      <t>=900 H=600</t>
    </r>
    <phoneticPr fontId="8"/>
  </si>
  <si>
    <t>型板ｶﾞﾗｽ</t>
    <rPh sb="0" eb="1">
      <t>カタ</t>
    </rPh>
    <rPh sb="1" eb="2">
      <t>イタ</t>
    </rPh>
    <phoneticPr fontId="8"/>
  </si>
  <si>
    <r>
      <t>特寸2</t>
    </r>
    <r>
      <rPr>
        <sz val="10"/>
        <rFont val="ＭＳ 明朝"/>
        <family val="1"/>
        <charset val="128"/>
      </rPr>
      <t>.18m2以下</t>
    </r>
    <rPh sb="0" eb="1">
      <t>トク</t>
    </rPh>
    <rPh sb="1" eb="2">
      <t>スン</t>
    </rPh>
    <rPh sb="8" eb="10">
      <t>イカ</t>
    </rPh>
    <phoneticPr fontId="8"/>
  </si>
  <si>
    <t>網入型板ｶﾞﾗｽ</t>
    <rPh sb="0" eb="1">
      <t>アミ</t>
    </rPh>
    <rPh sb="1" eb="2">
      <t>イ</t>
    </rPh>
    <rPh sb="2" eb="3">
      <t>カタ</t>
    </rPh>
    <rPh sb="3" eb="4">
      <t>イタ</t>
    </rPh>
    <phoneticPr fontId="8"/>
  </si>
  <si>
    <r>
      <t>t=4</t>
    </r>
    <r>
      <rPr>
        <sz val="10"/>
        <rFont val="ＭＳ 明朝"/>
        <family val="1"/>
        <charset val="128"/>
      </rPr>
      <t>.0</t>
    </r>
    <phoneticPr fontId="8"/>
  </si>
  <si>
    <r>
      <t>t</t>
    </r>
    <r>
      <rPr>
        <sz val="10"/>
        <rFont val="ＭＳ 明朝"/>
        <family val="1"/>
        <charset val="128"/>
      </rPr>
      <t>=6.8</t>
    </r>
    <phoneticPr fontId="8"/>
  </si>
  <si>
    <t>ﾌﾛｰﾄ板ｶﾞﾗｽ</t>
    <rPh sb="4" eb="5">
      <t>イタ</t>
    </rPh>
    <phoneticPr fontId="8"/>
  </si>
  <si>
    <r>
      <t>t=5</t>
    </r>
    <r>
      <rPr>
        <sz val="10"/>
        <rFont val="ＭＳ 明朝"/>
        <family val="1"/>
        <charset val="128"/>
      </rPr>
      <t>.0</t>
    </r>
    <phoneticPr fontId="8"/>
  </si>
  <si>
    <t>網入みがき板ｶﾞﾗｽ</t>
    <rPh sb="0" eb="1">
      <t>アミ</t>
    </rPh>
    <rPh sb="1" eb="2">
      <t>イ</t>
    </rPh>
    <rPh sb="5" eb="6">
      <t>イタ</t>
    </rPh>
    <phoneticPr fontId="8"/>
  </si>
  <si>
    <r>
      <t>特寸</t>
    </r>
    <r>
      <rPr>
        <sz val="10"/>
        <rFont val="ＭＳ 明朝"/>
        <family val="1"/>
        <charset val="128"/>
      </rPr>
      <t>4.45</t>
    </r>
    <r>
      <rPr>
        <sz val="10"/>
        <rFont val="ＭＳ 明朝"/>
        <family val="1"/>
        <charset val="128"/>
      </rPr>
      <t>m2以下</t>
    </r>
    <rPh sb="0" eb="1">
      <t>トク</t>
    </rPh>
    <rPh sb="1" eb="2">
      <t>スン</t>
    </rPh>
    <rPh sb="8" eb="10">
      <t>イカ</t>
    </rPh>
    <phoneticPr fontId="8"/>
  </si>
  <si>
    <t>塗料A種JIS K 5674</t>
    <rPh sb="0" eb="2">
      <t>トリョウ</t>
    </rPh>
    <rPh sb="3" eb="4">
      <t>シュ</t>
    </rPh>
    <phoneticPr fontId="8"/>
  </si>
  <si>
    <t>ｔ=50</t>
    <phoneticPr fontId="8"/>
  </si>
  <si>
    <t>400×400</t>
    <phoneticPr fontId="8"/>
  </si>
  <si>
    <r>
      <t>S</t>
    </r>
    <r>
      <rPr>
        <sz val="10"/>
        <rFont val="ＭＳ 明朝"/>
        <family val="1"/>
        <charset val="128"/>
      </rPr>
      <t>OP塗り</t>
    </r>
    <rPh sb="3" eb="4">
      <t>ヌ</t>
    </rPh>
    <phoneticPr fontId="8"/>
  </si>
  <si>
    <t>鉄鋼面</t>
    <rPh sb="0" eb="2">
      <t>テッコウ</t>
    </rPh>
    <rPh sb="2" eb="3">
      <t>メン</t>
    </rPh>
    <phoneticPr fontId="8"/>
  </si>
  <si>
    <t>錆止別途</t>
    <rPh sb="0" eb="1">
      <t>サ</t>
    </rPh>
    <rPh sb="1" eb="2">
      <t>ト</t>
    </rPh>
    <rPh sb="2" eb="4">
      <t>ベット</t>
    </rPh>
    <phoneticPr fontId="8"/>
  </si>
  <si>
    <t>木部</t>
    <rPh sb="0" eb="2">
      <t>モクブ</t>
    </rPh>
    <phoneticPr fontId="8"/>
  </si>
  <si>
    <t>素地A種</t>
    <rPh sb="0" eb="2">
      <t>ソジ</t>
    </rPh>
    <rPh sb="3" eb="4">
      <t>シュ</t>
    </rPh>
    <phoneticPr fontId="8"/>
  </si>
  <si>
    <t>素地C種</t>
    <rPh sb="0" eb="2">
      <t>ソジ</t>
    </rPh>
    <rPh sb="3" eb="4">
      <t>シュ</t>
    </rPh>
    <phoneticPr fontId="8"/>
  </si>
  <si>
    <r>
      <t>錆止A種JIS</t>
    </r>
    <r>
      <rPr>
        <sz val="10"/>
        <rFont val="ＭＳ 明朝"/>
        <family val="1"/>
        <charset val="128"/>
      </rPr>
      <t xml:space="preserve"> K 5674</t>
    </r>
    <rPh sb="0" eb="1">
      <t>サ</t>
    </rPh>
    <rPh sb="1" eb="2">
      <t>ト</t>
    </rPh>
    <rPh sb="3" eb="4">
      <t>タネ</t>
    </rPh>
    <phoneticPr fontId="8"/>
  </si>
  <si>
    <t>亜鉛めっき面</t>
    <rPh sb="0" eb="2">
      <t>アエン</t>
    </rPh>
    <rPh sb="5" eb="6">
      <t>メン</t>
    </rPh>
    <phoneticPr fontId="8"/>
  </si>
  <si>
    <t>鋼製建具面</t>
    <rPh sb="0" eb="1">
      <t>コウ</t>
    </rPh>
    <rPh sb="1" eb="2">
      <t>セイ</t>
    </rPh>
    <rPh sb="2" eb="4">
      <t>タテグ</t>
    </rPh>
    <rPh sb="4" eb="5">
      <t>メン</t>
    </rPh>
    <phoneticPr fontId="8"/>
  </si>
  <si>
    <t>錆止工程A種塗料A種</t>
    <rPh sb="0" eb="1">
      <t>サ</t>
    </rPh>
    <rPh sb="1" eb="2">
      <t>ト</t>
    </rPh>
    <rPh sb="2" eb="4">
      <t>コウテイ</t>
    </rPh>
    <rPh sb="5" eb="6">
      <t>シュ</t>
    </rPh>
    <rPh sb="6" eb="8">
      <t>トリョウ</t>
    </rPh>
    <rPh sb="9" eb="10">
      <t>シュ</t>
    </rPh>
    <phoneticPr fontId="8"/>
  </si>
  <si>
    <t>錆止工程C種塗料B種</t>
    <rPh sb="0" eb="1">
      <t>サ</t>
    </rPh>
    <rPh sb="1" eb="2">
      <t>ト</t>
    </rPh>
    <rPh sb="2" eb="4">
      <t>コウテイ</t>
    </rPh>
    <rPh sb="5" eb="6">
      <t>シュ</t>
    </rPh>
    <rPh sb="6" eb="8">
      <t>トリョウ</t>
    </rPh>
    <rPh sb="9" eb="10">
      <t>シュ</t>
    </rPh>
    <phoneticPr fontId="8"/>
  </si>
  <si>
    <r>
      <t>E</t>
    </r>
    <r>
      <rPr>
        <sz val="10"/>
        <rFont val="ＭＳ 明朝"/>
        <family val="1"/>
        <charset val="128"/>
      </rPr>
      <t>P塗り</t>
    </r>
    <rPh sb="2" eb="3">
      <t>ヌ</t>
    </rPh>
    <phoneticPr fontId="8"/>
  </si>
  <si>
    <t>ﾓﾙﾀﾙ面</t>
    <rPh sb="4" eb="5">
      <t>メン</t>
    </rPh>
    <phoneticPr fontId="8"/>
  </si>
  <si>
    <t>工程B種(一般)</t>
    <rPh sb="0" eb="2">
      <t>コウテイ</t>
    </rPh>
    <rPh sb="3" eb="4">
      <t>シュ</t>
    </rPh>
    <rPh sb="5" eb="7">
      <t>イッパン</t>
    </rPh>
    <phoneticPr fontId="8"/>
  </si>
  <si>
    <t>工程B種(見上)</t>
    <rPh sb="0" eb="2">
      <t>コウテイ</t>
    </rPh>
    <rPh sb="3" eb="4">
      <t>シュ</t>
    </rPh>
    <rPh sb="5" eb="7">
      <t>ミア</t>
    </rPh>
    <phoneticPr fontId="8"/>
  </si>
  <si>
    <t>けい酸ｶﾙｼｳﾑ板面</t>
    <rPh sb="2" eb="3">
      <t>サン</t>
    </rPh>
    <rPh sb="8" eb="9">
      <t>バン</t>
    </rPh>
    <rPh sb="9" eb="10">
      <t>メン</t>
    </rPh>
    <phoneticPr fontId="8"/>
  </si>
  <si>
    <t>ﾎﾞｰﾄﾞ面</t>
    <rPh sb="5" eb="6">
      <t>メン</t>
    </rPh>
    <phoneticPr fontId="8"/>
  </si>
  <si>
    <t>防腐･防蟻剤塗り</t>
    <rPh sb="0" eb="2">
      <t>ボウフ</t>
    </rPh>
    <rPh sb="3" eb="4">
      <t>ボウ</t>
    </rPh>
    <rPh sb="4" eb="5">
      <t>アリ</t>
    </rPh>
    <rPh sb="5" eb="6">
      <t>ザイ</t>
    </rPh>
    <rPh sb="6" eb="7">
      <t>ヌ</t>
    </rPh>
    <phoneticPr fontId="8"/>
  </si>
  <si>
    <r>
      <t>糸幅300</t>
    </r>
    <r>
      <rPr>
        <sz val="10"/>
        <rFont val="ＭＳ 明朝"/>
        <family val="1"/>
        <charset val="128"/>
      </rPr>
      <t>mm以下</t>
    </r>
    <rPh sb="0" eb="1">
      <t>イト</t>
    </rPh>
    <rPh sb="1" eb="2">
      <t>ハバ</t>
    </rPh>
    <rPh sb="7" eb="9">
      <t>イカ</t>
    </rPh>
    <phoneticPr fontId="8"/>
  </si>
  <si>
    <t>ﾋﾞﾆﾙ床ｼｰﾄ</t>
  </si>
  <si>
    <t>t=2.5　一般床</t>
  </si>
  <si>
    <t>熱溶接工法</t>
    <rPh sb="0" eb="1">
      <t>ネツ</t>
    </rPh>
    <rPh sb="1" eb="3">
      <t>ヨウセツ</t>
    </rPh>
    <rPh sb="3" eb="5">
      <t>コウホウ</t>
    </rPh>
    <phoneticPr fontId="8"/>
  </si>
  <si>
    <t>t=2.5　多湿床</t>
    <rPh sb="6" eb="8">
      <t>タシツ</t>
    </rPh>
    <phoneticPr fontId="8"/>
  </si>
  <si>
    <t>t=2.5</t>
    <phoneticPr fontId="8"/>
  </si>
  <si>
    <t>階段ﾋﾞﾆﾙ床ｼｰﾄ</t>
    <rPh sb="0" eb="2">
      <t>カイダン</t>
    </rPh>
    <phoneticPr fontId="8"/>
  </si>
  <si>
    <t>ﾋﾞﾆﾙ幅木</t>
    <rPh sb="4" eb="5">
      <t>ハバ</t>
    </rPh>
    <rPh sb="5" eb="6">
      <t>キ</t>
    </rPh>
    <phoneticPr fontId="8"/>
  </si>
  <si>
    <t>階段ﾋﾞﾆﾙ幅木</t>
    <rPh sb="0" eb="2">
      <t>カイダン</t>
    </rPh>
    <phoneticPr fontId="8"/>
  </si>
  <si>
    <t>ｍ</t>
    <phoneticPr fontId="8"/>
  </si>
  <si>
    <t>ｍ</t>
    <phoneticPr fontId="8"/>
  </si>
  <si>
    <t>ｍ</t>
    <phoneticPr fontId="8"/>
  </si>
  <si>
    <t>○○○○○○○○○○工事</t>
    <phoneticPr fontId="8"/>
  </si>
  <si>
    <t>○○ 市･郡 ○○ 町</t>
  </si>
  <si>
    <t>B-2.現場管理費</t>
    <rPh sb="6" eb="9">
      <t>カンリヒ</t>
    </rPh>
    <phoneticPr fontId="8"/>
  </si>
  <si>
    <t>B-3.一般管理費等</t>
    <rPh sb="9" eb="10">
      <t>トウ</t>
    </rPh>
    <phoneticPr fontId="8"/>
  </si>
  <si>
    <t>C.工事価格（ A + B ）</t>
    <rPh sb="2" eb="3">
      <t>コウ</t>
    </rPh>
    <rPh sb="3" eb="4">
      <t>ジ</t>
    </rPh>
    <rPh sb="4" eb="5">
      <t>アタイ</t>
    </rPh>
    <rPh sb="5" eb="6">
      <t>カク</t>
    </rPh>
    <phoneticPr fontId="8"/>
  </si>
  <si>
    <t>A-1.○○棟建築工事</t>
    <rPh sb="6" eb="7">
      <t>トウ</t>
    </rPh>
    <rPh sb="7" eb="9">
      <t>ケンチク</t>
    </rPh>
    <rPh sb="9" eb="11">
      <t>コウジ</t>
    </rPh>
    <phoneticPr fontId="8"/>
  </si>
  <si>
    <t>A-2.外構工事</t>
    <rPh sb="4" eb="5">
      <t>ソト</t>
    </rPh>
    <rPh sb="5" eb="6">
      <t>カマエ</t>
    </rPh>
    <rPh sb="6" eb="8">
      <t>コウジ</t>
    </rPh>
    <phoneticPr fontId="8"/>
  </si>
  <si>
    <t>名　　　　　　称</t>
    <phoneticPr fontId="8"/>
  </si>
  <si>
    <t>単位</t>
    <phoneticPr fontId="8"/>
  </si>
  <si>
    <t>金　　　額</t>
    <phoneticPr fontId="8"/>
  </si>
  <si>
    <t>備　　考</t>
    <phoneticPr fontId="8"/>
  </si>
  <si>
    <t>A.直接工事費</t>
    <phoneticPr fontId="8"/>
  </si>
  <si>
    <t>B.共通費</t>
    <phoneticPr fontId="8"/>
  </si>
  <si>
    <t>A-3.取り壊し工事</t>
    <rPh sb="4" eb="5">
      <t>ト</t>
    </rPh>
    <rPh sb="6" eb="7">
      <t>コワ</t>
    </rPh>
    <rPh sb="8" eb="10">
      <t>コウジ</t>
    </rPh>
    <phoneticPr fontId="8"/>
  </si>
  <si>
    <t>1.直接仮設工事</t>
    <rPh sb="2" eb="4">
      <t>チョクセツ</t>
    </rPh>
    <phoneticPr fontId="8"/>
  </si>
  <si>
    <t>2.土工事</t>
    <rPh sb="2" eb="3">
      <t>ツチ</t>
    </rPh>
    <rPh sb="3" eb="5">
      <t>コウジ</t>
    </rPh>
    <phoneticPr fontId="8"/>
  </si>
  <si>
    <t>3.杭工事</t>
    <rPh sb="2" eb="3">
      <t>クイ</t>
    </rPh>
    <rPh sb="3" eb="5">
      <t>コウジ</t>
    </rPh>
    <phoneticPr fontId="8"/>
  </si>
  <si>
    <t>4.コンクリート工事</t>
    <phoneticPr fontId="8"/>
  </si>
  <si>
    <t>5.型枠工事</t>
    <rPh sb="2" eb="4">
      <t>カタワク</t>
    </rPh>
    <phoneticPr fontId="8"/>
  </si>
  <si>
    <t>6.鉄筋工事</t>
    <rPh sb="2" eb="4">
      <t>テッキン</t>
    </rPh>
    <phoneticPr fontId="8"/>
  </si>
  <si>
    <t>7.鉄骨工事</t>
    <rPh sb="2" eb="4">
      <t>テッコツ</t>
    </rPh>
    <rPh sb="4" eb="6">
      <t>コウジ</t>
    </rPh>
    <phoneticPr fontId="8"/>
  </si>
  <si>
    <t>8.既製コンクリート工事</t>
    <rPh sb="2" eb="4">
      <t>キセイ</t>
    </rPh>
    <rPh sb="10" eb="12">
      <t>コウジ</t>
    </rPh>
    <phoneticPr fontId="8"/>
  </si>
  <si>
    <t>9.防水工事</t>
    <rPh sb="2" eb="4">
      <t>ボウスイ</t>
    </rPh>
    <rPh sb="4" eb="6">
      <t>コウジ</t>
    </rPh>
    <phoneticPr fontId="8"/>
  </si>
  <si>
    <t>10.石工事</t>
    <rPh sb="3" eb="4">
      <t>イシ</t>
    </rPh>
    <phoneticPr fontId="8"/>
  </si>
  <si>
    <t>11.タイル工事</t>
    <phoneticPr fontId="8"/>
  </si>
  <si>
    <t>12.木工事</t>
    <rPh sb="3" eb="4">
      <t>モク</t>
    </rPh>
    <phoneticPr fontId="8"/>
  </si>
  <si>
    <t>13.屋根及びとい工事</t>
    <rPh sb="3" eb="5">
      <t>ヤネ</t>
    </rPh>
    <rPh sb="5" eb="6">
      <t>オヨ</t>
    </rPh>
    <rPh sb="9" eb="11">
      <t>コウジ</t>
    </rPh>
    <phoneticPr fontId="8"/>
  </si>
  <si>
    <t>14.金属工事</t>
    <rPh sb="3" eb="5">
      <t>キンゾク</t>
    </rPh>
    <phoneticPr fontId="8"/>
  </si>
  <si>
    <t>15.左官工事</t>
    <rPh sb="3" eb="5">
      <t>サカン</t>
    </rPh>
    <phoneticPr fontId="8"/>
  </si>
  <si>
    <t>16.木製建具工事</t>
    <rPh sb="3" eb="5">
      <t>モクセイ</t>
    </rPh>
    <rPh sb="5" eb="7">
      <t>タテグ</t>
    </rPh>
    <phoneticPr fontId="8"/>
  </si>
  <si>
    <t>17.金属製建具工事</t>
    <rPh sb="3" eb="5">
      <t>キンゾク</t>
    </rPh>
    <rPh sb="5" eb="6">
      <t>セイ</t>
    </rPh>
    <rPh sb="6" eb="8">
      <t>タテグ</t>
    </rPh>
    <phoneticPr fontId="8"/>
  </si>
  <si>
    <t>18.ガラス工事</t>
    <phoneticPr fontId="8"/>
  </si>
  <si>
    <t>19.塗装工事</t>
    <rPh sb="3" eb="5">
      <t>トソウ</t>
    </rPh>
    <phoneticPr fontId="8"/>
  </si>
  <si>
    <t>20.内外装工事</t>
    <rPh sb="3" eb="6">
      <t>ナイガイソウ</t>
    </rPh>
    <rPh sb="6" eb="8">
      <t>コウジ</t>
    </rPh>
    <phoneticPr fontId="8"/>
  </si>
  <si>
    <t>21.仕上ユニット工事</t>
    <rPh sb="3" eb="5">
      <t>シアゲ</t>
    </rPh>
    <rPh sb="9" eb="11">
      <t>コウジ</t>
    </rPh>
    <phoneticPr fontId="8"/>
  </si>
  <si>
    <t>22.雑工事</t>
    <rPh sb="3" eb="4">
      <t>ザツ</t>
    </rPh>
    <rPh sb="4" eb="6">
      <t>コウジ</t>
    </rPh>
    <phoneticPr fontId="8"/>
  </si>
  <si>
    <t>1.整地工事</t>
    <rPh sb="2" eb="4">
      <t>セイチ</t>
    </rPh>
    <rPh sb="4" eb="6">
      <t>コウジ</t>
    </rPh>
    <phoneticPr fontId="8"/>
  </si>
  <si>
    <t>3.舗装工事</t>
    <rPh sb="2" eb="4">
      <t>ホソウ</t>
    </rPh>
    <rPh sb="4" eb="6">
      <t>コウジ</t>
    </rPh>
    <phoneticPr fontId="8"/>
  </si>
  <si>
    <t>B-1.共通仮設費</t>
    <phoneticPr fontId="8"/>
  </si>
  <si>
    <t>小幅ネット</t>
    <rPh sb="0" eb="2">
      <t>コハバ</t>
    </rPh>
    <phoneticPr fontId="8"/>
  </si>
  <si>
    <t>地足場</t>
    <rPh sb="0" eb="1">
      <t>ジ</t>
    </rPh>
    <rPh sb="1" eb="3">
      <t>アシバ</t>
    </rPh>
    <phoneticPr fontId="8"/>
  </si>
  <si>
    <t>鉄筋型枠足場</t>
  </si>
  <si>
    <t>遣方</t>
    <rPh sb="0" eb="1">
      <t>ヤ</t>
    </rPh>
    <rPh sb="1" eb="2">
      <t>カタ</t>
    </rPh>
    <phoneticPr fontId="8"/>
  </si>
  <si>
    <t>養生</t>
    <rPh sb="0" eb="2">
      <t>ヨウジョウ</t>
    </rPh>
    <phoneticPr fontId="8"/>
  </si>
  <si>
    <t>式</t>
    <rPh sb="0" eb="1">
      <t>シキ</t>
    </rPh>
    <phoneticPr fontId="0"/>
  </si>
  <si>
    <t>整理清掃後片付け</t>
    <rPh sb="0" eb="2">
      <t>セイリ</t>
    </rPh>
    <rPh sb="2" eb="4">
      <t>セイソウ</t>
    </rPh>
    <rPh sb="4" eb="5">
      <t>アト</t>
    </rPh>
    <rPh sb="5" eb="7">
      <t>カタヅ</t>
    </rPh>
    <phoneticPr fontId="8"/>
  </si>
  <si>
    <t>地上階</t>
    <rPh sb="0" eb="2">
      <t>チジョウ</t>
    </rPh>
    <rPh sb="2" eb="3">
      <t>カイ</t>
    </rPh>
    <phoneticPr fontId="8"/>
  </si>
  <si>
    <t>地下階</t>
    <rPh sb="0" eb="2">
      <t>チカ</t>
    </rPh>
    <rPh sb="2" eb="3">
      <t>カイ</t>
    </rPh>
    <phoneticPr fontId="8"/>
  </si>
  <si>
    <t>ﾄﾞﾗｲｴﾘｱ</t>
    <phoneticPr fontId="8"/>
  </si>
  <si>
    <t>ﾊﾞﾙｺﾆｰ</t>
    <phoneticPr fontId="8"/>
  </si>
  <si>
    <t>機械室レス乗用エレベーター</t>
    <rPh sb="0" eb="3">
      <t>キカイシツ</t>
    </rPh>
    <rPh sb="5" eb="7">
      <t>ジョウヨウ</t>
    </rPh>
    <phoneticPr fontId="8"/>
  </si>
  <si>
    <t>巻上機</t>
    <rPh sb="0" eb="2">
      <t>マキア</t>
    </rPh>
    <rPh sb="2" eb="3">
      <t>キ</t>
    </rPh>
    <phoneticPr fontId="8"/>
  </si>
  <si>
    <t>台分</t>
    <rPh sb="0" eb="1">
      <t>ダイ</t>
    </rPh>
    <rPh sb="1" eb="2">
      <t>ブン</t>
    </rPh>
    <phoneticPr fontId="8"/>
  </si>
  <si>
    <t>受電制御盤</t>
    <rPh sb="0" eb="2">
      <t>ジュデン</t>
    </rPh>
    <rPh sb="2" eb="4">
      <t>セイギョ</t>
    </rPh>
    <rPh sb="4" eb="5">
      <t>バン</t>
    </rPh>
    <phoneticPr fontId="8"/>
  </si>
  <si>
    <t>高調波制御ﾘｱｸﾄﾙ共</t>
    <rPh sb="0" eb="1">
      <t>コウ</t>
    </rPh>
    <rPh sb="1" eb="2">
      <t>チョウ</t>
    </rPh>
    <rPh sb="2" eb="3">
      <t>ハ</t>
    </rPh>
    <rPh sb="3" eb="5">
      <t>セイギョ</t>
    </rPh>
    <rPh sb="10" eb="11">
      <t>トモ</t>
    </rPh>
    <phoneticPr fontId="8"/>
  </si>
  <si>
    <t>自動着床装置</t>
    <rPh sb="0" eb="2">
      <t>ジドウ</t>
    </rPh>
    <rPh sb="2" eb="4">
      <t>チャクショウ</t>
    </rPh>
    <rPh sb="4" eb="6">
      <t>ソウチ</t>
    </rPh>
    <phoneticPr fontId="8"/>
  </si>
  <si>
    <t>視覚障害者仕様</t>
    <rPh sb="0" eb="2">
      <t>シカク</t>
    </rPh>
    <rPh sb="2" eb="4">
      <t>ショウガイ</t>
    </rPh>
    <rPh sb="4" eb="5">
      <t>シャ</t>
    </rPh>
    <rPh sb="5" eb="7">
      <t>シヨウ</t>
    </rPh>
    <phoneticPr fontId="8"/>
  </si>
  <si>
    <t>車椅子仕様</t>
    <rPh sb="0" eb="3">
      <t>クルマイス</t>
    </rPh>
    <rPh sb="3" eb="5">
      <t>シヨウ</t>
    </rPh>
    <phoneticPr fontId="8"/>
  </si>
  <si>
    <r>
      <t>敷居間隔</t>
    </r>
    <r>
      <rPr>
        <sz val="10"/>
        <rFont val="ＭＳ 明朝"/>
        <family val="1"/>
        <charset val="128"/>
      </rPr>
      <t>10mm</t>
    </r>
    <rPh sb="0" eb="2">
      <t>シキイ</t>
    </rPh>
    <rPh sb="2" eb="4">
      <t>カンカク</t>
    </rPh>
    <phoneticPr fontId="8"/>
  </si>
  <si>
    <t>非常放送用ｽﾋﾟｰｶｰ</t>
    <rPh sb="0" eb="2">
      <t>ヒジョウ</t>
    </rPh>
    <rPh sb="2" eb="4">
      <t>ホウソウ</t>
    </rPh>
    <rPh sb="4" eb="5">
      <t>ヨウ</t>
    </rPh>
    <phoneticPr fontId="8"/>
  </si>
  <si>
    <t>操作盤：ｽﾃﾝﾚｽﾍｱｰﾗｲﾝ仕上</t>
    <rPh sb="0" eb="2">
      <t>ソウサ</t>
    </rPh>
    <rPh sb="2" eb="3">
      <t>バン</t>
    </rPh>
    <rPh sb="15" eb="17">
      <t>シアゲ</t>
    </rPh>
    <phoneticPr fontId="8"/>
  </si>
  <si>
    <t>　　　　（車椅子用共）</t>
    <rPh sb="5" eb="8">
      <t>クルマイス</t>
    </rPh>
    <rPh sb="8" eb="9">
      <t>ヨウ</t>
    </rPh>
    <rPh sb="9" eb="10">
      <t>トモ</t>
    </rPh>
    <phoneticPr fontId="8"/>
  </si>
  <si>
    <t>三方枠</t>
    <rPh sb="0" eb="2">
      <t>サンポウ</t>
    </rPh>
    <rPh sb="2" eb="3">
      <t>ワク</t>
    </rPh>
    <phoneticPr fontId="8"/>
  </si>
  <si>
    <t>大枠：ｽﾃﾝﾚｽﾍｱｰﾗｲﾝ仕上</t>
    <rPh sb="0" eb="2">
      <t>オオワク</t>
    </rPh>
    <rPh sb="14" eb="16">
      <t>シアゲ</t>
    </rPh>
    <phoneticPr fontId="8"/>
  </si>
  <si>
    <t>敷居</t>
    <rPh sb="0" eb="2">
      <t>シキイ</t>
    </rPh>
    <phoneticPr fontId="8"/>
  </si>
  <si>
    <t>ｽﾃﾝﾚｽﾍｱｰﾗｲﾝ仕上</t>
    <rPh sb="11" eb="13">
      <t>シアゲ</t>
    </rPh>
    <phoneticPr fontId="8"/>
  </si>
  <si>
    <t>乗場の戸</t>
    <rPh sb="0" eb="1">
      <t>ノ</t>
    </rPh>
    <rPh sb="1" eb="2">
      <t>バ</t>
    </rPh>
    <rPh sb="3" eb="4">
      <t>ト</t>
    </rPh>
    <phoneticPr fontId="8"/>
  </si>
  <si>
    <t>鋼板製２枚戸中央開き</t>
    <rPh sb="0" eb="2">
      <t>コウハン</t>
    </rPh>
    <rPh sb="2" eb="3">
      <t>セイ</t>
    </rPh>
    <rPh sb="4" eb="5">
      <t>マイ</t>
    </rPh>
    <rPh sb="5" eb="6">
      <t>ト</t>
    </rPh>
    <rPh sb="6" eb="8">
      <t>チュウオウ</t>
    </rPh>
    <rPh sb="8" eb="9">
      <t>ヒラ</t>
    </rPh>
    <phoneticPr fontId="8"/>
  </si>
  <si>
    <t>乗場位置表示器</t>
    <rPh sb="0" eb="2">
      <t>ノリバ</t>
    </rPh>
    <rPh sb="2" eb="4">
      <t>イチ</t>
    </rPh>
    <rPh sb="4" eb="6">
      <t>ヒョウジ</t>
    </rPh>
    <rPh sb="6" eb="7">
      <t>キ</t>
    </rPh>
    <phoneticPr fontId="8"/>
  </si>
  <si>
    <t>一体型</t>
    <rPh sb="0" eb="2">
      <t>イッタイ</t>
    </rPh>
    <rPh sb="2" eb="3">
      <t>カタ</t>
    </rPh>
    <phoneticPr fontId="8"/>
  </si>
  <si>
    <t>乗場ﾎﾞﾀﾝ</t>
    <rPh sb="0" eb="2">
      <t>ノリバ</t>
    </rPh>
    <phoneticPr fontId="8"/>
  </si>
  <si>
    <t>ｲﾝｼﾞｹｰﾀｰｶﾊﾞｰｽﾃﾝﾚｽﾍｱｰﾗｲﾝ仕上</t>
    <rPh sb="23" eb="25">
      <t>シアゲ</t>
    </rPh>
    <phoneticPr fontId="8"/>
  </si>
  <si>
    <t>（車椅子用共）</t>
    <rPh sb="1" eb="4">
      <t>クルマイス</t>
    </rPh>
    <rPh sb="4" eb="5">
      <t>ヨウ</t>
    </rPh>
    <rPh sb="5" eb="6">
      <t>トモ</t>
    </rPh>
    <phoneticPr fontId="8"/>
  </si>
  <si>
    <t>安全装置</t>
    <rPh sb="0" eb="2">
      <t>アンゼン</t>
    </rPh>
    <rPh sb="2" eb="4">
      <t>ソウチ</t>
    </rPh>
    <phoneticPr fontId="8"/>
  </si>
  <si>
    <t>緩衝装置</t>
    <rPh sb="0" eb="2">
      <t>カンショウ</t>
    </rPh>
    <rPh sb="2" eb="4">
      <t>ソウチ</t>
    </rPh>
    <phoneticPr fontId="8"/>
  </si>
  <si>
    <t>バネ式</t>
    <rPh sb="2" eb="3">
      <t>シキ</t>
    </rPh>
    <phoneticPr fontId="8"/>
  </si>
  <si>
    <t>音声合成装置</t>
    <rPh sb="0" eb="2">
      <t>オンセイ</t>
    </rPh>
    <rPh sb="2" eb="4">
      <t>ゴウセイ</t>
    </rPh>
    <rPh sb="4" eb="6">
      <t>ソウチ</t>
    </rPh>
    <phoneticPr fontId="8"/>
  </si>
  <si>
    <t>地震管制運転</t>
    <rPh sb="0" eb="2">
      <t>ジシン</t>
    </rPh>
    <rPh sb="2" eb="4">
      <t>カンセイ</t>
    </rPh>
    <rPh sb="4" eb="6">
      <t>ウンテン</t>
    </rPh>
    <phoneticPr fontId="8"/>
  </si>
  <si>
    <t>Ｐ波及びＳ波感知器共</t>
    <rPh sb="1" eb="2">
      <t>ハ</t>
    </rPh>
    <rPh sb="2" eb="3">
      <t>オヨ</t>
    </rPh>
    <rPh sb="5" eb="6">
      <t>ハ</t>
    </rPh>
    <rPh sb="6" eb="8">
      <t>カンチ</t>
    </rPh>
    <rPh sb="8" eb="9">
      <t>キ</t>
    </rPh>
    <rPh sb="9" eb="10">
      <t>トモ</t>
    </rPh>
    <phoneticPr fontId="8"/>
  </si>
  <si>
    <t>停電時自動着床装置</t>
    <rPh sb="0" eb="2">
      <t>テイデン</t>
    </rPh>
    <rPh sb="2" eb="3">
      <t>ジ</t>
    </rPh>
    <rPh sb="3" eb="5">
      <t>ジドウ</t>
    </rPh>
    <rPh sb="5" eb="7">
      <t>チャクショウ</t>
    </rPh>
    <rPh sb="7" eb="9">
      <t>ソウチ</t>
    </rPh>
    <phoneticPr fontId="8"/>
  </si>
  <si>
    <t>ﾊﾞｯﾃﾘ－式</t>
    <rPh sb="6" eb="7">
      <t>シキ</t>
    </rPh>
    <phoneticPr fontId="8"/>
  </si>
  <si>
    <t>火災管制運転</t>
    <rPh sb="0" eb="2">
      <t>カサイ</t>
    </rPh>
    <rPh sb="2" eb="4">
      <t>カンセイ</t>
    </rPh>
    <rPh sb="4" eb="6">
      <t>ウンテン</t>
    </rPh>
    <phoneticPr fontId="8"/>
  </si>
  <si>
    <t>電気配管配線</t>
    <rPh sb="0" eb="2">
      <t>デンキ</t>
    </rPh>
    <rPh sb="2" eb="4">
      <t>ハイカン</t>
    </rPh>
    <rPh sb="4" eb="6">
      <t>ハイセン</t>
    </rPh>
    <phoneticPr fontId="8"/>
  </si>
  <si>
    <t>消耗品雑材料</t>
    <rPh sb="0" eb="2">
      <t>ショウモウ</t>
    </rPh>
    <rPh sb="2" eb="3">
      <t>ヒン</t>
    </rPh>
    <rPh sb="3" eb="4">
      <t>ザツ</t>
    </rPh>
    <rPh sb="4" eb="6">
      <t>ザイリョウ</t>
    </rPh>
    <phoneticPr fontId="8"/>
  </si>
  <si>
    <t>労務費</t>
    <rPh sb="0" eb="3">
      <t>ロウムヒ</t>
    </rPh>
    <phoneticPr fontId="8"/>
  </si>
  <si>
    <t>運搬費</t>
    <rPh sb="0" eb="2">
      <t>ウンパン</t>
    </rPh>
    <rPh sb="2" eb="3">
      <t>ヒ</t>
    </rPh>
    <phoneticPr fontId="8"/>
  </si>
  <si>
    <t>仮設費</t>
    <rPh sb="0" eb="2">
      <t>カセツ</t>
    </rPh>
    <rPh sb="2" eb="3">
      <t>ヒ</t>
    </rPh>
    <phoneticPr fontId="8"/>
  </si>
  <si>
    <t>諸経費</t>
    <rPh sb="0" eb="3">
      <t>ショケイヒ</t>
    </rPh>
    <phoneticPr fontId="8"/>
  </si>
  <si>
    <t>m3</t>
    <phoneticPr fontId="8"/>
  </si>
  <si>
    <t>ｔ</t>
    <phoneticPr fontId="8"/>
  </si>
  <si>
    <t>ｔ</t>
    <phoneticPr fontId="8"/>
  </si>
  <si>
    <t>ｔ</t>
    <phoneticPr fontId="8"/>
  </si>
  <si>
    <t>ｔ</t>
    <phoneticPr fontId="8"/>
  </si>
  <si>
    <t>ｔ</t>
    <phoneticPr fontId="8"/>
  </si>
  <si>
    <t>開口補強</t>
    <rPh sb="0" eb="2">
      <t>カイコウ</t>
    </rPh>
    <rPh sb="2" eb="4">
      <t>ホキョウ</t>
    </rPh>
    <phoneticPr fontId="8"/>
  </si>
  <si>
    <t>天井</t>
    <rPh sb="0" eb="2">
      <t>テンジョウ</t>
    </rPh>
    <phoneticPr fontId="8"/>
  </si>
  <si>
    <t>天井点検口</t>
    <rPh sb="0" eb="2">
      <t>テンジョウ</t>
    </rPh>
    <rPh sb="2" eb="4">
      <t>テンケン</t>
    </rPh>
    <rPh sb="4" eb="5">
      <t>クチ</t>
    </rPh>
    <phoneticPr fontId="8"/>
  </si>
  <si>
    <t>外部階段</t>
    <rPh sb="0" eb="2">
      <t>ガイブ</t>
    </rPh>
    <rPh sb="2" eb="4">
      <t>カイダン</t>
    </rPh>
    <phoneticPr fontId="8"/>
  </si>
  <si>
    <t>外部廊下(屋根有り)</t>
    <rPh sb="0" eb="2">
      <t>ガイブ</t>
    </rPh>
    <rPh sb="2" eb="4">
      <t>ロウカ</t>
    </rPh>
    <rPh sb="5" eb="7">
      <t>ヤネ</t>
    </rPh>
    <rPh sb="7" eb="8">
      <t>ア</t>
    </rPh>
    <phoneticPr fontId="8"/>
  </si>
  <si>
    <t>ピロティー</t>
    <phoneticPr fontId="8"/>
  </si>
  <si>
    <t>ピット</t>
    <phoneticPr fontId="8"/>
  </si>
  <si>
    <t>吹き抜け</t>
    <rPh sb="0" eb="1">
      <t>フ</t>
    </rPh>
    <rPh sb="2" eb="3">
      <t>ヌ</t>
    </rPh>
    <phoneticPr fontId="8"/>
  </si>
  <si>
    <t>m2</t>
    <phoneticPr fontId="8"/>
  </si>
  <si>
    <t>手摺先行方式</t>
    <rPh sb="0" eb="2">
      <t>テスリ</t>
    </rPh>
    <rPh sb="2" eb="4">
      <t>センコウ</t>
    </rPh>
    <rPh sb="4" eb="6">
      <t>ホウシキ</t>
    </rPh>
    <phoneticPr fontId="8"/>
  </si>
  <si>
    <r>
      <t>1</t>
    </r>
    <r>
      <rPr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00枠</t>
    </r>
    <r>
      <rPr>
        <sz val="10"/>
        <rFont val="ＭＳ 明朝"/>
        <family val="1"/>
        <charset val="128"/>
      </rPr>
      <t xml:space="preserve"> 22m以上</t>
    </r>
    <rPh sb="4" eb="5">
      <t>ワク</t>
    </rPh>
    <rPh sb="9" eb="11">
      <t>イジョウ</t>
    </rPh>
    <phoneticPr fontId="8"/>
  </si>
  <si>
    <t>900枠　22m未満</t>
    <rPh sb="3" eb="4">
      <t>ワク</t>
    </rPh>
    <rPh sb="8" eb="10">
      <t>ミマン</t>
    </rPh>
    <phoneticPr fontId="8"/>
  </si>
  <si>
    <t>600枠　12m未満</t>
    <rPh sb="3" eb="4">
      <t>ワク</t>
    </rPh>
    <rPh sb="8" eb="10">
      <t>ミマン</t>
    </rPh>
    <phoneticPr fontId="8"/>
  </si>
  <si>
    <t>単管本足場</t>
    <rPh sb="0" eb="2">
      <t>タンカン</t>
    </rPh>
    <rPh sb="2" eb="3">
      <t>ホン</t>
    </rPh>
    <rPh sb="3" eb="5">
      <t>アシバ</t>
    </rPh>
    <phoneticPr fontId="8"/>
  </si>
  <si>
    <t>10m未満</t>
    <rPh sb="3" eb="5">
      <t>ミマン</t>
    </rPh>
    <phoneticPr fontId="8"/>
  </si>
  <si>
    <t>室名札</t>
    <rPh sb="0" eb="1">
      <t>シツ</t>
    </rPh>
    <rPh sb="1" eb="2">
      <t>メイ</t>
    </rPh>
    <rPh sb="2" eb="3">
      <t>フダ</t>
    </rPh>
    <phoneticPr fontId="8"/>
  </si>
  <si>
    <t>掲示板</t>
    <rPh sb="0" eb="3">
      <t>ケイジバン</t>
    </rPh>
    <phoneticPr fontId="8"/>
  </si>
  <si>
    <t>下地用</t>
    <rPh sb="0" eb="2">
      <t>シタジ</t>
    </rPh>
    <rPh sb="2" eb="3">
      <t>ヨウ</t>
    </rPh>
    <phoneticPr fontId="8"/>
  </si>
  <si>
    <t>造作用</t>
    <rPh sb="0" eb="2">
      <t>ゾウサク</t>
    </rPh>
    <rPh sb="2" eb="3">
      <t>ヨウ</t>
    </rPh>
    <phoneticPr fontId="8"/>
  </si>
  <si>
    <t>ｍ</t>
    <phoneticPr fontId="8"/>
  </si>
  <si>
    <t>竪樋</t>
    <rPh sb="0" eb="1">
      <t>タテ</t>
    </rPh>
    <rPh sb="1" eb="2">
      <t>トイ</t>
    </rPh>
    <phoneticPr fontId="8"/>
  </si>
  <si>
    <t>ｽﾃﾝﾚｽ製</t>
    <rPh sb="5" eb="6">
      <t>セイ</t>
    </rPh>
    <phoneticPr fontId="8"/>
  </si>
  <si>
    <t>大工手間</t>
    <rPh sb="0" eb="2">
      <t>ダイク</t>
    </rPh>
    <rPh sb="2" eb="4">
      <t>テマ</t>
    </rPh>
    <phoneticPr fontId="8"/>
  </si>
  <si>
    <t>釘・金物共</t>
    <rPh sb="0" eb="1">
      <t>クギ</t>
    </rPh>
    <rPh sb="2" eb="4">
      <t>カナモノ</t>
    </rPh>
    <rPh sb="4" eb="5">
      <t>トモ</t>
    </rPh>
    <phoneticPr fontId="8"/>
  </si>
  <si>
    <t>23.エレベーター工事</t>
    <rPh sb="9" eb="11">
      <t>コウジ</t>
    </rPh>
    <phoneticPr fontId="8"/>
  </si>
  <si>
    <t>外壁</t>
    <rPh sb="0" eb="2">
      <t>ガイヘキ</t>
    </rPh>
    <phoneticPr fontId="8"/>
  </si>
  <si>
    <t>台</t>
    <rPh sb="0" eb="1">
      <t>ダイ</t>
    </rPh>
    <phoneticPr fontId="8"/>
  </si>
  <si>
    <t>1P集計</t>
    <rPh sb="2" eb="4">
      <t>シュウケイ</t>
    </rPh>
    <phoneticPr fontId="8"/>
  </si>
  <si>
    <t>計</t>
    <rPh sb="0" eb="1">
      <t>ケイ</t>
    </rPh>
    <phoneticPr fontId="8"/>
  </si>
  <si>
    <t>2P集計</t>
    <rPh sb="2" eb="4">
      <t>シュウケイ</t>
    </rPh>
    <phoneticPr fontId="8"/>
  </si>
  <si>
    <t>m2</t>
    <phoneticPr fontId="8"/>
  </si>
  <si>
    <t>m2</t>
    <phoneticPr fontId="8"/>
  </si>
  <si>
    <t>乗数</t>
    <rPh sb="0" eb="2">
      <t>ジョウスウ</t>
    </rPh>
    <phoneticPr fontId="8"/>
  </si>
  <si>
    <t>巾木</t>
    <rPh sb="0" eb="1">
      <t>ハバ</t>
    </rPh>
    <rPh sb="1" eb="2">
      <t>キ</t>
    </rPh>
    <phoneticPr fontId="8"/>
  </si>
  <si>
    <t>畳敷き</t>
    <rPh sb="0" eb="1">
      <t>タタミ</t>
    </rPh>
    <rPh sb="1" eb="2">
      <t>シ</t>
    </rPh>
    <phoneticPr fontId="8"/>
  </si>
  <si>
    <t>D種</t>
    <rPh sb="1" eb="2">
      <t>シュ</t>
    </rPh>
    <phoneticPr fontId="8"/>
  </si>
  <si>
    <t>一畳</t>
    <rPh sb="0" eb="1">
      <t>イチ</t>
    </rPh>
    <rPh sb="1" eb="2">
      <t>ジョウ</t>
    </rPh>
    <phoneticPr fontId="8"/>
  </si>
  <si>
    <t>敷き手間共</t>
    <rPh sb="0" eb="1">
      <t>シ</t>
    </rPh>
    <rPh sb="2" eb="4">
      <t>テマ</t>
    </rPh>
    <rPh sb="4" eb="5">
      <t>トモ</t>
    </rPh>
    <phoneticPr fontId="8"/>
  </si>
  <si>
    <t>壁石膏ﾎﾞｰﾄﾞ張り</t>
    <rPh sb="0" eb="1">
      <t>カベ</t>
    </rPh>
    <rPh sb="1" eb="3">
      <t>セッコウ</t>
    </rPh>
    <rPh sb="8" eb="9">
      <t>バ</t>
    </rPh>
    <phoneticPr fontId="8"/>
  </si>
  <si>
    <r>
      <t>(</t>
    </r>
    <r>
      <rPr>
        <sz val="10"/>
        <rFont val="ＭＳ 明朝"/>
        <family val="1"/>
        <charset val="128"/>
      </rPr>
      <t>GB-R)</t>
    </r>
    <phoneticPr fontId="8"/>
  </si>
  <si>
    <r>
      <t>下張G</t>
    </r>
    <r>
      <rPr>
        <sz val="10"/>
        <rFont val="ＭＳ 明朝"/>
        <family val="1"/>
        <charset val="128"/>
      </rPr>
      <t>B-R t=9.5共</t>
    </r>
    <rPh sb="0" eb="1">
      <t>シタ</t>
    </rPh>
    <rPh sb="1" eb="2">
      <t>バ</t>
    </rPh>
    <rPh sb="12" eb="13">
      <t>トモ</t>
    </rPh>
    <phoneticPr fontId="8"/>
  </si>
  <si>
    <r>
      <t>t</t>
    </r>
    <r>
      <rPr>
        <sz val="10"/>
        <rFont val="ＭＳ 明朝"/>
        <family val="1"/>
        <charset val="128"/>
      </rPr>
      <t>=12.5　継目処理</t>
    </r>
    <phoneticPr fontId="8"/>
  </si>
  <si>
    <t>RC下地</t>
    <rPh sb="2" eb="4">
      <t>シタジ</t>
    </rPh>
    <phoneticPr fontId="8"/>
  </si>
  <si>
    <r>
      <t>下張G</t>
    </r>
    <r>
      <rPr>
        <sz val="10"/>
        <rFont val="ＭＳ 明朝"/>
        <family val="1"/>
        <charset val="128"/>
      </rPr>
      <t>B-R t=12.5共</t>
    </r>
    <rPh sb="0" eb="1">
      <t>シタ</t>
    </rPh>
    <rPh sb="1" eb="2">
      <t>バ</t>
    </rPh>
    <rPh sb="13" eb="14">
      <t>トモ</t>
    </rPh>
    <phoneticPr fontId="8"/>
  </si>
  <si>
    <t>鋼製下地</t>
    <rPh sb="0" eb="1">
      <t>コウ</t>
    </rPh>
    <rPh sb="1" eb="2">
      <t>セイ</t>
    </rPh>
    <rPh sb="2" eb="4">
      <t>シタジ</t>
    </rPh>
    <phoneticPr fontId="8"/>
  </si>
  <si>
    <t>壁紙張り</t>
    <rPh sb="0" eb="1">
      <t>カベ</t>
    </rPh>
    <rPh sb="1" eb="2">
      <t>カミ</t>
    </rPh>
    <rPh sb="2" eb="3">
      <t>バ</t>
    </rPh>
    <phoneticPr fontId="8"/>
  </si>
  <si>
    <r>
      <t xml:space="preserve">ﾋﾞﾆﾙ壁紙 </t>
    </r>
    <r>
      <rPr>
        <sz val="10"/>
        <rFont val="ＭＳ 明朝"/>
        <family val="1"/>
        <charset val="128"/>
      </rPr>
      <t>AA級</t>
    </r>
    <rPh sb="4" eb="6">
      <t>カベガミ</t>
    </rPh>
    <rPh sb="9" eb="10">
      <t>キュウ</t>
    </rPh>
    <phoneticPr fontId="8"/>
  </si>
  <si>
    <t>素地B種共</t>
    <rPh sb="0" eb="2">
      <t>ソジ</t>
    </rPh>
    <rPh sb="3" eb="4">
      <t>シュ</t>
    </rPh>
    <rPh sb="4" eb="5">
      <t>トモ</t>
    </rPh>
    <phoneticPr fontId="8"/>
  </si>
  <si>
    <t>ﾓﾙﾀﾙ面 一般部</t>
    <rPh sb="4" eb="5">
      <t>メン</t>
    </rPh>
    <rPh sb="6" eb="8">
      <t>イッパン</t>
    </rPh>
    <rPh sb="8" eb="9">
      <t>ブ</t>
    </rPh>
    <phoneticPr fontId="8"/>
  </si>
  <si>
    <t>天井石膏ﾎﾞｰﾄﾞ張り</t>
    <rPh sb="0" eb="2">
      <t>テンジョウ</t>
    </rPh>
    <rPh sb="2" eb="4">
      <t>セッコウ</t>
    </rPh>
    <rPh sb="9" eb="10">
      <t>バ</t>
    </rPh>
    <phoneticPr fontId="8"/>
  </si>
  <si>
    <r>
      <t>t</t>
    </r>
    <r>
      <rPr>
        <sz val="10"/>
        <rFont val="ＭＳ 明朝"/>
        <family val="1"/>
        <charset val="128"/>
      </rPr>
      <t>=9.5　継目処理</t>
    </r>
    <phoneticPr fontId="8"/>
  </si>
  <si>
    <t>天井化粧石膏ﾎﾞｰﾄﾞ張り</t>
    <rPh sb="0" eb="2">
      <t>テンジョウ</t>
    </rPh>
    <rPh sb="2" eb="4">
      <t>ケショウ</t>
    </rPh>
    <rPh sb="4" eb="6">
      <t>セッコウ</t>
    </rPh>
    <rPh sb="11" eb="12">
      <t>バ</t>
    </rPh>
    <phoneticPr fontId="8"/>
  </si>
  <si>
    <r>
      <t>t</t>
    </r>
    <r>
      <rPr>
        <sz val="10"/>
        <rFont val="ＭＳ 明朝"/>
        <family val="1"/>
        <charset val="128"/>
      </rPr>
      <t>=9.5　突付け</t>
    </r>
    <rPh sb="6" eb="7">
      <t>ツ</t>
    </rPh>
    <rPh sb="7" eb="8">
      <t>ツ</t>
    </rPh>
    <phoneticPr fontId="8"/>
  </si>
  <si>
    <t>準不燃</t>
    <rPh sb="0" eb="1">
      <t>ジュン</t>
    </rPh>
    <rPh sb="1" eb="3">
      <t>フネン</t>
    </rPh>
    <phoneticPr fontId="8"/>
  </si>
  <si>
    <r>
      <t>(</t>
    </r>
    <r>
      <rPr>
        <sz val="10"/>
        <rFont val="ＭＳ 明朝"/>
        <family val="1"/>
        <charset val="128"/>
      </rPr>
      <t>GB-D)</t>
    </r>
    <phoneticPr fontId="8"/>
  </si>
  <si>
    <t>ﾄﾗﾊﾞｰﾁﾝ模様</t>
    <rPh sb="7" eb="9">
      <t>モヨウ</t>
    </rPh>
    <phoneticPr fontId="8"/>
  </si>
  <si>
    <r>
      <t>t</t>
    </r>
    <r>
      <rPr>
        <sz val="10"/>
        <rFont val="ＭＳ 明朝"/>
        <family val="1"/>
        <charset val="128"/>
      </rPr>
      <t>=9.0　ﾌﾗｯﾄ</t>
    </r>
    <phoneticPr fontId="8"/>
  </si>
  <si>
    <t>天井ﾛｯｸｳｰﾙ化粧吸音板</t>
    <rPh sb="0" eb="2">
      <t>テンジョウ</t>
    </rPh>
    <rPh sb="8" eb="10">
      <t>ケショウ</t>
    </rPh>
    <rPh sb="10" eb="12">
      <t>キュウオン</t>
    </rPh>
    <rPh sb="12" eb="13">
      <t>イタ</t>
    </rPh>
    <phoneticPr fontId="8"/>
  </si>
  <si>
    <r>
      <t>張り(</t>
    </r>
    <r>
      <rPr>
        <sz val="10"/>
        <rFont val="ＭＳ 明朝"/>
        <family val="1"/>
        <charset val="128"/>
      </rPr>
      <t>DR)</t>
    </r>
    <rPh sb="0" eb="1">
      <t>バ</t>
    </rPh>
    <phoneticPr fontId="8"/>
  </si>
  <si>
    <t>天井けい酸ｶﾙｼｳﾑ板</t>
    <rPh sb="0" eb="2">
      <t>テンジョウ</t>
    </rPh>
    <rPh sb="4" eb="5">
      <t>サン</t>
    </rPh>
    <rPh sb="10" eb="11">
      <t>イタ</t>
    </rPh>
    <phoneticPr fontId="8"/>
  </si>
  <si>
    <t>張り</t>
    <rPh sb="0" eb="1">
      <t>バ</t>
    </rPh>
    <phoneticPr fontId="8"/>
  </si>
  <si>
    <r>
      <t>t</t>
    </r>
    <r>
      <rPr>
        <sz val="10"/>
        <rFont val="ＭＳ 明朝"/>
        <family val="1"/>
        <charset val="128"/>
      </rPr>
      <t>=6.0　目透かし</t>
    </r>
    <rPh sb="6" eb="7">
      <t>メ</t>
    </rPh>
    <rPh sb="7" eb="8">
      <t>ス</t>
    </rPh>
    <phoneticPr fontId="8"/>
  </si>
  <si>
    <r>
      <t>TypeⅡ</t>
    </r>
    <r>
      <rPr>
        <sz val="10"/>
        <rFont val="ＭＳ 明朝"/>
        <family val="1"/>
        <charset val="128"/>
      </rPr>
      <t>ﾉﾝｱｽ 0.8FK</t>
    </r>
    <phoneticPr fontId="8"/>
  </si>
  <si>
    <t>天井合成樹脂発泡材</t>
    <rPh sb="0" eb="2">
      <t>テンジョウ</t>
    </rPh>
    <rPh sb="2" eb="4">
      <t>ゴウセイ</t>
    </rPh>
    <rPh sb="4" eb="6">
      <t>ジュシ</t>
    </rPh>
    <rPh sb="6" eb="8">
      <t>ハッポウ</t>
    </rPh>
    <rPh sb="8" eb="9">
      <t>ザイ</t>
    </rPh>
    <phoneticPr fontId="8"/>
  </si>
  <si>
    <t>打込み</t>
    <rPh sb="0" eb="1">
      <t>ウ</t>
    </rPh>
    <rPh sb="1" eb="2">
      <t>コ</t>
    </rPh>
    <phoneticPr fontId="8"/>
  </si>
  <si>
    <t>ﾎﾟﾘｽﾁﾚﾝﾌｫｰﾑ</t>
    <phoneticPr fontId="8"/>
  </si>
  <si>
    <r>
      <t>t=25　2種</t>
    </r>
    <r>
      <rPr>
        <sz val="10"/>
        <rFont val="ＭＳ 明朝"/>
        <family val="1"/>
        <charset val="128"/>
      </rPr>
      <t>b</t>
    </r>
    <rPh sb="6" eb="7">
      <t>シュ</t>
    </rPh>
    <phoneticPr fontId="8"/>
  </si>
  <si>
    <t>床目地棒</t>
    <rPh sb="0" eb="1">
      <t>ユカ</t>
    </rPh>
    <rPh sb="1" eb="3">
      <t>メジ</t>
    </rPh>
    <rPh sb="3" eb="4">
      <t>ボウ</t>
    </rPh>
    <phoneticPr fontId="8"/>
  </si>
  <si>
    <t>3×12</t>
    <phoneticPr fontId="8"/>
  </si>
  <si>
    <t>階段滑り止め</t>
    <rPh sb="0" eb="2">
      <t>カイダン</t>
    </rPh>
    <rPh sb="2" eb="3">
      <t>スベ</t>
    </rPh>
    <rPh sb="4" eb="5">
      <t>ト</t>
    </rPh>
    <phoneticPr fontId="8"/>
  </si>
  <si>
    <t>幅35</t>
    <rPh sb="0" eb="1">
      <t>ハバ</t>
    </rPh>
    <phoneticPr fontId="8"/>
  </si>
  <si>
    <t>ｴﾝﾄﾞ無し</t>
    <rPh sb="4" eb="5">
      <t>ナ</t>
    </rPh>
    <phoneticPr fontId="8"/>
  </si>
  <si>
    <t>床点字ﾌﾞﾛｯｸ</t>
    <rPh sb="0" eb="1">
      <t>ユカ</t>
    </rPh>
    <rPh sb="1" eb="3">
      <t>テンジ</t>
    </rPh>
    <phoneticPr fontId="8"/>
  </si>
  <si>
    <t>ﾚｼﾞﾝｺﾝｸﾘｰﾄ製</t>
    <rPh sb="10" eb="11">
      <t>セイ</t>
    </rPh>
    <phoneticPr fontId="8"/>
  </si>
  <si>
    <r>
      <t>3</t>
    </r>
    <r>
      <rPr>
        <sz val="10"/>
        <rFont val="ＭＳ 明朝"/>
        <family val="1"/>
        <charset val="128"/>
      </rPr>
      <t>00×300 t=30</t>
    </r>
    <phoneticPr fontId="8"/>
  </si>
  <si>
    <t>BL型　幅1200</t>
    <rPh sb="2" eb="3">
      <t>カタ</t>
    </rPh>
    <rPh sb="4" eb="5">
      <t>ハバ</t>
    </rPh>
    <phoneticPr fontId="8"/>
  </si>
  <si>
    <t>ｺﾝﾛ台</t>
    <rPh sb="3" eb="4">
      <t>ダイ</t>
    </rPh>
    <phoneticPr fontId="8"/>
  </si>
  <si>
    <t>BL型　幅600</t>
    <rPh sb="2" eb="3">
      <t>カタ</t>
    </rPh>
    <rPh sb="4" eb="5">
      <t>ハバ</t>
    </rPh>
    <phoneticPr fontId="8"/>
  </si>
  <si>
    <t>吊り戸棚</t>
    <rPh sb="0" eb="1">
      <t>ツ</t>
    </rPh>
    <rPh sb="2" eb="3">
      <t>ト</t>
    </rPh>
    <rPh sb="3" eb="4">
      <t>タナ</t>
    </rPh>
    <phoneticPr fontId="8"/>
  </si>
  <si>
    <t>幅1200　H=500</t>
    <rPh sb="0" eb="1">
      <t>ハバ</t>
    </rPh>
    <phoneticPr fontId="8"/>
  </si>
  <si>
    <t>水切り棚</t>
    <rPh sb="0" eb="2">
      <t>ミズキ</t>
    </rPh>
    <rPh sb="3" eb="4">
      <t>タナ</t>
    </rPh>
    <phoneticPr fontId="8"/>
  </si>
  <si>
    <t>ｽﾃﾝﾝﾚｽ製</t>
    <rPh sb="6" eb="7">
      <t>セイ</t>
    </rPh>
    <phoneticPr fontId="8"/>
  </si>
  <si>
    <t>幅1200　2段</t>
    <rPh sb="0" eb="1">
      <t>ハバ</t>
    </rPh>
    <rPh sb="7" eb="8">
      <t>ダン</t>
    </rPh>
    <phoneticPr fontId="8"/>
  </si>
  <si>
    <t>ﾋﾟｸﾁｬｰﾚｰﾙ</t>
    <phoneticPr fontId="8"/>
  </si>
  <si>
    <t>天井埋込型</t>
    <rPh sb="0" eb="2">
      <t>テンジョウ</t>
    </rPh>
    <rPh sb="2" eb="3">
      <t>ウ</t>
    </rPh>
    <rPh sb="3" eb="4">
      <t>コ</t>
    </rPh>
    <rPh sb="4" eb="5">
      <t>カタ</t>
    </rPh>
    <phoneticPr fontId="8"/>
  </si>
  <si>
    <r>
      <t>ﾎﾞｰﾄﾞ厚9</t>
    </r>
    <r>
      <rPr>
        <sz val="10"/>
        <rFont val="ＭＳ 明朝"/>
        <family val="1"/>
        <charset val="128"/>
      </rPr>
      <t>.5</t>
    </r>
    <rPh sb="5" eb="6">
      <t>．</t>
    </rPh>
    <phoneticPr fontId="8"/>
  </si>
  <si>
    <t>ｱﾙﾐ製 ﾎﾜｲﾄ</t>
    <rPh sb="3" eb="4">
      <t>セイ</t>
    </rPh>
    <phoneticPr fontId="8"/>
  </si>
  <si>
    <t>枠ｱﾙﾐ製</t>
    <rPh sb="0" eb="1">
      <t>ワク</t>
    </rPh>
    <rPh sb="4" eb="5">
      <t>セイ</t>
    </rPh>
    <phoneticPr fontId="8"/>
  </si>
  <si>
    <t>900×1200</t>
    <phoneticPr fontId="8"/>
  </si>
  <si>
    <t>塩ﾋﾞ発泡ｼｰﾄ張り</t>
    <rPh sb="0" eb="1">
      <t>エン</t>
    </rPh>
    <rPh sb="3" eb="5">
      <t>ハッポウ</t>
    </rPh>
    <rPh sb="8" eb="9">
      <t>バ</t>
    </rPh>
    <phoneticPr fontId="8"/>
  </si>
  <si>
    <t>溶融ｽﾗｸﾞ混入</t>
    <rPh sb="0" eb="2">
      <t>ヨウユウ</t>
    </rPh>
    <rPh sb="6" eb="8">
      <t>コンニュウ</t>
    </rPh>
    <phoneticPr fontId="8"/>
  </si>
  <si>
    <t>基礎・地中梁</t>
    <rPh sb="0" eb="2">
      <t>キソ</t>
    </rPh>
    <rPh sb="3" eb="5">
      <t>チチュウ</t>
    </rPh>
    <rPh sb="5" eb="6">
      <t>ハリ</t>
    </rPh>
    <phoneticPr fontId="8"/>
  </si>
  <si>
    <t>ｺﾝｸﾘｰﾄ打設手間</t>
    <rPh sb="6" eb="7">
      <t>ダ</t>
    </rPh>
    <rPh sb="7" eb="8">
      <t>セツ</t>
    </rPh>
    <rPh sb="8" eb="10">
      <t>テマ</t>
    </rPh>
    <phoneticPr fontId="8"/>
  </si>
  <si>
    <t>ｺﾝｸﾘｰﾄﾎﾟﾝﾌﾟ圧送</t>
    <rPh sb="11" eb="12">
      <t>アツ</t>
    </rPh>
    <rPh sb="12" eb="13">
      <t>ソウ</t>
    </rPh>
    <phoneticPr fontId="8"/>
  </si>
  <si>
    <t>簡易型枠</t>
    <rPh sb="0" eb="2">
      <t>カンイ</t>
    </rPh>
    <rPh sb="2" eb="3">
      <t>カタ</t>
    </rPh>
    <rPh sb="3" eb="4">
      <t>ワク</t>
    </rPh>
    <phoneticPr fontId="8"/>
  </si>
  <si>
    <t>ラス型枠</t>
    <rPh sb="2" eb="3">
      <t>カタ</t>
    </rPh>
    <rPh sb="3" eb="4">
      <t>ワク</t>
    </rPh>
    <phoneticPr fontId="8"/>
  </si>
  <si>
    <t>基礎ﾌｰﾁﾝｸﾞ</t>
    <rPh sb="0" eb="2">
      <t>キソ</t>
    </rPh>
    <phoneticPr fontId="8"/>
  </si>
  <si>
    <t>基礎部</t>
    <rPh sb="0" eb="2">
      <t>キソ</t>
    </rPh>
    <rPh sb="2" eb="3">
      <t>ブ</t>
    </rPh>
    <phoneticPr fontId="8"/>
  </si>
  <si>
    <t>地上部</t>
    <rPh sb="0" eb="2">
      <t>チジョウ</t>
    </rPh>
    <rPh sb="2" eb="3">
      <t>ブ</t>
    </rPh>
    <phoneticPr fontId="8"/>
  </si>
  <si>
    <t>塗装合板</t>
    <rPh sb="0" eb="2">
      <t>トソウ</t>
    </rPh>
    <rPh sb="2" eb="4">
      <t>ゴウハン</t>
    </rPh>
    <phoneticPr fontId="8"/>
  </si>
  <si>
    <t>型枠用ﾃﾞｯｷﾌﾟﾚｰﾄ</t>
    <rPh sb="0" eb="2">
      <t>カタワク</t>
    </rPh>
    <rPh sb="2" eb="3">
      <t>ヨウ</t>
    </rPh>
    <phoneticPr fontId="8"/>
  </si>
  <si>
    <t>打継目地</t>
    <rPh sb="0" eb="1">
      <t>ウ</t>
    </rPh>
    <rPh sb="1" eb="2">
      <t>ツギ</t>
    </rPh>
    <rPh sb="2" eb="3">
      <t>メ</t>
    </rPh>
    <rPh sb="3" eb="4">
      <t>ジ</t>
    </rPh>
    <phoneticPr fontId="8"/>
  </si>
  <si>
    <t>化粧目地</t>
    <rPh sb="0" eb="2">
      <t>ケショウ</t>
    </rPh>
    <rPh sb="2" eb="4">
      <t>メジ</t>
    </rPh>
    <phoneticPr fontId="8"/>
  </si>
  <si>
    <t>水切目地</t>
    <rPh sb="0" eb="2">
      <t>ミズキ</t>
    </rPh>
    <rPh sb="2" eb="4">
      <t>メジ</t>
    </rPh>
    <phoneticPr fontId="8"/>
  </si>
  <si>
    <t>打放し面補修</t>
    <rPh sb="0" eb="1">
      <t>ウ</t>
    </rPh>
    <rPh sb="1" eb="2">
      <t>ハナ</t>
    </rPh>
    <rPh sb="3" eb="4">
      <t>メン</t>
    </rPh>
    <rPh sb="4" eb="6">
      <t>ホシュウ</t>
    </rPh>
    <phoneticPr fontId="8"/>
  </si>
  <si>
    <t>コーン処理</t>
    <rPh sb="3" eb="5">
      <t>ショリ</t>
    </rPh>
    <phoneticPr fontId="8"/>
  </si>
  <si>
    <t>部分目違いばらい</t>
    <rPh sb="0" eb="2">
      <t>ブブン</t>
    </rPh>
    <rPh sb="2" eb="3">
      <t>メ</t>
    </rPh>
    <rPh sb="3" eb="4">
      <t>チガ</t>
    </rPh>
    <phoneticPr fontId="8"/>
  </si>
  <si>
    <t>C種</t>
    <rPh sb="1" eb="2">
      <t>シュ</t>
    </rPh>
    <phoneticPr fontId="8"/>
  </si>
  <si>
    <t>ｍ</t>
  </si>
  <si>
    <t>梁貫通孔補強</t>
    <rPh sb="0" eb="1">
      <t>ハリ</t>
    </rPh>
    <rPh sb="1" eb="3">
      <t>カンツウ</t>
    </rPh>
    <rPh sb="3" eb="4">
      <t>コウ</t>
    </rPh>
    <rPh sb="4" eb="6">
      <t>ホキョウ</t>
    </rPh>
    <phoneticPr fontId="8"/>
  </si>
  <si>
    <t>防水端部</t>
    <rPh sb="0" eb="2">
      <t>ボウスイ</t>
    </rPh>
    <rPh sb="2" eb="3">
      <t>タン</t>
    </rPh>
    <rPh sb="3" eb="4">
      <t>ブ</t>
    </rPh>
    <phoneticPr fontId="8"/>
  </si>
  <si>
    <t>打継部</t>
    <rPh sb="0" eb="1">
      <t>ウ</t>
    </rPh>
    <rPh sb="1" eb="2">
      <t>ツギ</t>
    </rPh>
    <rPh sb="2" eb="3">
      <t>ブ</t>
    </rPh>
    <phoneticPr fontId="8"/>
  </si>
  <si>
    <t>水切金物廻り</t>
    <rPh sb="0" eb="2">
      <t>ミズキ</t>
    </rPh>
    <rPh sb="2" eb="4">
      <t>カナモノ</t>
    </rPh>
    <rPh sb="4" eb="5">
      <t>マワ</t>
    </rPh>
    <phoneticPr fontId="8"/>
  </si>
  <si>
    <t>100角</t>
    <rPh sb="3" eb="4">
      <t>カク</t>
    </rPh>
    <phoneticPr fontId="8"/>
  </si>
  <si>
    <r>
      <t>接着張り(ﾀｲﾌﾟⅠ</t>
    </r>
    <r>
      <rPr>
        <sz val="10"/>
        <rFont val="ＭＳ 明朝"/>
        <family val="1"/>
        <charset val="128"/>
      </rPr>
      <t>)</t>
    </r>
    <rPh sb="0" eb="2">
      <t>セッチャク</t>
    </rPh>
    <rPh sb="2" eb="3">
      <t>バ</t>
    </rPh>
    <phoneticPr fontId="8"/>
  </si>
  <si>
    <t>平割</t>
    <rPh sb="0" eb="1">
      <t>ヒラ</t>
    </rPh>
    <rPh sb="1" eb="2">
      <t>ワリ</t>
    </rPh>
    <phoneticPr fontId="8"/>
  </si>
  <si>
    <t>杉</t>
    <rPh sb="0" eb="1">
      <t>スギ</t>
    </rPh>
    <phoneticPr fontId="8"/>
  </si>
  <si>
    <t>JAS 1級(特１等）</t>
    <rPh sb="5" eb="6">
      <t>キュウ</t>
    </rPh>
    <rPh sb="7" eb="8">
      <t>トク</t>
    </rPh>
    <rPh sb="9" eb="10">
      <t>トウ</t>
    </rPh>
    <phoneticPr fontId="8"/>
  </si>
  <si>
    <t>胴縁</t>
    <rPh sb="0" eb="1">
      <t>ドウ</t>
    </rPh>
    <rPh sb="1" eb="2">
      <t>フチ</t>
    </rPh>
    <phoneticPr fontId="8"/>
  </si>
  <si>
    <t>正角</t>
    <rPh sb="0" eb="1">
      <t>マサ</t>
    </rPh>
    <rPh sb="1" eb="2">
      <t>カク</t>
    </rPh>
    <phoneticPr fontId="8"/>
  </si>
  <si>
    <t>米松</t>
    <rPh sb="0" eb="1">
      <t>ベイ</t>
    </rPh>
    <rPh sb="1" eb="2">
      <t>マツ</t>
    </rPh>
    <phoneticPr fontId="8"/>
  </si>
  <si>
    <t>米栂</t>
  </si>
  <si>
    <t>JAS 上小節</t>
    <rPh sb="4" eb="5">
      <t>ジョウ</t>
    </rPh>
    <rPh sb="5" eb="6">
      <t>コ</t>
    </rPh>
    <rPh sb="6" eb="7">
      <t>フシ</t>
    </rPh>
    <phoneticPr fontId="8"/>
  </si>
  <si>
    <t>正割</t>
    <rPh sb="0" eb="1">
      <t>マサ</t>
    </rPh>
    <rPh sb="1" eb="2">
      <t>ワリ</t>
    </rPh>
    <phoneticPr fontId="8"/>
  </si>
  <si>
    <t>軽量鉄骨壁下地</t>
    <rPh sb="0" eb="2">
      <t>ケイリョウ</t>
    </rPh>
    <rPh sb="2" eb="4">
      <t>テッコツ</t>
    </rPh>
    <rPh sb="4" eb="5">
      <t>カベ</t>
    </rPh>
    <rPh sb="5" eb="7">
      <t>シタジ</t>
    </rPh>
    <phoneticPr fontId="8"/>
  </si>
  <si>
    <t>65型 ＠450</t>
    <rPh sb="2" eb="3">
      <t>ガタ</t>
    </rPh>
    <phoneticPr fontId="8"/>
  </si>
  <si>
    <t>65型用</t>
    <rPh sb="2" eb="3">
      <t>ガタ</t>
    </rPh>
    <rPh sb="3" eb="4">
      <t>ヨウ</t>
    </rPh>
    <phoneticPr fontId="8"/>
  </si>
  <si>
    <t>軽量鉄骨天井下地</t>
    <rPh sb="0" eb="2">
      <t>ケイリョウ</t>
    </rPh>
    <rPh sb="2" eb="4">
      <t>テッコツ</t>
    </rPh>
    <rPh sb="4" eb="6">
      <t>テンジョウ</t>
    </rPh>
    <rPh sb="6" eb="8">
      <t>シタジ</t>
    </rPh>
    <phoneticPr fontId="8"/>
  </si>
  <si>
    <t>(アルミ製建具）</t>
    <rPh sb="4" eb="5">
      <t>セイ</t>
    </rPh>
    <rPh sb="5" eb="7">
      <t>タテグ</t>
    </rPh>
    <phoneticPr fontId="8"/>
  </si>
  <si>
    <t>ｶﾞﾗｽ止ｼｰﾘﾝｸﾞ､清掃共</t>
    <rPh sb="4" eb="5">
      <t>ト</t>
    </rPh>
    <rPh sb="12" eb="14">
      <t>セイソウ</t>
    </rPh>
    <rPh sb="14" eb="15">
      <t>トモ</t>
    </rPh>
    <phoneticPr fontId="8"/>
  </si>
  <si>
    <t>ｶﾗｰｶﾞﾘﾊﾞﾘｳﾑ鋼板t0.4</t>
  </si>
  <si>
    <t>m2</t>
  </si>
  <si>
    <t>ﾎﾟﾁｴﾘﾚﾝﾌｫｰﾑｔ4.0裏張共</t>
  </si>
  <si>
    <t>同上下地</t>
  </si>
  <si>
    <t>ｱｽﾌｧﾙﾄﾙｰﾌｨﾝｸﾞ張り</t>
  </si>
  <si>
    <t>ｱｽﾌｧﾙﾄﾙｰﾌｨﾝｸﾞ940</t>
  </si>
  <si>
    <t>断熱材</t>
  </si>
  <si>
    <t>高性能ﾌｪﾉｰﾙﾌｫｰﾑｔ25</t>
  </si>
  <si>
    <t>同上</t>
  </si>
  <si>
    <t>軒先唐草</t>
  </si>
  <si>
    <t>ｹﾗﾊﾞ唐草</t>
  </si>
  <si>
    <t>ｍ</t>
    <phoneticPr fontId="8"/>
  </si>
  <si>
    <r>
      <t>1</t>
    </r>
    <r>
      <rPr>
        <sz val="10"/>
        <rFont val="ＭＳ 明朝"/>
        <family val="1"/>
        <charset val="128"/>
      </rPr>
      <t>00</t>
    </r>
    <r>
      <rPr>
        <sz val="10"/>
        <rFont val="ＭＳ 明朝"/>
        <family val="1"/>
        <charset val="128"/>
      </rPr>
      <t>φ</t>
    </r>
    <phoneticPr fontId="8"/>
  </si>
  <si>
    <t>ﾙｰﾌﾄﾞﾚｲﾝ</t>
    <phoneticPr fontId="8"/>
  </si>
  <si>
    <t>ﾙｰﾌﾄﾞﾚｲﾝ</t>
    <phoneticPr fontId="8"/>
  </si>
  <si>
    <t>横葺き</t>
  </si>
  <si>
    <t>屋根金板葺き</t>
    <rPh sb="0" eb="2">
      <t>ヤネ</t>
    </rPh>
    <rPh sb="3" eb="4">
      <t>イタ</t>
    </rPh>
    <phoneticPr fontId="8"/>
  </si>
  <si>
    <t>ｶﾗｰｶﾞﾘﾊﾞﾘｳﾑ鋼板t0.6</t>
    <phoneticPr fontId="8"/>
  </si>
  <si>
    <t>災害防止</t>
    <rPh sb="0" eb="2">
      <t>サイガイ</t>
    </rPh>
    <rPh sb="2" eb="4">
      <t>ボウシ</t>
    </rPh>
    <phoneticPr fontId="8"/>
  </si>
  <si>
    <t>養生シート</t>
    <rPh sb="0" eb="2">
      <t>ヨウジョウ</t>
    </rPh>
    <phoneticPr fontId="8"/>
  </si>
  <si>
    <t>防炎Ⅰ類</t>
    <rPh sb="0" eb="2">
      <t>ボウエン</t>
    </rPh>
    <rPh sb="3" eb="4">
      <t>ルイ</t>
    </rPh>
    <phoneticPr fontId="8"/>
  </si>
  <si>
    <t>防炎ﾎﾟﾘｴｽﾃﾙ</t>
    <rPh sb="0" eb="2">
      <t>ボウエン</t>
    </rPh>
    <phoneticPr fontId="8"/>
  </si>
  <si>
    <t>安全ﾈｯﾄ水平張り</t>
    <rPh sb="0" eb="2">
      <t>アンゼン</t>
    </rPh>
    <rPh sb="5" eb="7">
      <t>スイヘイ</t>
    </rPh>
    <rPh sb="7" eb="8">
      <t>ハ</t>
    </rPh>
    <phoneticPr fontId="8"/>
  </si>
  <si>
    <t>単管本足場</t>
  </si>
  <si>
    <t>枠組本足場</t>
  </si>
  <si>
    <t>登り桟橋</t>
  </si>
  <si>
    <t>登り桟橋</t>
    <rPh sb="0" eb="1">
      <t>ノボ</t>
    </rPh>
    <rPh sb="2" eb="4">
      <t>サンバシ</t>
    </rPh>
    <phoneticPr fontId="8"/>
  </si>
  <si>
    <t>内部躯体足場</t>
    <rPh sb="0" eb="2">
      <t>ナイブ</t>
    </rPh>
    <rPh sb="2" eb="4">
      <t>クタイ</t>
    </rPh>
    <rPh sb="4" eb="6">
      <t>アシバ</t>
    </rPh>
    <phoneticPr fontId="8"/>
  </si>
  <si>
    <t>階高4.0m以下</t>
    <rPh sb="0" eb="1">
      <t>カイ</t>
    </rPh>
    <rPh sb="1" eb="2">
      <t>タカ</t>
    </rPh>
    <rPh sb="6" eb="8">
      <t>イカ</t>
    </rPh>
    <phoneticPr fontId="8"/>
  </si>
  <si>
    <t>内部仕上足場</t>
    <rPh sb="0" eb="2">
      <t>ナイブ</t>
    </rPh>
    <rPh sb="2" eb="4">
      <t>シアゲ</t>
    </rPh>
    <rPh sb="4" eb="6">
      <t>アシバ</t>
    </rPh>
    <phoneticPr fontId="8"/>
  </si>
  <si>
    <t>枠組棚足場</t>
    <rPh sb="0" eb="2">
      <t>ワクグミ</t>
    </rPh>
    <rPh sb="2" eb="3">
      <t>タナ</t>
    </rPh>
    <rPh sb="3" eb="5">
      <t>アシバ</t>
    </rPh>
    <phoneticPr fontId="8"/>
  </si>
  <si>
    <r>
      <t>ｴ</t>
    </r>
    <r>
      <rPr>
        <sz val="10"/>
        <rFont val="ＭＳ 明朝"/>
        <family val="1"/>
        <charset val="128"/>
      </rPr>
      <t>ﾚﾍﾞｰﾀｰｼｬﾌﾄ内足場</t>
    </r>
    <rPh sb="11" eb="12">
      <t>ナイ</t>
    </rPh>
    <rPh sb="12" eb="14">
      <t>アシバ</t>
    </rPh>
    <phoneticPr fontId="8"/>
  </si>
  <si>
    <t>仮設材運搬費</t>
    <rPh sb="0" eb="2">
      <t>カセツ</t>
    </rPh>
    <rPh sb="2" eb="3">
      <t>ザイ</t>
    </rPh>
    <rPh sb="3" eb="5">
      <t>ウンパン</t>
    </rPh>
    <rPh sb="5" eb="6">
      <t>ヒ</t>
    </rPh>
    <phoneticPr fontId="8"/>
  </si>
  <si>
    <t>階高4.0m超5.0m以下</t>
    <rPh sb="0" eb="1">
      <t>カイ</t>
    </rPh>
    <rPh sb="1" eb="2">
      <t>タカ</t>
    </rPh>
    <rPh sb="6" eb="7">
      <t>チョウ</t>
    </rPh>
    <rPh sb="11" eb="13">
      <t>イカ</t>
    </rPh>
    <phoneticPr fontId="8"/>
  </si>
  <si>
    <t>脚立足場</t>
    <rPh sb="0" eb="2">
      <t>キャタツ</t>
    </rPh>
    <rPh sb="2" eb="4">
      <t>アシバ</t>
    </rPh>
    <phoneticPr fontId="8"/>
  </si>
  <si>
    <t>内部階段仕上足場</t>
    <rPh sb="0" eb="2">
      <t>ナイブ</t>
    </rPh>
    <rPh sb="2" eb="4">
      <t>カイダン</t>
    </rPh>
    <rPh sb="4" eb="6">
      <t>シアゲ</t>
    </rPh>
    <rPh sb="6" eb="8">
      <t>アシバ</t>
    </rPh>
    <phoneticPr fontId="8"/>
  </si>
  <si>
    <t>簡易型　移動式足場</t>
    <rPh sb="0" eb="2">
      <t>カンイ</t>
    </rPh>
    <rPh sb="2" eb="3">
      <t>カタ</t>
    </rPh>
    <rPh sb="4" eb="6">
      <t>イドウ</t>
    </rPh>
    <rPh sb="6" eb="7">
      <t>シキ</t>
    </rPh>
    <rPh sb="7" eb="9">
      <t>アシバ</t>
    </rPh>
    <phoneticPr fontId="8"/>
  </si>
  <si>
    <r>
      <t>階高5.0m以上5.</t>
    </r>
    <r>
      <rPr>
        <sz val="10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m未満</t>
    </r>
    <rPh sb="0" eb="1">
      <t>カイ</t>
    </rPh>
    <rPh sb="1" eb="2">
      <t>タカ</t>
    </rPh>
    <rPh sb="6" eb="8">
      <t>イジョウ</t>
    </rPh>
    <rPh sb="12" eb="14">
      <t>ミマン</t>
    </rPh>
    <phoneticPr fontId="8"/>
  </si>
  <si>
    <t>根切り</t>
    <rPh sb="0" eb="1">
      <t>ネ</t>
    </rPh>
    <rPh sb="1" eb="2">
      <t>キリ</t>
    </rPh>
    <phoneticPr fontId="8"/>
  </si>
  <si>
    <t>m3</t>
    <phoneticPr fontId="8"/>
  </si>
  <si>
    <t>床付け</t>
    <rPh sb="0" eb="1">
      <t>ユカ</t>
    </rPh>
    <rPh sb="1" eb="2">
      <t>ツ</t>
    </rPh>
    <phoneticPr fontId="8"/>
  </si>
  <si>
    <t>m3</t>
    <phoneticPr fontId="8"/>
  </si>
  <si>
    <t>B種</t>
    <rPh sb="1" eb="2">
      <t>シュ</t>
    </rPh>
    <phoneticPr fontId="8"/>
  </si>
  <si>
    <t>残土運搬費</t>
    <rPh sb="0" eb="2">
      <t>ザンド</t>
    </rPh>
    <rPh sb="2" eb="4">
      <t>ウンパン</t>
    </rPh>
    <rPh sb="4" eb="5">
      <t>ヒ</t>
    </rPh>
    <phoneticPr fontId="8"/>
  </si>
  <si>
    <t>残土処分費</t>
    <rPh sb="0" eb="2">
      <t>ザンド</t>
    </rPh>
    <rPh sb="2" eb="4">
      <t>ショブン</t>
    </rPh>
    <rPh sb="4" eb="5">
      <t>ヒ</t>
    </rPh>
    <phoneticPr fontId="8"/>
  </si>
  <si>
    <t>一般</t>
    <rPh sb="0" eb="2">
      <t>イッパン</t>
    </rPh>
    <phoneticPr fontId="8"/>
  </si>
  <si>
    <t>複雑</t>
    <rPh sb="0" eb="2">
      <t>フクザツ</t>
    </rPh>
    <phoneticPr fontId="8"/>
  </si>
  <si>
    <t>小規模</t>
    <rPh sb="0" eb="3">
      <t>ショウキボ</t>
    </rPh>
    <phoneticPr fontId="8"/>
  </si>
  <si>
    <t>平遣方</t>
    <rPh sb="0" eb="1">
      <t>ヒラ</t>
    </rPh>
    <rPh sb="1" eb="2">
      <t>ヤ</t>
    </rPh>
    <rPh sb="2" eb="3">
      <t>カタ</t>
    </rPh>
    <phoneticPr fontId="8"/>
  </si>
  <si>
    <t>隅遣方</t>
    <rPh sb="0" eb="1">
      <t>スミ</t>
    </rPh>
    <rPh sb="1" eb="2">
      <t>ヤ</t>
    </rPh>
    <rPh sb="2" eb="3">
      <t>カタ</t>
    </rPh>
    <phoneticPr fontId="8"/>
  </si>
  <si>
    <t>箇所</t>
    <rPh sb="0" eb="2">
      <t>カショ</t>
    </rPh>
    <phoneticPr fontId="8"/>
  </si>
  <si>
    <t>10t</t>
    <phoneticPr fontId="8"/>
  </si>
  <si>
    <t>DID区間有り</t>
    <rPh sb="3" eb="5">
      <t>クカン</t>
    </rPh>
    <rPh sb="5" eb="6">
      <t>ア</t>
    </rPh>
    <phoneticPr fontId="8"/>
  </si>
  <si>
    <r>
      <t>運搬距離8</t>
    </r>
    <r>
      <rPr>
        <sz val="10"/>
        <rFont val="ＭＳ 明朝"/>
        <family val="1"/>
        <charset val="128"/>
      </rPr>
      <t>.5</t>
    </r>
    <r>
      <rPr>
        <sz val="10"/>
        <rFont val="ＭＳ 明朝"/>
        <family val="1"/>
        <charset val="128"/>
      </rPr>
      <t>km</t>
    </r>
    <rPh sb="0" eb="2">
      <t>ウンパン</t>
    </rPh>
    <rPh sb="2" eb="4">
      <t>キョリ</t>
    </rPh>
    <phoneticPr fontId="8"/>
  </si>
  <si>
    <t>県環境保全公社</t>
    <rPh sb="0" eb="1">
      <t>ケン</t>
    </rPh>
    <rPh sb="1" eb="3">
      <t>カンキョウ</t>
    </rPh>
    <rPh sb="3" eb="5">
      <t>ホゼン</t>
    </rPh>
    <rPh sb="5" eb="7">
      <t>コウシャ</t>
    </rPh>
    <phoneticPr fontId="8"/>
  </si>
  <si>
    <t>香西事業所</t>
    <rPh sb="0" eb="2">
      <t>コウザイ</t>
    </rPh>
    <rPh sb="2" eb="5">
      <t>ジギョウショ</t>
    </rPh>
    <phoneticPr fontId="8"/>
  </si>
  <si>
    <t>指定処分</t>
    <rPh sb="0" eb="2">
      <t>シテイ</t>
    </rPh>
    <rPh sb="2" eb="4">
      <t>ショブン</t>
    </rPh>
    <phoneticPr fontId="8"/>
  </si>
  <si>
    <t>地足場</t>
  </si>
  <si>
    <r>
      <t>W</t>
    </r>
    <r>
      <rPr>
        <sz val="10"/>
        <rFont val="ＭＳ 明朝"/>
        <family val="1"/>
        <charset val="128"/>
      </rPr>
      <t>=1200</t>
    </r>
    <phoneticPr fontId="8"/>
  </si>
  <si>
    <r>
      <t>W</t>
    </r>
    <r>
      <rPr>
        <sz val="10"/>
        <rFont val="ＭＳ 明朝"/>
        <family val="1"/>
        <charset val="128"/>
      </rPr>
      <t>=900</t>
    </r>
    <phoneticPr fontId="8"/>
  </si>
  <si>
    <r>
      <t>W</t>
    </r>
    <r>
      <rPr>
        <sz val="10"/>
        <rFont val="ＭＳ 明朝"/>
        <family val="1"/>
        <charset val="128"/>
      </rPr>
      <t>=600</t>
    </r>
    <phoneticPr fontId="8"/>
  </si>
  <si>
    <t>ｍ</t>
    <phoneticPr fontId="8"/>
  </si>
  <si>
    <t>バックホウ</t>
    <phoneticPr fontId="8"/>
  </si>
  <si>
    <t>1.4m3</t>
    <phoneticPr fontId="8"/>
  </si>
  <si>
    <r>
      <t>0</t>
    </r>
    <r>
      <rPr>
        <sz val="10"/>
        <rFont val="ＭＳ 明朝"/>
        <family val="1"/>
        <charset val="128"/>
      </rPr>
      <t>.8m3</t>
    </r>
    <phoneticPr fontId="8"/>
  </si>
  <si>
    <r>
      <t>0</t>
    </r>
    <r>
      <rPr>
        <sz val="10"/>
        <rFont val="ＭＳ 明朝"/>
        <family val="1"/>
        <charset val="128"/>
      </rPr>
      <t>.45m2</t>
    </r>
    <phoneticPr fontId="8"/>
  </si>
  <si>
    <r>
      <t>0</t>
    </r>
    <r>
      <rPr>
        <sz val="10"/>
        <rFont val="ＭＳ 明朝"/>
        <family val="1"/>
        <charset val="128"/>
      </rPr>
      <t>.28m3</t>
    </r>
    <phoneticPr fontId="8"/>
  </si>
  <si>
    <t>クラムシェル</t>
    <phoneticPr fontId="8"/>
  </si>
  <si>
    <t>ブルドーザ</t>
    <phoneticPr fontId="8"/>
  </si>
  <si>
    <t>0.6m3</t>
    <phoneticPr fontId="8"/>
  </si>
  <si>
    <r>
      <t>3</t>
    </r>
    <r>
      <rPr>
        <sz val="10"/>
        <rFont val="ＭＳ 明朝"/>
        <family val="1"/>
        <charset val="128"/>
      </rPr>
      <t>t</t>
    </r>
    <phoneticPr fontId="8"/>
  </si>
  <si>
    <t>タイヤローラ</t>
    <phoneticPr fontId="8"/>
  </si>
  <si>
    <t>振動ローラ</t>
    <rPh sb="0" eb="2">
      <t>シンドウ</t>
    </rPh>
    <phoneticPr fontId="8"/>
  </si>
  <si>
    <r>
      <t>8～</t>
    </r>
    <r>
      <rPr>
        <sz val="10"/>
        <rFont val="ＭＳ 明朝"/>
        <family val="1"/>
        <charset val="128"/>
      </rPr>
      <t>20t</t>
    </r>
    <phoneticPr fontId="8"/>
  </si>
  <si>
    <r>
      <t>2.4</t>
    </r>
    <r>
      <rPr>
        <sz val="10"/>
        <rFont val="ＭＳ 明朝"/>
        <family val="1"/>
        <charset val="128"/>
      </rPr>
      <t>～</t>
    </r>
    <r>
      <rPr>
        <sz val="10"/>
        <rFont val="ＭＳ 明朝"/>
        <family val="1"/>
        <charset val="128"/>
      </rPr>
      <t>2.8t</t>
    </r>
    <phoneticPr fontId="8"/>
  </si>
  <si>
    <t>搭乗式・ﾀﾞﾝﾃﾞﾑ型</t>
    <rPh sb="0" eb="2">
      <t>トウジョウ</t>
    </rPh>
    <rPh sb="2" eb="3">
      <t>シキ</t>
    </rPh>
    <rPh sb="10" eb="11">
      <t>カタ</t>
    </rPh>
    <phoneticPr fontId="8"/>
  </si>
  <si>
    <t>ﾊﾝﾄﾞｶﾞｲﾄﾞ式</t>
    <rPh sb="9" eb="10">
      <t>シキ</t>
    </rPh>
    <phoneticPr fontId="8"/>
  </si>
  <si>
    <r>
      <t>65型 ＠</t>
    </r>
    <r>
      <rPr>
        <sz val="10"/>
        <rFont val="ＭＳ 明朝"/>
        <family val="1"/>
        <charset val="128"/>
      </rPr>
      <t>300</t>
    </r>
    <rPh sb="2" eb="3">
      <t>ガタ</t>
    </rPh>
    <phoneticPr fontId="8"/>
  </si>
  <si>
    <t>900×2000</t>
    <phoneticPr fontId="8"/>
  </si>
  <si>
    <t>三方補強</t>
    <rPh sb="0" eb="2">
      <t>サンポウ</t>
    </rPh>
    <rPh sb="2" eb="4">
      <t>ホキョウ</t>
    </rPh>
    <phoneticPr fontId="8"/>
  </si>
  <si>
    <t>300×600</t>
    <phoneticPr fontId="8"/>
  </si>
  <si>
    <t>四方補強</t>
    <rPh sb="0" eb="1">
      <t>４</t>
    </rPh>
    <rPh sb="1" eb="2">
      <t>ガタ</t>
    </rPh>
    <rPh sb="2" eb="4">
      <t>ホキョウ</t>
    </rPh>
    <phoneticPr fontId="8"/>
  </si>
  <si>
    <t>運搬費共</t>
    <rPh sb="0" eb="2">
      <t>ウンパン</t>
    </rPh>
    <rPh sb="2" eb="3">
      <t>ヒ</t>
    </rPh>
    <rPh sb="3" eb="4">
      <t>トモ</t>
    </rPh>
    <phoneticPr fontId="8"/>
  </si>
  <si>
    <t>ABR400</t>
  </si>
  <si>
    <t>M22 L=660</t>
  </si>
  <si>
    <t>S10T</t>
    <phoneticPr fontId="8"/>
  </si>
  <si>
    <t>M20 L=40</t>
    <phoneticPr fontId="8"/>
  </si>
  <si>
    <t>ｱﾝｶｰﾎﾞﾙﾄ</t>
    <phoneticPr fontId="8"/>
  </si>
  <si>
    <t>工場製作費</t>
    <rPh sb="0" eb="2">
      <t>コウジョウ</t>
    </rPh>
    <rPh sb="2" eb="4">
      <t>セイサク</t>
    </rPh>
    <rPh sb="4" eb="5">
      <t>ヒ</t>
    </rPh>
    <phoneticPr fontId="8"/>
  </si>
  <si>
    <t>ｔ</t>
    <phoneticPr fontId="8"/>
  </si>
  <si>
    <t>工場溶接費</t>
    <rPh sb="0" eb="2">
      <t>コウジョウ</t>
    </rPh>
    <rPh sb="2" eb="4">
      <t>ヨウセツ</t>
    </rPh>
    <rPh sb="4" eb="5">
      <t>ヒ</t>
    </rPh>
    <phoneticPr fontId="8"/>
  </si>
  <si>
    <t>工場塗装費</t>
    <rPh sb="0" eb="2">
      <t>コウジョウ</t>
    </rPh>
    <rPh sb="2" eb="4">
      <t>トソウ</t>
    </rPh>
    <rPh sb="4" eb="5">
      <t>ヒ</t>
    </rPh>
    <phoneticPr fontId="8"/>
  </si>
  <si>
    <t>素地B種</t>
    <rPh sb="0" eb="2">
      <t>ソジ</t>
    </rPh>
    <rPh sb="3" eb="4">
      <t>シュ</t>
    </rPh>
    <phoneticPr fontId="8"/>
  </si>
  <si>
    <t>鉄骨運搬費</t>
    <rPh sb="0" eb="2">
      <t>テッコツ</t>
    </rPh>
    <rPh sb="2" eb="4">
      <t>ウンパン</t>
    </rPh>
    <rPh sb="4" eb="5">
      <t>ヒ</t>
    </rPh>
    <phoneticPr fontId="8"/>
  </si>
  <si>
    <t>ｔ</t>
    <phoneticPr fontId="8"/>
  </si>
  <si>
    <t>現場建方費</t>
    <rPh sb="0" eb="2">
      <t>ゲンバ</t>
    </rPh>
    <rPh sb="2" eb="3">
      <t>タ</t>
    </rPh>
    <rPh sb="3" eb="4">
      <t>カタ</t>
    </rPh>
    <rPh sb="4" eb="5">
      <t>ヒ</t>
    </rPh>
    <phoneticPr fontId="8"/>
  </si>
  <si>
    <t>ｔ</t>
    <phoneticPr fontId="8"/>
  </si>
  <si>
    <t>m*</t>
    <phoneticPr fontId="8"/>
  </si>
  <si>
    <t>工場1回　現場1回</t>
    <rPh sb="0" eb="2">
      <t>コウジョウ</t>
    </rPh>
    <rPh sb="3" eb="4">
      <t>カイ</t>
    </rPh>
    <rPh sb="5" eb="7">
      <t>ゲンバ</t>
    </rPh>
    <rPh sb="8" eb="9">
      <t>カイ</t>
    </rPh>
    <phoneticPr fontId="8"/>
  </si>
  <si>
    <t>高力ボルト本締費</t>
    <rPh sb="0" eb="1">
      <t>コウ</t>
    </rPh>
    <rPh sb="1" eb="2">
      <t>リョク</t>
    </rPh>
    <rPh sb="5" eb="6">
      <t>ホン</t>
    </rPh>
    <rPh sb="6" eb="7">
      <t>シ</t>
    </rPh>
    <rPh sb="7" eb="8">
      <t>ヒ</t>
    </rPh>
    <phoneticPr fontId="8"/>
  </si>
  <si>
    <t>150×390×190</t>
    <phoneticPr fontId="8"/>
  </si>
  <si>
    <t>120×390×190</t>
    <phoneticPr fontId="8"/>
  </si>
  <si>
    <t>空洞ﾌﾞﾛｯｸ-16</t>
    <rPh sb="0" eb="2">
      <t>クウドウ</t>
    </rPh>
    <phoneticPr fontId="8"/>
  </si>
  <si>
    <t>補強ｺﾝｸﾘｰﾄﾌﾞﾛｯｸ帳壁</t>
    <rPh sb="0" eb="2">
      <t>ホキョウ</t>
    </rPh>
    <rPh sb="13" eb="14">
      <t>セキ</t>
    </rPh>
    <rPh sb="14" eb="15">
      <t>ヘキ</t>
    </rPh>
    <phoneticPr fontId="8"/>
  </si>
  <si>
    <t>空洞ﾌﾞﾛｯｸ-16-W</t>
    <rPh sb="0" eb="2">
      <t>クウドウ</t>
    </rPh>
    <phoneticPr fontId="8"/>
  </si>
  <si>
    <t>化粧積み(両面)</t>
    <rPh sb="0" eb="2">
      <t>ケショウ</t>
    </rPh>
    <rPh sb="2" eb="3">
      <t>ツ</t>
    </rPh>
    <rPh sb="5" eb="7">
      <t>リョウメン</t>
    </rPh>
    <phoneticPr fontId="8"/>
  </si>
  <si>
    <t>化粧積み(片面)</t>
    <rPh sb="0" eb="2">
      <t>ケショウ</t>
    </rPh>
    <rPh sb="2" eb="3">
      <t>ツ</t>
    </rPh>
    <rPh sb="5" eb="7">
      <t>カタメン</t>
    </rPh>
    <phoneticPr fontId="8"/>
  </si>
  <si>
    <t>ｱｽﾌｧﾙﾄ防水</t>
    <rPh sb="6" eb="8">
      <t>ボウスイ</t>
    </rPh>
    <phoneticPr fontId="8"/>
  </si>
  <si>
    <t>A-2工法</t>
    <rPh sb="3" eb="5">
      <t>コウホウ</t>
    </rPh>
    <phoneticPr fontId="8"/>
  </si>
  <si>
    <t>平面</t>
    <rPh sb="0" eb="2">
      <t>ヘイメン</t>
    </rPh>
    <phoneticPr fontId="8"/>
  </si>
  <si>
    <t>ｺﾝｸﾘｰﾄ下地</t>
    <rPh sb="6" eb="8">
      <t>シタジ</t>
    </rPh>
    <phoneticPr fontId="8"/>
  </si>
  <si>
    <t>立上り</t>
    <rPh sb="0" eb="1">
      <t>タ</t>
    </rPh>
    <rPh sb="1" eb="2">
      <t>アガ</t>
    </rPh>
    <phoneticPr fontId="8"/>
  </si>
  <si>
    <t>伸縮調整目地</t>
    <rPh sb="0" eb="2">
      <t>シンシュク</t>
    </rPh>
    <rPh sb="2" eb="4">
      <t>チョウセイ</t>
    </rPh>
    <rPh sb="4" eb="6">
      <t>メジ</t>
    </rPh>
    <phoneticPr fontId="8"/>
  </si>
  <si>
    <t>成形伸縮目地材</t>
    <rPh sb="0" eb="2">
      <t>セイケイ</t>
    </rPh>
    <rPh sb="2" eb="4">
      <t>シンシュク</t>
    </rPh>
    <rPh sb="4" eb="5">
      <t>メ</t>
    </rPh>
    <rPh sb="5" eb="6">
      <t>ジ</t>
    </rPh>
    <rPh sb="6" eb="7">
      <t>ザイ</t>
    </rPh>
    <phoneticPr fontId="8"/>
  </si>
  <si>
    <t>25×80　ｱﾝｶｰﾀｲﾌﾟ</t>
    <phoneticPr fontId="8"/>
  </si>
  <si>
    <t>防水立上り保護</t>
    <rPh sb="0" eb="2">
      <t>ボウスイ</t>
    </rPh>
    <rPh sb="2" eb="4">
      <t>タチアガ</t>
    </rPh>
    <rPh sb="5" eb="7">
      <t>ホゴ</t>
    </rPh>
    <phoneticPr fontId="8"/>
  </si>
  <si>
    <t>れんが押さえ</t>
    <rPh sb="3" eb="4">
      <t>オ</t>
    </rPh>
    <phoneticPr fontId="8"/>
  </si>
  <si>
    <t>普通れんが</t>
    <rPh sb="0" eb="2">
      <t>フツウ</t>
    </rPh>
    <phoneticPr fontId="8"/>
  </si>
  <si>
    <t>3種</t>
    <rPh sb="1" eb="2">
      <t>シュ</t>
    </rPh>
    <phoneticPr fontId="8"/>
  </si>
  <si>
    <t>防水入隅処理</t>
    <rPh sb="0" eb="2">
      <t>ボウスイ</t>
    </rPh>
    <rPh sb="2" eb="3">
      <t>イ</t>
    </rPh>
    <rPh sb="3" eb="4">
      <t>スミ</t>
    </rPh>
    <rPh sb="4" eb="6">
      <t>ショリ</t>
    </rPh>
    <phoneticPr fontId="8"/>
  </si>
  <si>
    <t>ﾓﾙﾀﾙ</t>
    <phoneticPr fontId="8"/>
  </si>
  <si>
    <t>ﾙｰﾌｨﾝｸﾞｼｰﾄ防水</t>
    <rPh sb="10" eb="12">
      <t>ボウスイ</t>
    </rPh>
    <phoneticPr fontId="8"/>
  </si>
  <si>
    <r>
      <t xml:space="preserve">加硫ｺﾞﾑ系 </t>
    </r>
    <r>
      <rPr>
        <sz val="10"/>
        <rFont val="ＭＳ 明朝"/>
        <family val="1"/>
        <charset val="128"/>
      </rPr>
      <t>S-F1工法</t>
    </r>
    <rPh sb="0" eb="1">
      <t>カ</t>
    </rPh>
    <rPh sb="1" eb="2">
      <t>リュウ</t>
    </rPh>
    <rPh sb="5" eb="6">
      <t>　</t>
    </rPh>
    <rPh sb="10" eb="12">
      <t>コウホウ</t>
    </rPh>
    <phoneticPr fontId="8"/>
  </si>
  <si>
    <t>t=1.2　ｶﾗｰ塗装</t>
    <rPh sb="9" eb="11">
      <t>トソウ</t>
    </rPh>
    <phoneticPr fontId="8"/>
  </si>
  <si>
    <t>防水押え金物</t>
    <rPh sb="0" eb="2">
      <t>ボウスイ</t>
    </rPh>
    <rPh sb="2" eb="3">
      <t>オ</t>
    </rPh>
    <rPh sb="4" eb="6">
      <t>カナモノ</t>
    </rPh>
    <phoneticPr fontId="8"/>
  </si>
  <si>
    <r>
      <t>L-70×50×1.</t>
    </r>
    <r>
      <rPr>
        <sz val="10"/>
        <rFont val="ＭＳ 明朝"/>
        <family val="1"/>
        <charset val="128"/>
      </rPr>
      <t>5</t>
    </r>
    <phoneticPr fontId="8"/>
  </si>
  <si>
    <t>ｼｰﾘﾝｸﾞ共</t>
    <rPh sb="6" eb="7">
      <t>トモ</t>
    </rPh>
    <phoneticPr fontId="8"/>
  </si>
  <si>
    <t>MS-2</t>
    <phoneticPr fontId="8"/>
  </si>
  <si>
    <r>
      <t>1</t>
    </r>
    <r>
      <rPr>
        <sz val="10"/>
        <rFont val="ＭＳ 明朝"/>
        <family val="1"/>
        <charset val="128"/>
      </rPr>
      <t>0</t>
    </r>
    <r>
      <rPr>
        <sz val="10"/>
        <rFont val="ＭＳ 明朝"/>
        <family val="1"/>
        <charset val="128"/>
      </rPr>
      <t>×10</t>
    </r>
    <phoneticPr fontId="8"/>
  </si>
  <si>
    <t>20×10</t>
  </si>
  <si>
    <r>
      <t>P</t>
    </r>
    <r>
      <rPr>
        <sz val="10"/>
        <rFont val="ＭＳ 明朝"/>
        <family val="1"/>
        <charset val="128"/>
      </rPr>
      <t>U-2</t>
    </r>
    <phoneticPr fontId="8"/>
  </si>
  <si>
    <t>ｼｰﾘﾝｸﾞ</t>
    <phoneticPr fontId="8"/>
  </si>
  <si>
    <r>
      <t>1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×10</t>
    </r>
    <phoneticPr fontId="8"/>
  </si>
  <si>
    <t>建具廻り</t>
    <rPh sb="0" eb="2">
      <t>タテグ</t>
    </rPh>
    <rPh sb="2" eb="3">
      <t>マワ</t>
    </rPh>
    <phoneticPr fontId="8"/>
  </si>
  <si>
    <t>ﾀｲﾙ目地</t>
    <rPh sb="3" eb="4">
      <t>メ</t>
    </rPh>
    <rPh sb="4" eb="5">
      <t>チ</t>
    </rPh>
    <phoneticPr fontId="8"/>
  </si>
  <si>
    <t>PS-2</t>
    <phoneticPr fontId="8"/>
  </si>
  <si>
    <t>内部水廻り</t>
    <rPh sb="0" eb="2">
      <t>ナイブ</t>
    </rPh>
    <rPh sb="2" eb="3">
      <t>ミズ</t>
    </rPh>
    <rPh sb="3" eb="4">
      <t>マワ</t>
    </rPh>
    <phoneticPr fontId="8"/>
  </si>
  <si>
    <r>
      <t>S</t>
    </r>
    <r>
      <rPr>
        <sz val="10"/>
        <rFont val="ＭＳ 明朝"/>
        <family val="1"/>
        <charset val="128"/>
      </rPr>
      <t>R-1</t>
    </r>
    <phoneticPr fontId="8"/>
  </si>
  <si>
    <t>御影石</t>
    <phoneticPr fontId="8"/>
  </si>
  <si>
    <r>
      <t>t</t>
    </r>
    <r>
      <rPr>
        <sz val="10"/>
        <rFont val="ＭＳ 明朝"/>
        <family val="1"/>
        <charset val="128"/>
      </rPr>
      <t xml:space="preserve">=25 </t>
    </r>
    <r>
      <rPr>
        <sz val="10"/>
        <rFont val="ＭＳ 明朝"/>
        <family val="1"/>
        <charset val="128"/>
      </rPr>
      <t>水磨き</t>
    </r>
    <rPh sb="5" eb="6">
      <t>ミズ</t>
    </rPh>
    <phoneticPr fontId="8"/>
  </si>
  <si>
    <t>床石張り</t>
    <rPh sb="0" eb="1">
      <t>ユカ</t>
    </rPh>
    <rPh sb="1" eb="2">
      <t>イシ</t>
    </rPh>
    <rPh sb="2" eb="3">
      <t>ハ</t>
    </rPh>
    <phoneticPr fontId="27"/>
  </si>
  <si>
    <t>面台石張り</t>
    <rPh sb="0" eb="1">
      <t>メン</t>
    </rPh>
    <rPh sb="1" eb="2">
      <t>ダイ</t>
    </rPh>
    <rPh sb="2" eb="3">
      <t>イシ</t>
    </rPh>
    <rPh sb="3" eb="4">
      <t>ハ</t>
    </rPh>
    <phoneticPr fontId="27"/>
  </si>
  <si>
    <r>
      <t>t</t>
    </r>
    <r>
      <rPr>
        <sz val="10"/>
        <rFont val="ＭＳ 明朝"/>
        <family val="1"/>
        <charset val="128"/>
      </rPr>
      <t xml:space="preserve">=20×150 </t>
    </r>
    <r>
      <rPr>
        <sz val="10"/>
        <rFont val="ＭＳ 明朝"/>
        <family val="1"/>
        <charset val="128"/>
      </rPr>
      <t>水磨き</t>
    </r>
    <rPh sb="9" eb="10">
      <t>ミズ</t>
    </rPh>
    <phoneticPr fontId="8"/>
  </si>
  <si>
    <t>磁器質　無釉</t>
    <rPh sb="0" eb="2">
      <t>ジキ</t>
    </rPh>
    <rPh sb="2" eb="3">
      <t>シツ</t>
    </rPh>
    <rPh sb="4" eb="5">
      <t>ム</t>
    </rPh>
    <rPh sb="5" eb="6">
      <t>ウワグスリ</t>
    </rPh>
    <phoneticPr fontId="8"/>
  </si>
  <si>
    <t>蜜着張り</t>
    <rPh sb="0" eb="1">
      <t>ミツ</t>
    </rPh>
    <rPh sb="1" eb="2">
      <t>チャク</t>
    </rPh>
    <rPh sb="2" eb="3">
      <t>ハ</t>
    </rPh>
    <phoneticPr fontId="8"/>
  </si>
  <si>
    <r>
      <t>二丁掛　平</t>
    </r>
    <r>
      <rPr>
        <sz val="10"/>
        <rFont val="ＭＳ 明朝"/>
        <family val="1"/>
        <charset val="128"/>
      </rPr>
      <t>227</t>
    </r>
    <r>
      <rPr>
        <sz val="10"/>
        <rFont val="ＭＳ 明朝"/>
        <family val="1"/>
        <charset val="128"/>
      </rPr>
      <t>×</t>
    </r>
    <r>
      <rPr>
        <sz val="10"/>
        <rFont val="ＭＳ 明朝"/>
        <family val="1"/>
        <charset val="128"/>
      </rPr>
      <t>60</t>
    </r>
    <r>
      <rPr>
        <sz val="10"/>
        <rFont val="ＭＳ 明朝"/>
        <family val="1"/>
        <charset val="128"/>
      </rPr>
      <t>　</t>
    </r>
    <rPh sb="4" eb="5">
      <t>ヒラ</t>
    </rPh>
    <phoneticPr fontId="8"/>
  </si>
  <si>
    <t>二丁掛　曲がり</t>
    <rPh sb="4" eb="5">
      <t>マ</t>
    </rPh>
    <phoneticPr fontId="8"/>
  </si>
  <si>
    <t>床ﾀｲﾙ張り</t>
    <rPh sb="0" eb="1">
      <t>ユカ</t>
    </rPh>
    <rPh sb="4" eb="5">
      <t>ハ</t>
    </rPh>
    <phoneticPr fontId="8"/>
  </si>
  <si>
    <t>150角</t>
    <rPh sb="3" eb="4">
      <t>カク</t>
    </rPh>
    <phoneticPr fontId="8"/>
  </si>
  <si>
    <t>(外部)</t>
    <rPh sb="1" eb="3">
      <t>ガイブ</t>
    </rPh>
    <phoneticPr fontId="8"/>
  </si>
  <si>
    <t>(内部)</t>
    <rPh sb="1" eb="2">
      <t>ウチ</t>
    </rPh>
    <rPh sb="2" eb="3">
      <t>ブ</t>
    </rPh>
    <phoneticPr fontId="8"/>
  </si>
  <si>
    <t>陶器質　施釉</t>
    <rPh sb="4" eb="5">
      <t>セ</t>
    </rPh>
    <rPh sb="5" eb="6">
      <t>ウワグスリ</t>
    </rPh>
    <phoneticPr fontId="8"/>
  </si>
  <si>
    <r>
      <t>900</t>
    </r>
    <r>
      <rPr>
        <sz val="10"/>
        <rFont val="ＭＳ 明朝"/>
        <family val="1"/>
        <charset val="128"/>
      </rPr>
      <t>k</t>
    </r>
    <r>
      <rPr>
        <sz val="10"/>
        <rFont val="ＭＳ 明朝"/>
        <family val="1"/>
        <charset val="128"/>
      </rPr>
      <t>g 13人乗 60m/min　4個所停止 耐震安全性の分類A</t>
    </r>
    <rPh sb="8" eb="9">
      <t>ニン</t>
    </rPh>
    <rPh sb="9" eb="10">
      <t>ノ</t>
    </rPh>
    <rPh sb="20" eb="22">
      <t>カショ</t>
    </rPh>
    <rPh sb="22" eb="24">
      <t>テイシ</t>
    </rPh>
    <rPh sb="25" eb="27">
      <t>タイシン</t>
    </rPh>
    <rPh sb="27" eb="30">
      <t>アンゼンセイ</t>
    </rPh>
    <rPh sb="31" eb="33">
      <t>ブンルイ</t>
    </rPh>
    <phoneticPr fontId="8"/>
  </si>
  <si>
    <t>遮煙性能認定品</t>
    <rPh sb="0" eb="1">
      <t>シャ</t>
    </rPh>
    <rPh sb="1" eb="2">
      <t>エン</t>
    </rPh>
    <rPh sb="2" eb="4">
      <t>セイノウ</t>
    </rPh>
    <rPh sb="4" eb="6">
      <t>ニンテイ</t>
    </rPh>
    <rPh sb="6" eb="7">
      <t>ヒン</t>
    </rPh>
    <phoneticPr fontId="8"/>
  </si>
  <si>
    <t>中間ビーム</t>
    <rPh sb="0" eb="2">
      <t>チュウカン</t>
    </rPh>
    <phoneticPr fontId="8"/>
  </si>
  <si>
    <t>2.排水工事</t>
    <rPh sb="4" eb="6">
      <t>コウジ</t>
    </rPh>
    <phoneticPr fontId="8"/>
  </si>
  <si>
    <t>4.植栽工事</t>
    <rPh sb="2" eb="4">
      <t>ショクサイ</t>
    </rPh>
    <rPh sb="4" eb="6">
      <t>コウジ</t>
    </rPh>
    <phoneticPr fontId="8"/>
  </si>
  <si>
    <t>１号擁壁</t>
    <rPh sb="1" eb="2">
      <t>ゴウ</t>
    </rPh>
    <rPh sb="2" eb="3">
      <t>ヨウ</t>
    </rPh>
    <rPh sb="3" eb="4">
      <t>ヘキ</t>
    </rPh>
    <phoneticPr fontId="8"/>
  </si>
  <si>
    <r>
      <t>L型</t>
    </r>
    <r>
      <rPr>
        <sz val="10"/>
        <rFont val="ＭＳ 明朝"/>
        <family val="1"/>
        <charset val="128"/>
      </rPr>
      <t xml:space="preserve"> H=2,500</t>
    </r>
    <rPh sb="1" eb="2">
      <t>カタ</t>
    </rPh>
    <phoneticPr fontId="8"/>
  </si>
  <si>
    <r>
      <t>L型</t>
    </r>
    <r>
      <rPr>
        <sz val="10"/>
        <rFont val="ＭＳ 明朝"/>
        <family val="1"/>
        <charset val="128"/>
      </rPr>
      <t xml:space="preserve"> H=1,500</t>
    </r>
    <rPh sb="1" eb="2">
      <t>カタ</t>
    </rPh>
    <phoneticPr fontId="8"/>
  </si>
  <si>
    <t>２号擁壁</t>
    <rPh sb="1" eb="2">
      <t>ゴウ</t>
    </rPh>
    <rPh sb="2" eb="3">
      <t>ヨウ</t>
    </rPh>
    <rPh sb="3" eb="4">
      <t>ヘキ</t>
    </rPh>
    <phoneticPr fontId="8"/>
  </si>
  <si>
    <t>花壇縁石</t>
  </si>
  <si>
    <r>
      <t>擬石1</t>
    </r>
    <r>
      <rPr>
        <sz val="10"/>
        <rFont val="ＭＳ 明朝"/>
        <family val="1"/>
        <charset val="128"/>
      </rPr>
      <t>50×200×600</t>
    </r>
    <rPh sb="0" eb="1">
      <t>ギ</t>
    </rPh>
    <rPh sb="1" eb="2">
      <t>イシ</t>
    </rPh>
    <phoneticPr fontId="8"/>
  </si>
  <si>
    <t>ﾒｯｼｭﾌｪﾝｽ</t>
    <phoneticPr fontId="8"/>
  </si>
  <si>
    <t>H=1200</t>
    <phoneticPr fontId="8"/>
  </si>
  <si>
    <t>U型側溝</t>
    <rPh sb="1" eb="2">
      <t>カタ</t>
    </rPh>
    <rPh sb="2" eb="3">
      <t>ソク</t>
    </rPh>
    <rPh sb="3" eb="4">
      <t>ミゾ</t>
    </rPh>
    <phoneticPr fontId="8"/>
  </si>
  <si>
    <r>
      <t>300</t>
    </r>
    <r>
      <rPr>
        <sz val="10"/>
        <rFont val="ＭＳ 明朝"/>
        <family val="1"/>
        <charset val="128"/>
      </rPr>
      <t>A</t>
    </r>
    <phoneticPr fontId="8"/>
  </si>
  <si>
    <t>雨水桝</t>
    <rPh sb="0" eb="2">
      <t>ウスイ</t>
    </rPh>
    <rPh sb="2" eb="3">
      <t>マス</t>
    </rPh>
    <phoneticPr fontId="8"/>
  </si>
  <si>
    <t>450角</t>
    <rPh sb="3" eb="4">
      <t>カク</t>
    </rPh>
    <phoneticPr fontId="8"/>
  </si>
  <si>
    <t>排水管</t>
    <rPh sb="0" eb="2">
      <t>ハイスイ</t>
    </rPh>
    <rPh sb="2" eb="3">
      <t>カン</t>
    </rPh>
    <phoneticPr fontId="8"/>
  </si>
  <si>
    <t>VP150</t>
    <phoneticPr fontId="8"/>
  </si>
  <si>
    <t>再生密粒度ｱｽｺﾝ t=50</t>
  </si>
  <si>
    <t>ｱｽﾌｧﾙﾄ舗装</t>
    <rPh sb="6" eb="8">
      <t>ホソウ</t>
    </rPh>
    <phoneticPr fontId="8"/>
  </si>
  <si>
    <t>路盤RC-40　t=150</t>
    <rPh sb="0" eb="2">
      <t>ロバン</t>
    </rPh>
    <phoneticPr fontId="8"/>
  </si>
  <si>
    <t>路床不陸整正共</t>
    <rPh sb="0" eb="1">
      <t>ロ</t>
    </rPh>
    <rPh sb="1" eb="2">
      <t>ユカ</t>
    </rPh>
    <rPh sb="2" eb="3">
      <t>フ</t>
    </rPh>
    <rPh sb="3" eb="4">
      <t>リク</t>
    </rPh>
    <rPh sb="4" eb="5">
      <t>タダシ</t>
    </rPh>
    <rPh sb="5" eb="6">
      <t>セイ</t>
    </rPh>
    <rPh sb="6" eb="7">
      <t>トモ</t>
    </rPh>
    <phoneticPr fontId="8"/>
  </si>
  <si>
    <t>舗装機械運搬</t>
    <rPh sb="0" eb="4">
      <t>ホソウキカイ</t>
    </rPh>
    <rPh sb="4" eb="6">
      <t>ウンパン</t>
    </rPh>
    <phoneticPr fontId="8"/>
  </si>
  <si>
    <r>
      <t>H</t>
    </r>
    <r>
      <rPr>
        <sz val="10"/>
        <rFont val="ＭＳ 明朝"/>
        <family val="1"/>
        <charset val="128"/>
      </rPr>
      <t>0.40</t>
    </r>
    <r>
      <rPr>
        <sz val="10"/>
        <rFont val="ＭＳ 明朝"/>
        <family val="1"/>
        <charset val="128"/>
      </rPr>
      <t>　　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W0.</t>
    </r>
    <r>
      <rPr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0</t>
    </r>
    <phoneticPr fontId="4"/>
  </si>
  <si>
    <t>土壌改良材、枯損割増共</t>
    <phoneticPr fontId="4"/>
  </si>
  <si>
    <t>本</t>
    <rPh sb="0" eb="1">
      <t>ホン</t>
    </rPh>
    <phoneticPr fontId="4"/>
  </si>
  <si>
    <r>
      <t>H</t>
    </r>
    <r>
      <rPr>
        <sz val="10"/>
        <rFont val="ＭＳ 明朝"/>
        <family val="1"/>
        <charset val="128"/>
      </rPr>
      <t>0.30</t>
    </r>
    <r>
      <rPr>
        <sz val="10"/>
        <rFont val="ＭＳ 明朝"/>
        <family val="1"/>
        <charset val="128"/>
      </rPr>
      <t>　　　　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W0.</t>
    </r>
    <r>
      <rPr>
        <sz val="10"/>
        <rFont val="ＭＳ 明朝"/>
        <family val="1"/>
        <charset val="128"/>
      </rPr>
      <t>4</t>
    </r>
    <r>
      <rPr>
        <sz val="10"/>
        <rFont val="ＭＳ 明朝"/>
        <family val="1"/>
        <charset val="128"/>
      </rPr>
      <t>0</t>
    </r>
    <phoneticPr fontId="4"/>
  </si>
  <si>
    <t>　　〃</t>
    <phoneticPr fontId="4"/>
  </si>
  <si>
    <t>H2.50　C -  　W0.80</t>
    <phoneticPr fontId="4"/>
  </si>
  <si>
    <t>土壌改良材、枯損割増共</t>
    <phoneticPr fontId="4"/>
  </si>
  <si>
    <t>三脚鳥居MS-3A</t>
    <rPh sb="0" eb="1">
      <t>サン</t>
    </rPh>
    <rPh sb="1" eb="2">
      <t>キャク</t>
    </rPh>
    <rPh sb="2" eb="4">
      <t>トリイ</t>
    </rPh>
    <phoneticPr fontId="4"/>
  </si>
  <si>
    <r>
      <t>H3.00　C0.1</t>
    </r>
    <r>
      <rPr>
        <sz val="10"/>
        <rFont val="ＭＳ 明朝"/>
        <family val="1"/>
        <charset val="128"/>
      </rPr>
      <t>5</t>
    </r>
    <r>
      <rPr>
        <sz val="10"/>
        <rFont val="ＭＳ 明朝"/>
        <family val="1"/>
        <charset val="128"/>
      </rPr>
      <t>　W1.00</t>
    </r>
    <phoneticPr fontId="4"/>
  </si>
  <si>
    <t>ハナミズキ　紅</t>
    <rPh sb="6" eb="7">
      <t>ベニ</t>
    </rPh>
    <phoneticPr fontId="4"/>
  </si>
  <si>
    <t>　　〃　　　　〃</t>
    <phoneticPr fontId="4"/>
  </si>
  <si>
    <t>樹木表示板</t>
    <rPh sb="0" eb="2">
      <t>ジュモク</t>
    </rPh>
    <rPh sb="2" eb="4">
      <t>ヒョウジ</t>
    </rPh>
    <rPh sb="4" eb="5">
      <t>バン</t>
    </rPh>
    <phoneticPr fontId="4"/>
  </si>
  <si>
    <t>ヶ所</t>
    <rPh sb="1" eb="2">
      <t>ショ</t>
    </rPh>
    <phoneticPr fontId="4"/>
  </si>
  <si>
    <t>鉄筋ｺﾝｸﾘｰﾄ</t>
  </si>
  <si>
    <t>基礎部分</t>
  </si>
  <si>
    <t>とりこわし</t>
  </si>
  <si>
    <t>鉄筋切断共</t>
  </si>
  <si>
    <t>土間部分</t>
    <rPh sb="0" eb="2">
      <t>ドマ</t>
    </rPh>
    <phoneticPr fontId="8"/>
  </si>
  <si>
    <t>地上部分</t>
    <rPh sb="0" eb="2">
      <t>チジョウ</t>
    </rPh>
    <phoneticPr fontId="8"/>
  </si>
  <si>
    <t>集積、積込</t>
    <rPh sb="0" eb="2">
      <t>シュウセキ</t>
    </rPh>
    <rPh sb="3" eb="5">
      <t>ツミコミ</t>
    </rPh>
    <phoneticPr fontId="8"/>
  </si>
  <si>
    <t>集積、積込共</t>
    <rPh sb="0" eb="2">
      <t>シュウセキ</t>
    </rPh>
    <rPh sb="3" eb="5">
      <t>ツミコミ</t>
    </rPh>
    <rPh sb="5" eb="6">
      <t>トモ</t>
    </rPh>
    <phoneticPr fontId="8"/>
  </si>
  <si>
    <t>t=150（補強筋入）</t>
    <rPh sb="6" eb="8">
      <t>ホキョウ</t>
    </rPh>
    <rPh sb="8" eb="9">
      <t>キン</t>
    </rPh>
    <rPh sb="9" eb="10">
      <t>イ</t>
    </rPh>
    <phoneticPr fontId="8"/>
  </si>
  <si>
    <t>1.直接仮設工事</t>
    <rPh sb="2" eb="4">
      <t>チョクセツ</t>
    </rPh>
    <rPh sb="4" eb="6">
      <t>カセツ</t>
    </rPh>
    <rPh sb="6" eb="8">
      <t>コウジ</t>
    </rPh>
    <phoneticPr fontId="8"/>
  </si>
  <si>
    <t>2.○○棟解体工事</t>
    <rPh sb="4" eb="5">
      <t>トウ</t>
    </rPh>
    <rPh sb="5" eb="7">
      <t>カイタイ</t>
    </rPh>
    <rPh sb="7" eb="9">
      <t>コウジ</t>
    </rPh>
    <phoneticPr fontId="8"/>
  </si>
  <si>
    <t>3.外構撤去工事</t>
    <rPh sb="2" eb="3">
      <t>ソト</t>
    </rPh>
    <rPh sb="3" eb="4">
      <t>カマエ</t>
    </rPh>
    <rPh sb="4" eb="6">
      <t>テッキョ</t>
    </rPh>
    <rPh sb="6" eb="8">
      <t>コウジ</t>
    </rPh>
    <phoneticPr fontId="8"/>
  </si>
  <si>
    <t>4.発生材運搬費</t>
    <rPh sb="2" eb="4">
      <t>ハッセイ</t>
    </rPh>
    <rPh sb="4" eb="5">
      <t>ザイ</t>
    </rPh>
    <rPh sb="5" eb="7">
      <t>ウンパン</t>
    </rPh>
    <rPh sb="7" eb="8">
      <t>ヒ</t>
    </rPh>
    <phoneticPr fontId="8"/>
  </si>
  <si>
    <t>5.発生材処分費</t>
    <rPh sb="2" eb="4">
      <t>ハッセイ</t>
    </rPh>
    <rPh sb="4" eb="5">
      <t>ザイ</t>
    </rPh>
    <rPh sb="5" eb="7">
      <t>ショブン</t>
    </rPh>
    <rPh sb="7" eb="8">
      <t>ヒ</t>
    </rPh>
    <phoneticPr fontId="8"/>
  </si>
  <si>
    <r>
      <t>枠組本足場W</t>
    </r>
    <r>
      <rPr>
        <sz val="10"/>
        <rFont val="ＭＳ 明朝"/>
        <family val="1"/>
        <charset val="128"/>
      </rPr>
      <t>=900</t>
    </r>
    <rPh sb="0" eb="1">
      <t>ワク</t>
    </rPh>
    <rPh sb="1" eb="2">
      <t>クミ</t>
    </rPh>
    <rPh sb="2" eb="3">
      <t>ホン</t>
    </rPh>
    <rPh sb="3" eb="5">
      <t>アシバ</t>
    </rPh>
    <phoneticPr fontId="8"/>
  </si>
  <si>
    <t>外部足場</t>
    <rPh sb="0" eb="2">
      <t>ガイブ</t>
    </rPh>
    <rPh sb="2" eb="4">
      <t>アシバ</t>
    </rPh>
    <phoneticPr fontId="8"/>
  </si>
  <si>
    <r>
      <t>6</t>
    </r>
    <r>
      <rPr>
        <sz val="10"/>
        <rFont val="ＭＳ 明朝"/>
        <family val="1"/>
        <charset val="128"/>
      </rPr>
      <t>0日　</t>
    </r>
    <r>
      <rPr>
        <sz val="10"/>
        <rFont val="ＭＳ 明朝"/>
        <family val="1"/>
        <charset val="128"/>
      </rPr>
      <t>運搬共</t>
    </r>
    <rPh sb="2" eb="3">
      <t>ニチ</t>
    </rPh>
    <rPh sb="4" eb="6">
      <t>ウンパン</t>
    </rPh>
    <rPh sb="6" eb="7">
      <t>トモ</t>
    </rPh>
    <phoneticPr fontId="8"/>
  </si>
  <si>
    <t>(手摺先行足場)</t>
    <rPh sb="1" eb="3">
      <t>テスリ</t>
    </rPh>
    <rPh sb="3" eb="5">
      <t>センコウ</t>
    </rPh>
    <rPh sb="5" eb="7">
      <t>アシバ</t>
    </rPh>
    <phoneticPr fontId="8"/>
  </si>
  <si>
    <r>
      <t>枠組本足場W</t>
    </r>
    <r>
      <rPr>
        <sz val="10"/>
        <rFont val="ＭＳ 明朝"/>
        <family val="1"/>
        <charset val="128"/>
      </rPr>
      <t>=600</t>
    </r>
    <rPh sb="0" eb="1">
      <t>ワク</t>
    </rPh>
    <rPh sb="1" eb="2">
      <t>クミ</t>
    </rPh>
    <rPh sb="2" eb="3">
      <t>ホン</t>
    </rPh>
    <rPh sb="3" eb="5">
      <t>アシバ</t>
    </rPh>
    <phoneticPr fontId="8"/>
  </si>
  <si>
    <t>手摺先行足場用</t>
    <rPh sb="0" eb="2">
      <t>テスリ</t>
    </rPh>
    <rPh sb="2" eb="4">
      <t>センコウ</t>
    </rPh>
    <rPh sb="4" eb="6">
      <t>アシバ</t>
    </rPh>
    <rPh sb="6" eb="7">
      <t>ヨウ</t>
    </rPh>
    <phoneticPr fontId="8"/>
  </si>
  <si>
    <t>防音ﾊﾟﾈﾙ</t>
    <rPh sb="0" eb="2">
      <t>ボウオン</t>
    </rPh>
    <phoneticPr fontId="8"/>
  </si>
  <si>
    <t>防音ｼｰﾄ</t>
    <rPh sb="0" eb="2">
      <t>ボウオン</t>
    </rPh>
    <phoneticPr fontId="8"/>
  </si>
  <si>
    <t>内部足場</t>
    <rPh sb="0" eb="2">
      <t>ナイブ</t>
    </rPh>
    <rPh sb="2" eb="4">
      <t>アシバ</t>
    </rPh>
    <phoneticPr fontId="8"/>
  </si>
  <si>
    <t>運搬共</t>
    <rPh sb="0" eb="2">
      <t>ウンパン</t>
    </rPh>
    <rPh sb="2" eb="3">
      <t>トモ</t>
    </rPh>
    <phoneticPr fontId="8"/>
  </si>
  <si>
    <t>鉄骨解体</t>
    <rPh sb="0" eb="2">
      <t>テッコツ</t>
    </rPh>
    <rPh sb="2" eb="4">
      <t>カイタイ</t>
    </rPh>
    <phoneticPr fontId="8"/>
  </si>
  <si>
    <t>安全ﾈｯﾄ</t>
    <rPh sb="0" eb="2">
      <t>アンゼン</t>
    </rPh>
    <phoneticPr fontId="8"/>
  </si>
  <si>
    <t>水平養生</t>
    <rPh sb="0" eb="2">
      <t>スイヘイ</t>
    </rPh>
    <rPh sb="2" eb="4">
      <t>ヨウジョウ</t>
    </rPh>
    <phoneticPr fontId="8"/>
  </si>
  <si>
    <t>鉄骨造</t>
  </si>
  <si>
    <t>上屋解体</t>
  </si>
  <si>
    <t>補強ｺﾝｸﾘｰﾄﾌﾞﾛｯｸ</t>
    <rPh sb="0" eb="2">
      <t>ホキョウ</t>
    </rPh>
    <phoneticPr fontId="8"/>
  </si>
  <si>
    <t>ころばし</t>
    <phoneticPr fontId="8"/>
  </si>
  <si>
    <t>木造床組撤去</t>
    <rPh sb="0" eb="2">
      <t>モクゾウ</t>
    </rPh>
    <rPh sb="2" eb="3">
      <t>ユカ</t>
    </rPh>
    <rPh sb="3" eb="4">
      <t>グ</t>
    </rPh>
    <rPh sb="4" eb="6">
      <t>テッキョ</t>
    </rPh>
    <phoneticPr fontId="8"/>
  </si>
  <si>
    <t>枠、ガラス共</t>
    <rPh sb="0" eb="1">
      <t>ワク</t>
    </rPh>
    <rPh sb="5" eb="6">
      <t>トモ</t>
    </rPh>
    <phoneticPr fontId="8"/>
  </si>
  <si>
    <t>外装材撤去</t>
    <rPh sb="0" eb="2">
      <t>ガイソウ</t>
    </rPh>
    <rPh sb="2" eb="3">
      <t>ザイ</t>
    </rPh>
    <rPh sb="3" eb="5">
      <t>テッキョ</t>
    </rPh>
    <phoneticPr fontId="8"/>
  </si>
  <si>
    <r>
      <t>Fc=24+</t>
    </r>
    <r>
      <rPr>
        <sz val="10"/>
        <color indexed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 xml:space="preserve"> S=15</t>
    </r>
    <phoneticPr fontId="8"/>
  </si>
  <si>
    <r>
      <t>Fc=24+</t>
    </r>
    <r>
      <rPr>
        <sz val="10"/>
        <color indexed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 xml:space="preserve"> S=1</t>
    </r>
    <r>
      <rPr>
        <sz val="10"/>
        <rFont val="ＭＳ 明朝"/>
        <family val="1"/>
        <charset val="128"/>
      </rPr>
      <t>8</t>
    </r>
    <phoneticPr fontId="8"/>
  </si>
  <si>
    <r>
      <t>Fc=2</t>
    </r>
    <r>
      <rPr>
        <sz val="10"/>
        <rFont val="ＭＳ 明朝"/>
        <family val="1"/>
        <charset val="128"/>
      </rPr>
      <t>1</t>
    </r>
    <r>
      <rPr>
        <sz val="10"/>
        <rFont val="ＭＳ 明朝"/>
        <family val="1"/>
        <charset val="128"/>
      </rPr>
      <t>+</t>
    </r>
    <r>
      <rPr>
        <sz val="10"/>
        <color indexed="10"/>
        <rFont val="ＭＳ 明朝"/>
        <family val="1"/>
        <charset val="128"/>
      </rPr>
      <t>S</t>
    </r>
    <r>
      <rPr>
        <sz val="10"/>
        <rFont val="ＭＳ 明朝"/>
        <family val="1"/>
        <charset val="128"/>
      </rPr>
      <t xml:space="preserve"> S=1</t>
    </r>
    <r>
      <rPr>
        <sz val="10"/>
        <rFont val="ＭＳ 明朝"/>
        <family val="1"/>
        <charset val="128"/>
      </rPr>
      <t>8</t>
    </r>
    <phoneticPr fontId="8"/>
  </si>
  <si>
    <r>
      <t>FC＝21</t>
    </r>
    <r>
      <rPr>
        <sz val="10"/>
        <color indexed="10"/>
        <rFont val="ＭＳ 明朝"/>
        <family val="1"/>
        <charset val="128"/>
      </rPr>
      <t>+S</t>
    </r>
    <r>
      <rPr>
        <sz val="10"/>
        <rFont val="ＭＳ 明朝"/>
        <family val="1"/>
        <charset val="128"/>
      </rPr>
      <t>、S=</t>
    </r>
    <r>
      <rPr>
        <sz val="10"/>
        <rFont val="ＭＳ 明朝"/>
        <family val="1"/>
        <charset val="128"/>
      </rPr>
      <t>18</t>
    </r>
    <phoneticPr fontId="8"/>
  </si>
  <si>
    <r>
      <t xml:space="preserve">高炉B </t>
    </r>
    <r>
      <rPr>
        <sz val="9"/>
        <color indexed="10"/>
        <rFont val="ＭＳ 明朝"/>
        <family val="1"/>
        <charset val="128"/>
      </rPr>
      <t>W/C≦55%</t>
    </r>
    <rPh sb="0" eb="2">
      <t>コウロ</t>
    </rPh>
    <phoneticPr fontId="8"/>
  </si>
  <si>
    <t>t</t>
  </si>
  <si>
    <t>m</t>
  </si>
  <si>
    <t>m3</t>
  </si>
  <si>
    <t>新築工事</t>
    <rPh sb="0" eb="2">
      <t>シンチク</t>
    </rPh>
    <rPh sb="2" eb="4">
      <t>コウジ</t>
    </rPh>
    <phoneticPr fontId="8"/>
  </si>
  <si>
    <t>　・校舎棟　鉄筋コンクリート造　４階建</t>
    <rPh sb="2" eb="4">
      <t>コウシャ</t>
    </rPh>
    <rPh sb="4" eb="5">
      <t>トウ</t>
    </rPh>
    <rPh sb="6" eb="8">
      <t>テッキン</t>
    </rPh>
    <rPh sb="14" eb="15">
      <t>ゾウ</t>
    </rPh>
    <rPh sb="17" eb="18">
      <t>カイ</t>
    </rPh>
    <rPh sb="18" eb="19">
      <t>ダ</t>
    </rPh>
    <phoneticPr fontId="8"/>
  </si>
  <si>
    <t>　　　建築面積 ○○○○. ○○㎡　延べ面積 ○○○○. ○○㎡</t>
    <rPh sb="18" eb="19">
      <t>ノ</t>
    </rPh>
    <phoneticPr fontId="8"/>
  </si>
  <si>
    <t xml:space="preserve">  ○年○月</t>
    <phoneticPr fontId="8"/>
  </si>
  <si>
    <r>
      <t xml:space="preserve">    ○ 年 度 工 事    </t>
    </r>
    <r>
      <rPr>
        <sz val="14"/>
        <rFont val="ＭＳ 明朝"/>
        <family val="1"/>
        <charset val="128"/>
      </rPr>
      <t>設 計 書</t>
    </r>
    <phoneticPr fontId="8"/>
  </si>
  <si>
    <t xml:space="preserve">契約締結日　～   ○年○月○日 </t>
    <rPh sb="0" eb="2">
      <t>ケイヤク</t>
    </rPh>
    <rPh sb="2" eb="4">
      <t>テイケツ</t>
    </rPh>
    <rPh sb="4" eb="5">
      <t>ビ</t>
    </rPh>
    <phoneticPr fontId="8"/>
  </si>
  <si>
    <r>
      <t>D.消費税等相当額 （C×</t>
    </r>
    <r>
      <rPr>
        <sz val="10"/>
        <rFont val="ＭＳ 明朝"/>
        <family val="1"/>
        <charset val="128"/>
      </rPr>
      <t>10％）</t>
    </r>
    <phoneticPr fontId="8"/>
  </si>
  <si>
    <t>代価表（鉄筋）</t>
    <rPh sb="4" eb="6">
      <t>テッキン</t>
    </rPh>
    <phoneticPr fontId="37"/>
  </si>
  <si>
    <t>建設物価</t>
    <rPh sb="0" eb="2">
      <t>ケンセツ</t>
    </rPh>
    <rPh sb="2" eb="4">
      <t>ブッカ</t>
    </rPh>
    <phoneticPr fontId="37"/>
  </si>
  <si>
    <t>積算資料</t>
    <rPh sb="0" eb="2">
      <t>セキサン</t>
    </rPh>
    <rPh sb="2" eb="4">
      <t>シリョウ</t>
    </rPh>
    <phoneticPr fontId="37"/>
  </si>
  <si>
    <t>中段が平均値</t>
    <rPh sb="0" eb="2">
      <t>チュウダン</t>
    </rPh>
    <rPh sb="3" eb="6">
      <t>ヘイキンチ</t>
    </rPh>
    <phoneticPr fontId="37"/>
  </si>
  <si>
    <t>単位</t>
    <rPh sb="0" eb="2">
      <t>タンイ</t>
    </rPh>
    <phoneticPr fontId="37"/>
  </si>
  <si>
    <t>ﾍﾞｰｽ</t>
    <phoneticPr fontId="37"/>
  </si>
  <si>
    <t>平均値</t>
    <rPh sb="0" eb="2">
      <t>ヘイキン</t>
    </rPh>
    <rPh sb="2" eb="3">
      <t>チ</t>
    </rPh>
    <phoneticPr fontId="37"/>
  </si>
  <si>
    <t>kb建設物価</t>
    <phoneticPr fontId="37"/>
  </si>
  <si>
    <t>ss積算資料</t>
    <rPh sb="2" eb="4">
      <t>セキサン</t>
    </rPh>
    <rPh sb="4" eb="6">
      <t>シリョウ</t>
    </rPh>
    <phoneticPr fontId="37"/>
  </si>
  <si>
    <t>異形棒鋼SD295A</t>
    <rPh sb="0" eb="1">
      <t>イケイ</t>
    </rPh>
    <rPh sb="1" eb="3">
      <t>ボウコウ</t>
    </rPh>
    <phoneticPr fontId="37"/>
  </si>
  <si>
    <t>kb794H2</t>
    <phoneticPr fontId="37"/>
  </si>
  <si>
    <t>D10</t>
    <phoneticPr fontId="37"/>
  </si>
  <si>
    <t>t</t>
    <phoneticPr fontId="37"/>
  </si>
  <si>
    <t>-</t>
    <phoneticPr fontId="37"/>
  </si>
  <si>
    <t>p19</t>
    <phoneticPr fontId="37"/>
  </si>
  <si>
    <t>p23</t>
    <phoneticPr fontId="37"/>
  </si>
  <si>
    <t>ss75H2</t>
    <phoneticPr fontId="37"/>
  </si>
  <si>
    <t>kb794H2</t>
  </si>
  <si>
    <t>D13</t>
    <phoneticPr fontId="37"/>
  </si>
  <si>
    <t>ss75H2</t>
  </si>
  <si>
    <t>D16</t>
    <phoneticPr fontId="37"/>
  </si>
  <si>
    <t>異形棒鋼SD345</t>
    <rPh sb="0" eb="1">
      <t>イケイ</t>
    </rPh>
    <rPh sb="1" eb="3">
      <t>ボウコウ</t>
    </rPh>
    <phoneticPr fontId="37"/>
  </si>
  <si>
    <t>D19</t>
    <phoneticPr fontId="37"/>
  </si>
  <si>
    <t>D22</t>
    <phoneticPr fontId="37"/>
  </si>
  <si>
    <t>D25</t>
    <phoneticPr fontId="37"/>
  </si>
  <si>
    <t>高強度溶接閉鎖型</t>
    <phoneticPr fontId="37"/>
  </si>
  <si>
    <t>柱ﾌｰﾌﾟ筋</t>
    <phoneticPr fontId="37"/>
  </si>
  <si>
    <t>p56</t>
    <phoneticPr fontId="37"/>
  </si>
  <si>
    <t>高強度中ゴ</t>
    <phoneticPr fontId="37"/>
  </si>
  <si>
    <t>代価表（鉄骨）</t>
    <phoneticPr fontId="37"/>
  </si>
  <si>
    <t>BCR295</t>
    <phoneticPr fontId="37"/>
  </si>
  <si>
    <t>□-250×250×12</t>
    <phoneticPr fontId="37"/>
  </si>
  <si>
    <t>p48</t>
    <phoneticPr fontId="37"/>
  </si>
  <si>
    <t>p46</t>
    <phoneticPr fontId="37"/>
  </si>
  <si>
    <t>SN400B</t>
    <phoneticPr fontId="37"/>
  </si>
  <si>
    <t>規・寸</t>
    <rPh sb="2" eb="3">
      <t>スン</t>
    </rPh>
    <phoneticPr fontId="37"/>
  </si>
  <si>
    <t>H-340×250×9×14</t>
    <phoneticPr fontId="37"/>
  </si>
  <si>
    <t>中幅</t>
    <rPh sb="0" eb="1">
      <t>チュウ</t>
    </rPh>
    <rPh sb="1" eb="2">
      <t>ハバ</t>
    </rPh>
    <phoneticPr fontId="37"/>
  </si>
  <si>
    <t>p2</t>
    <phoneticPr fontId="37"/>
  </si>
  <si>
    <t>p7</t>
    <phoneticPr fontId="37"/>
  </si>
  <si>
    <t>H-400×200×8×13</t>
    <phoneticPr fontId="37"/>
  </si>
  <si>
    <t>細幅</t>
    <rPh sb="0" eb="1">
      <t>ホソ</t>
    </rPh>
    <rPh sb="1" eb="2">
      <t>ハバ</t>
    </rPh>
    <phoneticPr fontId="37"/>
  </si>
  <si>
    <t>p27</t>
    <phoneticPr fontId="37"/>
  </si>
  <si>
    <t>SS400</t>
    <phoneticPr fontId="37"/>
  </si>
  <si>
    <t>小口</t>
    <rPh sb="0" eb="2">
      <t>コグチ</t>
    </rPh>
    <phoneticPr fontId="37"/>
  </si>
  <si>
    <t>[-150×75×6.5×10</t>
    <phoneticPr fontId="37"/>
  </si>
  <si>
    <t>p33</t>
    <phoneticPr fontId="37"/>
  </si>
  <si>
    <t>p35</t>
    <phoneticPr fontId="37"/>
  </si>
  <si>
    <t>SN490C</t>
    <phoneticPr fontId="37"/>
  </si>
  <si>
    <t>鋼板</t>
    <rPh sb="0" eb="2">
      <t>コウハン</t>
    </rPh>
    <phoneticPr fontId="37"/>
  </si>
  <si>
    <t>規</t>
    <phoneticPr fontId="37"/>
  </si>
  <si>
    <t>PL-22</t>
    <phoneticPr fontId="37"/>
  </si>
  <si>
    <t>p8</t>
    <phoneticPr fontId="37"/>
  </si>
  <si>
    <t>p13</t>
    <phoneticPr fontId="37"/>
  </si>
  <si>
    <t>PL-16</t>
    <phoneticPr fontId="37"/>
  </si>
  <si>
    <t>p13</t>
  </si>
  <si>
    <t>PL-12</t>
    <phoneticPr fontId="37"/>
  </si>
  <si>
    <t>PL-9</t>
  </si>
  <si>
    <t>SN490B</t>
  </si>
  <si>
    <t>FB-9×25</t>
    <phoneticPr fontId="37"/>
  </si>
  <si>
    <t>小口</t>
    <phoneticPr fontId="37"/>
  </si>
  <si>
    <t>L-6×50×50</t>
    <phoneticPr fontId="37"/>
  </si>
  <si>
    <t>ABR400</t>
    <phoneticPr fontId="37"/>
  </si>
  <si>
    <t>M24 L=600</t>
    <phoneticPr fontId="37"/>
  </si>
  <si>
    <t>本</t>
    <rPh sb="0" eb="1">
      <t>ホン</t>
    </rPh>
    <phoneticPr fontId="37"/>
  </si>
  <si>
    <t>p66</t>
    <phoneticPr fontId="37"/>
  </si>
  <si>
    <t>p70</t>
    <phoneticPr fontId="37"/>
  </si>
  <si>
    <t>F8T</t>
    <phoneticPr fontId="37"/>
  </si>
  <si>
    <t>kg/本</t>
    <rPh sb="3" eb="4">
      <t>ホン</t>
    </rPh>
    <phoneticPr fontId="37"/>
  </si>
  <si>
    <t>M20 L=75</t>
    <phoneticPr fontId="37"/>
  </si>
  <si>
    <t>p61</t>
    <phoneticPr fontId="37"/>
  </si>
  <si>
    <t>M20 L=60</t>
    <phoneticPr fontId="37"/>
  </si>
  <si>
    <t>M20 L=55</t>
    <phoneticPr fontId="37"/>
  </si>
  <si>
    <t>M20 L=45</t>
    <phoneticPr fontId="37"/>
  </si>
  <si>
    <t>R〇.〇単価採用</t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</si>
</sst>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176" formatCode="&quot;No.&quot;0"/>
    <numFmt numFmtId="177" formatCode="#,##0.0"/>
    <numFmt numFmtId="178" formatCode="#,##0.000"/>
    <numFmt numFmtId="179" formatCode="#,##0;\-#,##0;&quot;-&quot;"/>
    <numFmt numFmtId="180" formatCode="0.00_ "/>
    <numFmt numFmtId="181" formatCode="0_ "/>
    <numFmt numFmtId="182" formatCode="0.0000_ "/>
    <numFmt numFmtId="183" formatCode="0.000_ "/>
    <numFmt numFmtId="184" formatCode="\(#,##0&quot;㎡&quot;\)"/>
    <numFmt numFmtId="185" formatCode="\(#,##0.0&quot;㎡&quot;\)"/>
    <numFmt numFmtId="186" formatCode="&quot;代価　&quot;#,##0"/>
    <numFmt numFmtId="187" formatCode="\(#,##0&quot;m&quot;\)"/>
    <numFmt numFmtId="188" formatCode="\P#,##0"/>
    <numFmt numFmtId="189" formatCode="&quot;建&quot;&quot;築&quot;&quot;面&quot;&quot;積&quot;#,##0.0&quot;㎡&quot;"/>
    <numFmt numFmtId="190" formatCode="\(#,##0.0&quot;m2&quot;\)"/>
    <numFmt numFmtId="191" formatCode="\(#,##0&quot;架m2&quot;\)"/>
    <numFmt numFmtId="192" formatCode="\(#,##0.0&quot;m&quot;\)"/>
    <numFmt numFmtId="193" formatCode="\(#,##0&quot;架㎡&quot;\)"/>
    <numFmt numFmtId="194" formatCode="\(#,##0&quot;m2&quot;\)"/>
    <numFmt numFmtId="195" formatCode="#,##0;&quot;▲ &quot;#,##0"/>
    <numFmt numFmtId="196" formatCode="0.0"/>
    <numFmt numFmtId="197" formatCode="#,##0.0;[Red]\-#,##0.0"/>
    <numFmt numFmtId="198" formatCode="#,##0&quot;架㎡&quot;"/>
    <numFmt numFmtId="199" formatCode="#,##0&quot;m&quot;"/>
    <numFmt numFmtId="200" formatCode="#,##0&quot;㎡&quot;"/>
    <numFmt numFmtId="201" formatCode="0_);[Red]\(0\)"/>
    <numFmt numFmtId="202" formatCode="0.00_);[Red]\(0.00\)"/>
    <numFmt numFmtId="203" formatCode="\(#,##0&quot;m3&quot;\)"/>
    <numFmt numFmtId="204" formatCode="\(#,##0.00&quot;m3&quot;\)"/>
    <numFmt numFmtId="205" formatCode="\(#,##0.00&quot;ｔ&quot;\)"/>
    <numFmt numFmtId="206" formatCode="0.0_);[Red]\(0.0\)"/>
    <numFmt numFmtId="207" formatCode="#,##0&quot;人&quot;"/>
    <numFmt numFmtId="208" formatCode="\(#,##0"/>
    <numFmt numFmtId="209" formatCode="#,##0&quot;日&quot;"/>
    <numFmt numFmtId="210" formatCode="#,##0.0000;[Red]\-#,##0.0000"/>
    <numFmt numFmtId="211" formatCode="#,##0.000;[Red]\-#,##0.000"/>
  </numFmts>
  <fonts count="38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1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Times New Roman"/>
      <family val="1"/>
    </font>
    <font>
      <sz val="10"/>
      <name val="ＭＳ 明朝"/>
      <family val="1"/>
      <charset val="128"/>
    </font>
    <font>
      <b/>
      <sz val="11"/>
      <name val="Helv"/>
      <family val="2"/>
    </font>
    <font>
      <sz val="14"/>
      <name val="明朝"/>
      <family val="1"/>
      <charset val="128"/>
    </font>
    <font>
      <sz val="11"/>
      <color indexed="9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Times New Roman"/>
      <family val="1"/>
    </font>
    <font>
      <sz val="9"/>
      <color indexed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Times New Roman"/>
      <family val="1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10"/>
      </left>
      <right/>
      <top/>
      <bottom style="thin">
        <color indexed="64"/>
      </bottom>
      <diagonal/>
    </border>
    <border>
      <left style="hair">
        <color indexed="10"/>
      </left>
      <right style="thin">
        <color indexed="64"/>
      </right>
      <top/>
      <bottom style="thin">
        <color indexed="64"/>
      </bottom>
      <diagonal/>
    </border>
    <border>
      <left style="hair">
        <color indexed="10"/>
      </left>
      <right/>
      <top/>
      <bottom/>
      <diagonal/>
    </border>
    <border>
      <left style="hair">
        <color indexed="10"/>
      </left>
      <right/>
      <top/>
      <bottom style="hair">
        <color indexed="10"/>
      </bottom>
      <diagonal/>
    </border>
    <border>
      <left style="thin">
        <color indexed="64"/>
      </left>
      <right/>
      <top/>
      <bottom style="hair">
        <color indexed="10"/>
      </bottom>
      <diagonal/>
    </border>
    <border>
      <left style="hair">
        <color indexed="10"/>
      </left>
      <right style="thin">
        <color indexed="64"/>
      </right>
      <top/>
      <bottom/>
      <diagonal/>
    </border>
    <border>
      <left style="hair">
        <color indexed="10"/>
      </left>
      <right style="thin">
        <color indexed="64"/>
      </right>
      <top/>
      <bottom style="hair">
        <color indexed="10"/>
      </bottom>
      <diagonal/>
    </border>
    <border>
      <left style="hair">
        <color indexed="1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10"/>
      </top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 style="thin">
        <color indexed="64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hair">
        <color indexed="10"/>
      </right>
      <top style="thin">
        <color indexed="64"/>
      </top>
      <bottom style="thin">
        <color indexed="64"/>
      </bottom>
      <diagonal/>
    </border>
    <border>
      <left style="hair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1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10"/>
      </right>
      <top/>
      <bottom style="hair">
        <color indexed="10"/>
      </bottom>
      <diagonal/>
    </border>
    <border>
      <left style="thin">
        <color indexed="64"/>
      </left>
      <right style="thin">
        <color indexed="64"/>
      </right>
      <top/>
      <bottom style="hair">
        <color indexed="10"/>
      </bottom>
      <diagonal/>
    </border>
    <border>
      <left/>
      <right/>
      <top/>
      <bottom style="hair">
        <color indexed="10"/>
      </bottom>
      <diagonal/>
    </border>
    <border>
      <left/>
      <right style="thin">
        <color indexed="64"/>
      </right>
      <top/>
      <bottom style="hair">
        <color indexed="10"/>
      </bottom>
      <diagonal/>
    </border>
    <border>
      <left style="thin">
        <color indexed="64"/>
      </left>
      <right style="hair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64"/>
      </top>
      <bottom/>
      <diagonal/>
    </border>
    <border>
      <left style="hair">
        <color indexed="10"/>
      </left>
      <right style="hair">
        <color indexed="10"/>
      </right>
      <top style="hair">
        <color indexed="10"/>
      </top>
      <bottom/>
      <diagonal/>
    </border>
    <border>
      <left style="hair">
        <color indexed="10"/>
      </left>
      <right style="hair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FF0000"/>
      </top>
      <bottom/>
      <diagonal/>
    </border>
    <border>
      <left/>
      <right style="thin">
        <color indexed="64"/>
      </right>
      <top style="hair">
        <color rgb="FFFF0000"/>
      </top>
      <bottom/>
      <diagonal/>
    </border>
    <border>
      <left style="thin">
        <color indexed="64"/>
      </left>
      <right style="hair">
        <color indexed="10"/>
      </right>
      <top style="hair">
        <color rgb="FFFF0000"/>
      </top>
      <bottom/>
      <diagonal/>
    </border>
    <border>
      <left style="hair">
        <color indexed="10"/>
      </left>
      <right/>
      <top style="hair">
        <color rgb="FFFF0000"/>
      </top>
      <bottom/>
      <diagonal/>
    </border>
    <border>
      <left/>
      <right/>
      <top style="hair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hair">
        <color rgb="FFFF0000"/>
      </bottom>
      <diagonal/>
    </border>
    <border>
      <left/>
      <right style="thin">
        <color indexed="64"/>
      </right>
      <top/>
      <bottom style="hair">
        <color rgb="FFFF0000"/>
      </bottom>
      <diagonal/>
    </border>
    <border>
      <left style="thin">
        <color indexed="64"/>
      </left>
      <right style="hair">
        <color indexed="10"/>
      </right>
      <top/>
      <bottom style="hair">
        <color rgb="FFFF0000"/>
      </bottom>
      <diagonal/>
    </border>
    <border>
      <left style="hair">
        <color indexed="1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 style="thin">
        <color indexed="64"/>
      </left>
      <right/>
      <top style="hair">
        <color rgb="FFFF0000"/>
      </top>
      <bottom/>
      <diagonal/>
    </border>
  </borders>
  <cellStyleXfs count="20">
    <xf numFmtId="0" fontId="0" fillId="0" borderId="0"/>
    <xf numFmtId="179" fontId="12" fillId="0" borderId="0" applyFill="0" applyBorder="0" applyAlignment="0"/>
    <xf numFmtId="0" fontId="17" fillId="0" borderId="0">
      <alignment horizontal="left"/>
    </xf>
    <xf numFmtId="0" fontId="2" fillId="0" borderId="0">
      <alignment horizontal="right"/>
    </xf>
    <xf numFmtId="0" fontId="13" fillId="0" borderId="1" applyNumberFormat="0" applyAlignment="0" applyProtection="0">
      <alignment horizontal="left" vertical="center"/>
    </xf>
    <xf numFmtId="0" fontId="13" fillId="0" borderId="2">
      <alignment horizontal="left" vertical="center"/>
    </xf>
    <xf numFmtId="0" fontId="14" fillId="0" borderId="0"/>
    <xf numFmtId="4" fontId="17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6" fillId="0" borderId="0"/>
    <xf numFmtId="0" fontId="20" fillId="0" borderId="0">
      <alignment horizontal="center"/>
    </xf>
    <xf numFmtId="38" fontId="1" fillId="0" borderId="0" applyFont="0" applyFill="0" applyBorder="0" applyAlignment="0" applyProtection="0"/>
    <xf numFmtId="3" fontId="4" fillId="0" borderId="3"/>
    <xf numFmtId="38" fontId="1" fillId="0" borderId="0" applyFont="0" applyFill="0" applyBorder="0" applyAlignment="0" applyProtection="0">
      <alignment vertical="center"/>
    </xf>
    <xf numFmtId="0" fontId="2" fillId="0" borderId="0"/>
    <xf numFmtId="0" fontId="1" fillId="0" borderId="0"/>
    <xf numFmtId="0" fontId="9" fillId="0" borderId="0"/>
    <xf numFmtId="0" fontId="1" fillId="0" borderId="0"/>
    <xf numFmtId="0" fontId="7" fillId="0" borderId="0"/>
  </cellStyleXfs>
  <cellXfs count="478">
    <xf numFmtId="0" fontId="0" fillId="0" borderId="0" xfId="0"/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3" fillId="0" borderId="14" xfId="12" applyFont="1" applyBorder="1"/>
    <xf numFmtId="38" fontId="3" fillId="0" borderId="15" xfId="12" applyFont="1" applyBorder="1"/>
    <xf numFmtId="38" fontId="3" fillId="0" borderId="12" xfId="12" applyFont="1" applyBorder="1"/>
    <xf numFmtId="177" fontId="3" fillId="0" borderId="14" xfId="12" applyNumberFormat="1" applyFont="1" applyBorder="1"/>
    <xf numFmtId="177" fontId="3" fillId="0" borderId="15" xfId="12" applyNumberFormat="1" applyFont="1" applyBorder="1"/>
    <xf numFmtId="177" fontId="3" fillId="0" borderId="12" xfId="12" applyNumberFormat="1" applyFont="1" applyBorder="1"/>
    <xf numFmtId="0" fontId="2" fillId="0" borderId="4" xfId="0" applyFont="1" applyBorder="1"/>
    <xf numFmtId="0" fontId="2" fillId="0" borderId="16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1" fillId="0" borderId="14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3" xfId="0" applyFont="1" applyBorder="1"/>
    <xf numFmtId="0" fontId="1" fillId="0" borderId="4" xfId="0" applyFont="1" applyBorder="1"/>
    <xf numFmtId="0" fontId="1" fillId="0" borderId="16" xfId="0" applyFont="1" applyBorder="1"/>
    <xf numFmtId="0" fontId="1" fillId="0" borderId="15" xfId="0" applyFont="1" applyBorder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0" fillId="0" borderId="0" xfId="17" applyFont="1" applyBorder="1"/>
    <xf numFmtId="0" fontId="10" fillId="0" borderId="0" xfId="17" applyFont="1"/>
    <xf numFmtId="0" fontId="10" fillId="0" borderId="17" xfId="17" applyFont="1" applyBorder="1" applyAlignment="1">
      <alignment wrapText="1"/>
    </xf>
    <xf numFmtId="0" fontId="10" fillId="0" borderId="17" xfId="17" applyFont="1" applyBorder="1" applyAlignment="1">
      <alignment shrinkToFit="1"/>
    </xf>
    <xf numFmtId="0" fontId="1" fillId="0" borderId="17" xfId="0" applyFont="1" applyBorder="1" applyAlignment="1">
      <alignment shrinkToFit="1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shrinkToFit="1"/>
    </xf>
    <xf numFmtId="0" fontId="2" fillId="0" borderId="4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left"/>
    </xf>
    <xf numFmtId="3" fontId="3" fillId="0" borderId="14" xfId="12" applyNumberFormat="1" applyFont="1" applyBorder="1"/>
    <xf numFmtId="3" fontId="3" fillId="0" borderId="15" xfId="12" applyNumberFormat="1" applyFont="1" applyBorder="1"/>
    <xf numFmtId="0" fontId="1" fillId="0" borderId="17" xfId="0" quotePrefix="1" applyFont="1" applyBorder="1" applyAlignment="1">
      <alignment horizontal="left" shrinkToFit="1"/>
    </xf>
    <xf numFmtId="38" fontId="1" fillId="0" borderId="0" xfId="12"/>
    <xf numFmtId="0" fontId="0" fillId="0" borderId="0" xfId="0" applyBorder="1"/>
    <xf numFmtId="38" fontId="1" fillId="0" borderId="0" xfId="12" applyBorder="1"/>
    <xf numFmtId="0" fontId="0" fillId="0" borderId="0" xfId="0" quotePrefix="1" applyAlignment="1">
      <alignment horizontal="left"/>
    </xf>
    <xf numFmtId="0" fontId="10" fillId="0" borderId="0" xfId="17" quotePrefix="1" applyFont="1" applyBorder="1" applyAlignment="1">
      <alignment horizontal="left"/>
    </xf>
    <xf numFmtId="0" fontId="10" fillId="0" borderId="0" xfId="17" applyFont="1" applyBorder="1" applyAlignment="1">
      <alignment horizontal="left"/>
    </xf>
    <xf numFmtId="38" fontId="4" fillId="0" borderId="9" xfId="0" applyNumberFormat="1" applyFont="1" applyBorder="1" applyAlignment="1">
      <alignment horizontal="left" vertical="center"/>
    </xf>
    <xf numFmtId="0" fontId="1" fillId="0" borderId="18" xfId="0" applyFont="1" applyBorder="1" applyAlignment="1">
      <alignment shrinkToFit="1"/>
    </xf>
    <xf numFmtId="176" fontId="0" fillId="0" borderId="0" xfId="0" applyNumberFormat="1" applyAlignment="1">
      <alignment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" fillId="0" borderId="15" xfId="0" applyFont="1" applyBorder="1" applyAlignment="1">
      <alignment horizontal="right"/>
    </xf>
    <xf numFmtId="49" fontId="0" fillId="0" borderId="0" xfId="0" applyNumberFormat="1"/>
    <xf numFmtId="38" fontId="4" fillId="0" borderId="9" xfId="0" applyNumberFormat="1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/>
    </xf>
    <xf numFmtId="3" fontId="3" fillId="0" borderId="12" xfId="12" applyNumberFormat="1" applyFont="1" applyBorder="1"/>
    <xf numFmtId="0" fontId="2" fillId="0" borderId="12" xfId="0" applyFont="1" applyBorder="1" applyAlignment="1">
      <alignment horizontal="center"/>
    </xf>
    <xf numFmtId="0" fontId="0" fillId="0" borderId="4" xfId="0" applyBorder="1"/>
    <xf numFmtId="0" fontId="0" fillId="0" borderId="0" xfId="0" applyAlignment="1"/>
    <xf numFmtId="0" fontId="10" fillId="0" borderId="0" xfId="17" applyFont="1" applyBorder="1" applyAlignment="1">
      <alignment shrinkToFit="1"/>
    </xf>
    <xf numFmtId="0" fontId="10" fillId="0" borderId="0" xfId="17" applyFont="1" applyAlignment="1">
      <alignment shrinkToFit="1"/>
    </xf>
    <xf numFmtId="0" fontId="0" fillId="2" borderId="0" xfId="0" applyFill="1" applyAlignment="1">
      <alignment shrinkToFit="1"/>
    </xf>
    <xf numFmtId="0" fontId="0" fillId="0" borderId="0" xfId="0" applyBorder="1" applyAlignment="1">
      <alignment shrinkToFit="1"/>
    </xf>
    <xf numFmtId="38" fontId="1" fillId="0" borderId="17" xfId="0" applyNumberFormat="1" applyFont="1" applyBorder="1" applyAlignment="1">
      <alignment shrinkToFit="1"/>
    </xf>
    <xf numFmtId="49" fontId="0" fillId="0" borderId="0" xfId="0" applyNumberFormat="1" applyAlignment="1">
      <alignment shrinkToFit="1"/>
    </xf>
    <xf numFmtId="38" fontId="0" fillId="0" borderId="0" xfId="0" applyNumberFormat="1" applyAlignment="1">
      <alignment shrinkToFit="1"/>
    </xf>
    <xf numFmtId="0" fontId="0" fillId="0" borderId="0" xfId="0" applyFill="1" applyAlignment="1">
      <alignment shrinkToFit="1"/>
    </xf>
    <xf numFmtId="0" fontId="10" fillId="0" borderId="0" xfId="17" applyFont="1" applyFill="1" applyBorder="1" applyAlignment="1">
      <alignment shrinkToFit="1"/>
    </xf>
    <xf numFmtId="0" fontId="10" fillId="0" borderId="0" xfId="17" applyFont="1" applyFill="1" applyAlignment="1">
      <alignment shrinkToFit="1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186" fontId="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83" fontId="0" fillId="0" borderId="0" xfId="0" applyNumberFormat="1"/>
    <xf numFmtId="182" fontId="0" fillId="0" borderId="0" xfId="0" applyNumberFormat="1"/>
    <xf numFmtId="180" fontId="2" fillId="0" borderId="15" xfId="0" applyNumberFormat="1" applyFont="1" applyBorder="1" applyAlignment="1">
      <alignment horizontal="center"/>
    </xf>
    <xf numFmtId="181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left" indent="1"/>
    </xf>
    <xf numFmtId="0" fontId="1" fillId="0" borderId="16" xfId="0" applyFont="1" applyBorder="1" applyAlignment="1"/>
    <xf numFmtId="0" fontId="1" fillId="0" borderId="4" xfId="0" applyFont="1" applyBorder="1" applyAlignment="1">
      <alignment horizontal="left" indent="2"/>
    </xf>
    <xf numFmtId="180" fontId="2" fillId="0" borderId="12" xfId="0" applyNumberFormat="1" applyFont="1" applyBorder="1" applyAlignment="1">
      <alignment horizontal="center"/>
    </xf>
    <xf numFmtId="0" fontId="1" fillId="0" borderId="3" xfId="0" applyFont="1" applyBorder="1"/>
    <xf numFmtId="3" fontId="3" fillId="0" borderId="19" xfId="12" applyNumberFormat="1" applyFont="1" applyBorder="1"/>
    <xf numFmtId="0" fontId="2" fillId="0" borderId="19" xfId="0" applyFont="1" applyBorder="1" applyAlignment="1">
      <alignment horizontal="center"/>
    </xf>
    <xf numFmtId="38" fontId="3" fillId="0" borderId="19" xfId="12" applyFont="1" applyBorder="1"/>
    <xf numFmtId="0" fontId="0" fillId="0" borderId="20" xfId="0" applyBorder="1"/>
    <xf numFmtId="0" fontId="1" fillId="0" borderId="6" xfId="0" applyFont="1" applyBorder="1" applyAlignment="1">
      <alignment horizontal="center"/>
    </xf>
    <xf numFmtId="38" fontId="1" fillId="0" borderId="13" xfId="0" applyNumberFormat="1" applyFont="1" applyBorder="1"/>
    <xf numFmtId="0" fontId="1" fillId="0" borderId="0" xfId="0" applyFont="1" applyBorder="1"/>
    <xf numFmtId="178" fontId="3" fillId="0" borderId="14" xfId="12" applyNumberFormat="1" applyFont="1" applyBorder="1"/>
    <xf numFmtId="0" fontId="1" fillId="0" borderId="9" xfId="0" quotePrefix="1" applyFont="1" applyBorder="1" applyAlignment="1">
      <alignment horizontal="left" vertical="top" wrapText="1"/>
    </xf>
    <xf numFmtId="0" fontId="1" fillId="0" borderId="10" xfId="0" quotePrefix="1" applyFont="1" applyBorder="1" applyAlignment="1">
      <alignment horizontal="left" vertical="top" wrapText="1"/>
    </xf>
    <xf numFmtId="0" fontId="1" fillId="0" borderId="2" xfId="0" quotePrefix="1" applyFont="1" applyBorder="1" applyAlignment="1">
      <alignment horizontal="left" vertical="top" wrapText="1"/>
    </xf>
    <xf numFmtId="0" fontId="22" fillId="0" borderId="17" xfId="0" applyFont="1" applyBorder="1"/>
    <xf numFmtId="0" fontId="22" fillId="0" borderId="4" xfId="0" applyFont="1" applyBorder="1"/>
    <xf numFmtId="0" fontId="22" fillId="0" borderId="14" xfId="0" applyFont="1" applyBorder="1" applyAlignment="1">
      <alignment horizontal="center"/>
    </xf>
    <xf numFmtId="0" fontId="22" fillId="0" borderId="16" xfId="0" applyFont="1" applyBorder="1"/>
    <xf numFmtId="0" fontId="22" fillId="0" borderId="15" xfId="0" applyFont="1" applyBorder="1" applyAlignment="1">
      <alignment horizontal="center"/>
    </xf>
    <xf numFmtId="0" fontId="22" fillId="0" borderId="18" xfId="0" applyFont="1" applyBorder="1"/>
    <xf numFmtId="0" fontId="22" fillId="0" borderId="6" xfId="0" applyFont="1" applyBorder="1"/>
    <xf numFmtId="0" fontId="22" fillId="0" borderId="12" xfId="0" applyFont="1" applyBorder="1" applyAlignment="1">
      <alignment horizontal="center"/>
    </xf>
    <xf numFmtId="0" fontId="22" fillId="0" borderId="13" xfId="0" applyFont="1" applyBorder="1"/>
    <xf numFmtId="188" fontId="0" fillId="0" borderId="0" xfId="0" applyNumberFormat="1"/>
    <xf numFmtId="3" fontId="3" fillId="0" borderId="14" xfId="12" applyNumberFormat="1" applyFont="1" applyBorder="1" applyAlignment="1">
      <alignment shrinkToFit="1"/>
    </xf>
    <xf numFmtId="0" fontId="1" fillId="0" borderId="0" xfId="0" applyFont="1" applyFill="1"/>
    <xf numFmtId="185" fontId="1" fillId="0" borderId="15" xfId="0" applyNumberFormat="1" applyFont="1" applyBorder="1" applyAlignment="1">
      <alignment horizontal="left" shrinkToFit="1"/>
    </xf>
    <xf numFmtId="3" fontId="3" fillId="0" borderId="15" xfId="12" applyNumberFormat="1" applyFont="1" applyBorder="1" applyAlignment="1">
      <alignment shrinkToFit="1"/>
    </xf>
    <xf numFmtId="189" fontId="1" fillId="0" borderId="15" xfId="0" applyNumberFormat="1" applyFont="1" applyBorder="1" applyAlignment="1">
      <alignment horizontal="left" shrinkToFit="1"/>
    </xf>
    <xf numFmtId="38" fontId="0" fillId="0" borderId="0" xfId="12" applyFont="1"/>
    <xf numFmtId="0" fontId="1" fillId="0" borderId="4" xfId="0" applyFont="1" applyBorder="1" applyAlignment="1"/>
    <xf numFmtId="0" fontId="1" fillId="0" borderId="6" xfId="0" applyFont="1" applyBorder="1" applyAlignment="1"/>
    <xf numFmtId="38" fontId="4" fillId="0" borderId="12" xfId="12" applyFont="1" applyBorder="1" applyAlignment="1">
      <alignment horizontal="center" vertical="center"/>
    </xf>
    <xf numFmtId="38" fontId="1" fillId="0" borderId="14" xfId="12" applyFont="1" applyBorder="1"/>
    <xf numFmtId="38" fontId="1" fillId="0" borderId="15" xfId="12" applyFont="1" applyBorder="1"/>
    <xf numFmtId="38" fontId="1" fillId="0" borderId="12" xfId="12" applyFont="1" applyBorder="1"/>
    <xf numFmtId="38" fontId="1" fillId="0" borderId="19" xfId="12" applyFont="1" applyBorder="1"/>
    <xf numFmtId="38" fontId="4" fillId="0" borderId="2" xfId="12" applyFont="1" applyBorder="1" applyAlignment="1">
      <alignment horizontal="left" vertical="center"/>
    </xf>
    <xf numFmtId="38" fontId="1" fillId="0" borderId="15" xfId="12" applyFont="1" applyBorder="1" applyAlignment="1">
      <alignment horizontal="center"/>
    </xf>
    <xf numFmtId="190" fontId="1" fillId="0" borderId="15" xfId="0" applyNumberFormat="1" applyFont="1" applyBorder="1" applyAlignment="1">
      <alignment horizontal="left" shrinkToFit="1"/>
    </xf>
    <xf numFmtId="0" fontId="1" fillId="0" borderId="14" xfId="0" applyFont="1" applyBorder="1" applyAlignment="1">
      <alignment shrinkToFit="1"/>
    </xf>
    <xf numFmtId="191" fontId="1" fillId="0" borderId="15" xfId="0" applyNumberFormat="1" applyFont="1" applyBorder="1" applyAlignment="1">
      <alignment horizontal="left" shrinkToFit="1"/>
    </xf>
    <xf numFmtId="187" fontId="1" fillId="0" borderId="15" xfId="0" applyNumberFormat="1" applyFont="1" applyBorder="1" applyAlignment="1">
      <alignment horizontal="left" shrinkToFit="1"/>
    </xf>
    <xf numFmtId="192" fontId="1" fillId="0" borderId="15" xfId="0" applyNumberFormat="1" applyFont="1" applyBorder="1" applyAlignment="1">
      <alignment horizontal="left" shrinkToFit="1"/>
    </xf>
    <xf numFmtId="0" fontId="1" fillId="0" borderId="0" xfId="0" applyFont="1"/>
    <xf numFmtId="0" fontId="1" fillId="0" borderId="4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38" fontId="21" fillId="0" borderId="14" xfId="12" applyFont="1" applyBorder="1" applyAlignment="1">
      <alignment shrinkToFit="1"/>
    </xf>
    <xf numFmtId="38" fontId="3" fillId="0" borderId="14" xfId="12" applyFont="1" applyBorder="1" applyAlignment="1">
      <alignment shrinkToFit="1"/>
    </xf>
    <xf numFmtId="38" fontId="21" fillId="0" borderId="15" xfId="12" applyFont="1" applyBorder="1" applyAlignment="1">
      <alignment shrinkToFit="1"/>
    </xf>
    <xf numFmtId="38" fontId="3" fillId="0" borderId="15" xfId="12" applyFont="1" applyBorder="1" applyAlignment="1">
      <alignment shrinkToFit="1"/>
    </xf>
    <xf numFmtId="0" fontId="1" fillId="0" borderId="6" xfId="0" applyFont="1" applyBorder="1" applyAlignment="1">
      <alignment shrinkToFit="1"/>
    </xf>
    <xf numFmtId="187" fontId="1" fillId="0" borderId="12" xfId="0" applyNumberFormat="1" applyFont="1" applyBorder="1" applyAlignment="1">
      <alignment horizontal="left" shrinkToFit="1"/>
    </xf>
    <xf numFmtId="194" fontId="1" fillId="0" borderId="15" xfId="0" applyNumberFormat="1" applyFont="1" applyBorder="1" applyAlignment="1">
      <alignment horizontal="left" shrinkToFit="1"/>
    </xf>
    <xf numFmtId="184" fontId="1" fillId="0" borderId="15" xfId="0" applyNumberFormat="1" applyFont="1" applyBorder="1" applyAlignment="1">
      <alignment horizontal="left" shrinkToFit="1"/>
    </xf>
    <xf numFmtId="0" fontId="1" fillId="0" borderId="15" xfId="0" applyFont="1" applyBorder="1" applyAlignment="1">
      <alignment horizontal="left" shrinkToFit="1"/>
    </xf>
    <xf numFmtId="0" fontId="1" fillId="0" borderId="15" xfId="0" applyFont="1" applyBorder="1" applyAlignment="1">
      <alignment shrinkToFit="1"/>
    </xf>
    <xf numFmtId="0" fontId="16" fillId="0" borderId="14" xfId="0" applyFont="1" applyBorder="1" applyAlignment="1">
      <alignment shrinkToFit="1"/>
    </xf>
    <xf numFmtId="195" fontId="0" fillId="0" borderId="0" xfId="0" applyNumberFormat="1"/>
    <xf numFmtId="195" fontId="2" fillId="0" borderId="2" xfId="0" applyNumberFormat="1" applyFont="1" applyBorder="1" applyAlignment="1">
      <alignment horizontal="center" vertical="center"/>
    </xf>
    <xf numFmtId="195" fontId="2" fillId="0" borderId="12" xfId="0" applyNumberFormat="1" applyFont="1" applyBorder="1" applyAlignment="1">
      <alignment horizontal="center" vertical="center"/>
    </xf>
    <xf numFmtId="195" fontId="3" fillId="0" borderId="14" xfId="12" applyNumberFormat="1" applyFont="1" applyBorder="1"/>
    <xf numFmtId="195" fontId="3" fillId="0" borderId="15" xfId="12" applyNumberFormat="1" applyFont="1" applyBorder="1"/>
    <xf numFmtId="195" fontId="3" fillId="0" borderId="12" xfId="12" applyNumberFormat="1" applyFont="1" applyBorder="1"/>
    <xf numFmtId="195" fontId="4" fillId="0" borderId="2" xfId="0" applyNumberFormat="1" applyFont="1" applyBorder="1" applyAlignment="1">
      <alignment horizontal="center" vertical="center"/>
    </xf>
    <xf numFmtId="195" fontId="5" fillId="0" borderId="2" xfId="0" applyNumberFormat="1" applyFont="1" applyBorder="1" applyAlignment="1">
      <alignment horizontal="center" vertical="center"/>
    </xf>
    <xf numFmtId="195" fontId="4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right" shrinkToFit="1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8" fontId="1" fillId="0" borderId="15" xfId="12" applyFont="1" applyBorder="1" applyAlignment="1">
      <alignment horizontal="left"/>
    </xf>
    <xf numFmtId="38" fontId="0" fillId="0" borderId="15" xfId="12" applyFont="1" applyBorder="1"/>
    <xf numFmtId="0" fontId="1" fillId="0" borderId="4" xfId="0" applyFont="1" applyBorder="1" applyAlignment="1">
      <alignment horizontal="center" shrinkToFit="1"/>
    </xf>
    <xf numFmtId="0" fontId="1" fillId="0" borderId="12" xfId="0" applyFont="1" applyBorder="1" applyAlignment="1">
      <alignment shrinkToFit="1"/>
    </xf>
    <xf numFmtId="38" fontId="5" fillId="0" borderId="9" xfId="0" applyNumberFormat="1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right" shrinkToFit="1"/>
    </xf>
    <xf numFmtId="3" fontId="0" fillId="0" borderId="0" xfId="0" applyNumberFormat="1" applyAlignment="1">
      <alignment shrinkToFit="1"/>
    </xf>
    <xf numFmtId="0" fontId="0" fillId="0" borderId="15" xfId="0" applyBorder="1" applyAlignment="1">
      <alignment shrinkToFit="1"/>
    </xf>
    <xf numFmtId="0" fontId="0" fillId="0" borderId="12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horizontal="left" shrinkToFit="1"/>
    </xf>
    <xf numFmtId="0" fontId="1" fillId="0" borderId="16" xfId="0" applyFont="1" applyBorder="1" applyAlignment="1">
      <alignment horizontal="left" shrinkToFit="1"/>
    </xf>
    <xf numFmtId="0" fontId="0" fillId="0" borderId="4" xfId="0" applyBorder="1" applyAlignment="1"/>
    <xf numFmtId="0" fontId="0" fillId="0" borderId="0" xfId="0" applyFill="1"/>
    <xf numFmtId="0" fontId="24" fillId="0" borderId="0" xfId="0" applyFont="1"/>
    <xf numFmtId="0" fontId="24" fillId="0" borderId="0" xfId="0" applyFont="1" applyAlignment="1">
      <alignment shrinkToFit="1"/>
    </xf>
    <xf numFmtId="0" fontId="24" fillId="0" borderId="0" xfId="17" applyFont="1" applyBorder="1" applyAlignment="1">
      <alignment shrinkToFit="1"/>
    </xf>
    <xf numFmtId="0" fontId="24" fillId="0" borderId="0" xfId="17" applyFont="1" applyAlignment="1">
      <alignment shrinkToFit="1"/>
    </xf>
    <xf numFmtId="185" fontId="24" fillId="0" borderId="0" xfId="0" applyNumberFormat="1" applyFont="1" applyFill="1" applyAlignment="1">
      <alignment shrinkToFit="1"/>
    </xf>
    <xf numFmtId="0" fontId="24" fillId="0" borderId="0" xfId="0" applyFont="1" applyFill="1" applyAlignment="1">
      <alignment shrinkToFit="1"/>
    </xf>
    <xf numFmtId="0" fontId="24" fillId="0" borderId="0" xfId="0" applyFont="1" applyFill="1"/>
    <xf numFmtId="0" fontId="24" fillId="0" borderId="0" xfId="17" applyFont="1" applyFill="1" applyBorder="1" applyAlignment="1">
      <alignment shrinkToFit="1"/>
    </xf>
    <xf numFmtId="0" fontId="24" fillId="0" borderId="0" xfId="17" applyFont="1" applyBorder="1"/>
    <xf numFmtId="0" fontId="24" fillId="0" borderId="0" xfId="17" applyFont="1"/>
    <xf numFmtId="0" fontId="24" fillId="0" borderId="0" xfId="17" applyFont="1" applyBorder="1" applyAlignment="1">
      <alignment horizontal="left"/>
    </xf>
    <xf numFmtId="0" fontId="24" fillId="0" borderId="0" xfId="0" quotePrefix="1" applyFont="1" applyAlignment="1">
      <alignment horizontal="left"/>
    </xf>
    <xf numFmtId="0" fontId="24" fillId="0" borderId="0" xfId="17" applyFont="1" applyFill="1" applyAlignment="1">
      <alignment shrinkToFit="1"/>
    </xf>
    <xf numFmtId="193" fontId="24" fillId="0" borderId="0" xfId="0" applyNumberFormat="1" applyFont="1" applyFill="1" applyAlignment="1">
      <alignment shrinkToFit="1"/>
    </xf>
    <xf numFmtId="0" fontId="24" fillId="0" borderId="0" xfId="0" applyFont="1" applyBorder="1" applyAlignment="1">
      <alignment shrinkToFit="1"/>
    </xf>
    <xf numFmtId="49" fontId="24" fillId="0" borderId="0" xfId="0" applyNumberFormat="1" applyFont="1"/>
    <xf numFmtId="49" fontId="24" fillId="0" borderId="0" xfId="0" applyNumberFormat="1" applyFont="1" applyFill="1" applyAlignment="1">
      <alignment shrinkToFit="1"/>
    </xf>
    <xf numFmtId="188" fontId="24" fillId="0" borderId="0" xfId="0" applyNumberFormat="1" applyFont="1"/>
    <xf numFmtId="38" fontId="24" fillId="0" borderId="0" xfId="12" applyFont="1" applyAlignment="1">
      <alignment shrinkToFit="1"/>
    </xf>
    <xf numFmtId="3" fontId="24" fillId="0" borderId="0" xfId="12" applyNumberFormat="1" applyFont="1" applyAlignment="1">
      <alignment shrinkToFit="1"/>
    </xf>
    <xf numFmtId="3" fontId="24" fillId="2" borderId="0" xfId="12" applyNumberFormat="1" applyFont="1" applyFill="1" applyAlignment="1">
      <alignment shrinkToFit="1"/>
    </xf>
    <xf numFmtId="38" fontId="24" fillId="2" borderId="0" xfId="12" applyFont="1" applyFill="1" applyAlignment="1">
      <alignment shrinkToFit="1"/>
    </xf>
    <xf numFmtId="0" fontId="25" fillId="0" borderId="0" xfId="0" applyFont="1" applyFill="1" applyAlignment="1">
      <alignment shrinkToFit="1"/>
    </xf>
    <xf numFmtId="38" fontId="24" fillId="0" borderId="14" xfId="12" applyFont="1" applyBorder="1" applyAlignment="1">
      <alignment shrinkToFit="1"/>
    </xf>
    <xf numFmtId="197" fontId="24" fillId="0" borderId="14" xfId="12" applyNumberFormat="1" applyFont="1" applyBorder="1" applyAlignment="1">
      <alignment shrinkToFit="1"/>
    </xf>
    <xf numFmtId="0" fontId="1" fillId="0" borderId="4" xfId="0" applyFont="1" applyFill="1" applyBorder="1"/>
    <xf numFmtId="0" fontId="1" fillId="0" borderId="16" xfId="0" applyFont="1" applyFill="1" applyBorder="1"/>
    <xf numFmtId="38" fontId="24" fillId="0" borderId="14" xfId="12" applyNumberFormat="1" applyFont="1" applyBorder="1" applyAlignment="1">
      <alignment shrinkToFit="1"/>
    </xf>
    <xf numFmtId="0" fontId="2" fillId="0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12" xfId="0" applyFont="1" applyBorder="1" applyAlignment="1">
      <alignment horizontal="center"/>
    </xf>
    <xf numFmtId="176" fontId="1" fillId="0" borderId="0" xfId="0" applyNumberFormat="1" applyFont="1" applyAlignment="1">
      <alignment shrinkToFit="1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77" fontId="2" fillId="0" borderId="12" xfId="0" applyNumberFormat="1" applyFont="1" applyBorder="1" applyAlignment="1">
      <alignment horizontal="center" vertical="center"/>
    </xf>
    <xf numFmtId="0" fontId="1" fillId="0" borderId="4" xfId="0" applyFont="1" applyFill="1" applyBorder="1" applyAlignment="1"/>
    <xf numFmtId="0" fontId="1" fillId="0" borderId="21" xfId="0" applyFont="1" applyFill="1" applyBorder="1"/>
    <xf numFmtId="0" fontId="3" fillId="0" borderId="2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2" fillId="0" borderId="9" xfId="18" applyFont="1" applyBorder="1" applyAlignment="1">
      <alignment horizontal="center" vertical="center" shrinkToFit="1"/>
    </xf>
    <xf numFmtId="38" fontId="0" fillId="0" borderId="0" xfId="0" applyNumberFormat="1" applyFill="1" applyAlignment="1">
      <alignment shrinkToFit="1"/>
    </xf>
    <xf numFmtId="0" fontId="15" fillId="0" borderId="14" xfId="0" applyFont="1" applyBorder="1" applyAlignment="1">
      <alignment horizontal="center"/>
    </xf>
    <xf numFmtId="196" fontId="1" fillId="0" borderId="14" xfId="0" applyNumberFormat="1" applyFont="1" applyFill="1" applyBorder="1" applyAlignment="1">
      <alignment shrinkToFit="1"/>
    </xf>
    <xf numFmtId="0" fontId="1" fillId="0" borderId="14" xfId="0" applyFont="1" applyFill="1" applyBorder="1" applyAlignment="1">
      <alignment shrinkToFit="1"/>
    </xf>
    <xf numFmtId="177" fontId="3" fillId="0" borderId="14" xfId="12" applyNumberFormat="1" applyFont="1" applyFill="1" applyBorder="1" applyAlignment="1">
      <alignment horizontal="right"/>
    </xf>
    <xf numFmtId="0" fontId="1" fillId="0" borderId="15" xfId="0" applyFont="1" applyFill="1" applyBorder="1" applyAlignment="1">
      <alignment shrinkToFit="1"/>
    </xf>
    <xf numFmtId="0" fontId="4" fillId="0" borderId="2" xfId="0" applyFont="1" applyBorder="1" applyAlignment="1">
      <alignment horizontal="left" vertical="center" shrinkToFit="1"/>
    </xf>
    <xf numFmtId="196" fontId="11" fillId="0" borderId="22" xfId="0" applyNumberFormat="1" applyFont="1" applyFill="1" applyBorder="1" applyAlignment="1">
      <alignment shrinkToFit="1"/>
    </xf>
    <xf numFmtId="38" fontId="1" fillId="0" borderId="14" xfId="12" applyNumberFormat="1" applyFont="1" applyFill="1" applyBorder="1" applyAlignment="1">
      <alignment shrinkToFit="1"/>
    </xf>
    <xf numFmtId="196" fontId="1" fillId="0" borderId="15" xfId="0" applyNumberFormat="1" applyFont="1" applyFill="1" applyBorder="1" applyAlignment="1">
      <alignment shrinkToFit="1"/>
    </xf>
    <xf numFmtId="1" fontId="1" fillId="0" borderId="14" xfId="0" applyNumberFormat="1" applyFont="1" applyFill="1" applyBorder="1" applyAlignment="1">
      <alignment shrinkToFit="1"/>
    </xf>
    <xf numFmtId="196" fontId="16" fillId="0" borderId="14" xfId="0" applyNumberFormat="1" applyFont="1" applyFill="1" applyBorder="1" applyAlignment="1">
      <alignment shrinkToFit="1"/>
    </xf>
    <xf numFmtId="196" fontId="16" fillId="0" borderId="15" xfId="0" applyNumberFormat="1" applyFont="1" applyFill="1" applyBorder="1" applyAlignment="1">
      <alignment shrinkToFit="1"/>
    </xf>
    <xf numFmtId="196" fontId="11" fillId="0" borderId="15" xfId="0" applyNumberFormat="1" applyFont="1" applyFill="1" applyBorder="1" applyAlignment="1">
      <alignment shrinkToFit="1"/>
    </xf>
    <xf numFmtId="0" fontId="1" fillId="0" borderId="15" xfId="0" applyFont="1" applyFill="1" applyBorder="1" applyAlignment="1">
      <alignment horizontal="left" shrinkToFit="1"/>
    </xf>
    <xf numFmtId="0" fontId="1" fillId="0" borderId="0" xfId="0" applyFont="1" applyAlignment="1">
      <alignment shrinkToFit="1"/>
    </xf>
    <xf numFmtId="196" fontId="1" fillId="0" borderId="22" xfId="0" applyNumberFormat="1" applyFont="1" applyFill="1" applyBorder="1" applyAlignment="1">
      <alignment shrinkToFit="1"/>
    </xf>
    <xf numFmtId="0" fontId="10" fillId="0" borderId="0" xfId="0" applyFont="1"/>
    <xf numFmtId="0" fontId="4" fillId="0" borderId="2" xfId="0" applyFont="1" applyBorder="1" applyAlignment="1">
      <alignment vertical="center"/>
    </xf>
    <xf numFmtId="0" fontId="1" fillId="0" borderId="0" xfId="16"/>
    <xf numFmtId="0" fontId="1" fillId="0" borderId="15" xfId="0" applyFont="1" applyBorder="1" applyAlignment="1"/>
    <xf numFmtId="0" fontId="16" fillId="0" borderId="17" xfId="0" quotePrefix="1" applyFont="1" applyBorder="1" applyAlignment="1">
      <alignment horizontal="left"/>
    </xf>
    <xf numFmtId="0" fontId="1" fillId="0" borderId="14" xfId="0" applyFont="1" applyBorder="1" applyAlignment="1">
      <alignment horizontal="left" shrinkToFit="1"/>
    </xf>
    <xf numFmtId="0" fontId="16" fillId="0" borderId="17" xfId="0" applyFont="1" applyBorder="1" applyAlignment="1">
      <alignment shrinkToFit="1"/>
    </xf>
    <xf numFmtId="0" fontId="11" fillId="0" borderId="15" xfId="0" applyFont="1" applyBorder="1" applyAlignment="1">
      <alignment horizontal="left" shrinkToFit="1"/>
    </xf>
    <xf numFmtId="0" fontId="1" fillId="0" borderId="14" xfId="0" quotePrefix="1" applyFont="1" applyBorder="1" applyAlignment="1">
      <alignment horizontal="left"/>
    </xf>
    <xf numFmtId="0" fontId="11" fillId="0" borderId="15" xfId="0" applyFont="1" applyBorder="1"/>
    <xf numFmtId="0" fontId="1" fillId="0" borderId="14" xfId="15" applyFont="1" applyBorder="1" applyAlignment="1">
      <alignment horizontal="center"/>
    </xf>
    <xf numFmtId="0" fontId="29" fillId="0" borderId="17" xfId="0" applyFont="1" applyBorder="1" applyAlignment="1">
      <alignment shrinkToFit="1"/>
    </xf>
    <xf numFmtId="0" fontId="2" fillId="0" borderId="14" xfId="15" applyFont="1" applyBorder="1" applyAlignment="1">
      <alignment horizontal="center"/>
    </xf>
    <xf numFmtId="0" fontId="1" fillId="0" borderId="15" xfId="15" applyFont="1" applyBorder="1" applyAlignment="1">
      <alignment horizontal="center"/>
    </xf>
    <xf numFmtId="0" fontId="29" fillId="0" borderId="18" xfId="0" applyFont="1" applyBorder="1" applyAlignment="1">
      <alignment shrinkToFit="1"/>
    </xf>
    <xf numFmtId="198" fontId="0" fillId="0" borderId="0" xfId="0" applyNumberFormat="1" applyFill="1" applyAlignment="1">
      <alignment shrinkToFit="1"/>
    </xf>
    <xf numFmtId="199" fontId="0" fillId="0" borderId="0" xfId="0" applyNumberFormat="1" applyFill="1" applyAlignment="1">
      <alignment shrinkToFit="1"/>
    </xf>
    <xf numFmtId="0" fontId="30" fillId="0" borderId="17" xfId="17" applyFont="1" applyBorder="1" applyAlignment="1">
      <alignment shrinkToFit="1"/>
    </xf>
    <xf numFmtId="0" fontId="29" fillId="0" borderId="17" xfId="0" quotePrefix="1" applyFont="1" applyBorder="1" applyAlignment="1">
      <alignment horizontal="left" shrinkToFit="1"/>
    </xf>
    <xf numFmtId="0" fontId="0" fillId="0" borderId="0" xfId="0" applyFill="1" applyBorder="1" applyAlignment="1">
      <alignment shrinkToFit="1"/>
    </xf>
    <xf numFmtId="200" fontId="0" fillId="0" borderId="0" xfId="0" applyNumberFormat="1" applyFill="1" applyAlignment="1">
      <alignment shrinkToFit="1"/>
    </xf>
    <xf numFmtId="177" fontId="3" fillId="0" borderId="14" xfId="12" applyNumberFormat="1" applyFont="1" applyBorder="1" applyAlignment="1">
      <alignment horizontal="right"/>
    </xf>
    <xf numFmtId="0" fontId="31" fillId="0" borderId="4" xfId="0" applyFont="1" applyBorder="1"/>
    <xf numFmtId="0" fontId="31" fillId="0" borderId="14" xfId="0" applyFont="1" applyBorder="1"/>
    <xf numFmtId="0" fontId="32" fillId="0" borderId="14" xfId="0" applyFont="1" applyBorder="1" applyAlignment="1">
      <alignment horizontal="center"/>
    </xf>
    <xf numFmtId="0" fontId="31" fillId="0" borderId="16" xfId="0" applyFont="1" applyBorder="1"/>
    <xf numFmtId="0" fontId="31" fillId="0" borderId="15" xfId="0" applyFont="1" applyBorder="1" applyAlignment="1">
      <alignment horizontal="left"/>
    </xf>
    <xf numFmtId="0" fontId="32" fillId="0" borderId="15" xfId="0" applyFont="1" applyBorder="1" applyAlignment="1">
      <alignment horizontal="center"/>
    </xf>
    <xf numFmtId="0" fontId="29" fillId="0" borderId="13" xfId="0" applyFont="1" applyBorder="1" applyAlignment="1">
      <alignment shrinkToFit="1"/>
    </xf>
    <xf numFmtId="0" fontId="1" fillId="0" borderId="4" xfId="16" applyFont="1" applyBorder="1"/>
    <xf numFmtId="0" fontId="1" fillId="0" borderId="14" xfId="16" applyFont="1" applyBorder="1"/>
    <xf numFmtId="0" fontId="2" fillId="0" borderId="14" xfId="16" applyFont="1" applyBorder="1" applyAlignment="1">
      <alignment horizontal="center"/>
    </xf>
    <xf numFmtId="0" fontId="1" fillId="0" borderId="0" xfId="16" applyFont="1" applyFill="1" applyAlignment="1">
      <alignment shrinkToFit="1"/>
    </xf>
    <xf numFmtId="0" fontId="1" fillId="0" borderId="0" xfId="16" applyFont="1"/>
    <xf numFmtId="0" fontId="1" fillId="0" borderId="0" xfId="16" applyFont="1" applyFill="1"/>
    <xf numFmtId="202" fontId="1" fillId="0" borderId="0" xfId="16" applyNumberFormat="1" applyFill="1" applyAlignment="1">
      <alignment shrinkToFit="1"/>
    </xf>
    <xf numFmtId="0" fontId="1" fillId="0" borderId="16" xfId="16" applyFont="1" applyBorder="1"/>
    <xf numFmtId="203" fontId="1" fillId="0" borderId="15" xfId="16" applyNumberFormat="1" applyFont="1" applyBorder="1" applyAlignment="1">
      <alignment horizontal="left" shrinkToFit="1"/>
    </xf>
    <xf numFmtId="0" fontId="2" fillId="0" borderId="15" xfId="16" applyFont="1" applyBorder="1" applyAlignment="1">
      <alignment horizontal="center"/>
    </xf>
    <xf numFmtId="202" fontId="1" fillId="0" borderId="0" xfId="16" applyNumberFormat="1" applyFont="1" applyFill="1" applyAlignment="1">
      <alignment shrinkToFit="1"/>
    </xf>
    <xf numFmtId="204" fontId="1" fillId="0" borderId="15" xfId="16" applyNumberFormat="1" applyFont="1" applyBorder="1" applyAlignment="1">
      <alignment horizontal="left" shrinkToFit="1"/>
    </xf>
    <xf numFmtId="0" fontId="1" fillId="0" borderId="14" xfId="16" applyFont="1" applyBorder="1" applyAlignment="1">
      <alignment shrinkToFit="1"/>
    </xf>
    <xf numFmtId="205" fontId="1" fillId="0" borderId="15" xfId="16" applyNumberFormat="1" applyFont="1" applyBorder="1" applyAlignment="1">
      <alignment horizontal="left" shrinkToFit="1"/>
    </xf>
    <xf numFmtId="0" fontId="29" fillId="0" borderId="17" xfId="16" applyFont="1" applyBorder="1" applyAlignment="1">
      <alignment shrinkToFit="1"/>
    </xf>
    <xf numFmtId="0" fontId="29" fillId="0" borderId="18" xfId="16" applyFont="1" applyBorder="1" applyAlignment="1">
      <alignment shrinkToFit="1"/>
    </xf>
    <xf numFmtId="0" fontId="1" fillId="0" borderId="0" xfId="16" applyFill="1" applyAlignment="1">
      <alignment shrinkToFit="1"/>
    </xf>
    <xf numFmtId="180" fontId="1" fillId="0" borderId="0" xfId="16" applyNumberFormat="1" applyFont="1"/>
    <xf numFmtId="0" fontId="1" fillId="0" borderId="0" xfId="16" applyFont="1" applyAlignment="1">
      <alignment horizontal="left"/>
    </xf>
    <xf numFmtId="0" fontId="16" fillId="0" borderId="15" xfId="0" applyFont="1" applyBorder="1" applyAlignment="1">
      <alignment shrinkToFit="1"/>
    </xf>
    <xf numFmtId="201" fontId="0" fillId="0" borderId="0" xfId="0" applyNumberFormat="1" applyAlignment="1">
      <alignment shrinkToFit="1"/>
    </xf>
    <xf numFmtId="206" fontId="0" fillId="0" borderId="0" xfId="0" applyNumberFormat="1" applyAlignment="1">
      <alignment shrinkToFit="1"/>
    </xf>
    <xf numFmtId="207" fontId="1" fillId="0" borderId="14" xfId="0" applyNumberFormat="1" applyFont="1" applyBorder="1" applyAlignment="1">
      <alignment horizontal="left" shrinkToFit="1"/>
    </xf>
    <xf numFmtId="201" fontId="0" fillId="0" borderId="0" xfId="0" applyNumberFormat="1" applyFill="1" applyAlignment="1">
      <alignment shrinkToFit="1"/>
    </xf>
    <xf numFmtId="38" fontId="3" fillId="0" borderId="36" xfId="12" applyFont="1" applyBorder="1"/>
    <xf numFmtId="195" fontId="0" fillId="0" borderId="0" xfId="0" applyNumberFormat="1" applyAlignment="1"/>
    <xf numFmtId="3" fontId="3" fillId="0" borderId="14" xfId="12" applyNumberFormat="1" applyFont="1" applyBorder="1" applyAlignment="1"/>
    <xf numFmtId="195" fontId="21" fillId="0" borderId="14" xfId="12" applyNumberFormat="1" applyFont="1" applyBorder="1" applyAlignment="1"/>
    <xf numFmtId="195" fontId="3" fillId="0" borderId="14" xfId="12" applyNumberFormat="1" applyFont="1" applyBorder="1" applyAlignment="1"/>
    <xf numFmtId="3" fontId="3" fillId="0" borderId="15" xfId="12" applyNumberFormat="1" applyFont="1" applyBorder="1" applyAlignment="1"/>
    <xf numFmtId="195" fontId="21" fillId="0" borderId="15" xfId="12" applyNumberFormat="1" applyFont="1" applyBorder="1" applyAlignment="1"/>
    <xf numFmtId="195" fontId="3" fillId="0" borderId="15" xfId="12" applyNumberFormat="1" applyFont="1" applyBorder="1" applyAlignment="1"/>
    <xf numFmtId="177" fontId="3" fillId="0" borderId="15" xfId="12" applyNumberFormat="1" applyFont="1" applyBorder="1" applyAlignment="1"/>
    <xf numFmtId="177" fontId="3" fillId="0" borderId="12" xfId="12" applyNumberFormat="1" applyFont="1" applyBorder="1" applyAlignment="1"/>
    <xf numFmtId="195" fontId="21" fillId="0" borderId="12" xfId="12" applyNumberFormat="1" applyFont="1" applyBorder="1" applyAlignment="1"/>
    <xf numFmtId="195" fontId="3" fillId="0" borderId="12" xfId="12" applyNumberFormat="1" applyFont="1" applyBorder="1" applyAlignment="1"/>
    <xf numFmtId="177" fontId="3" fillId="0" borderId="14" xfId="12" applyNumberFormat="1" applyFont="1" applyBorder="1" applyAlignment="1"/>
    <xf numFmtId="38" fontId="3" fillId="0" borderId="14" xfId="12" applyFont="1" applyBorder="1" applyAlignment="1"/>
    <xf numFmtId="38" fontId="21" fillId="0" borderId="15" xfId="12" applyFont="1" applyBorder="1" applyAlignment="1"/>
    <xf numFmtId="38" fontId="3" fillId="0" borderId="15" xfId="12" applyFont="1" applyBorder="1" applyAlignment="1"/>
    <xf numFmtId="3" fontId="3" fillId="0" borderId="14" xfId="12" applyNumberFormat="1" applyFont="1" applyFill="1" applyBorder="1" applyAlignment="1"/>
    <xf numFmtId="3" fontId="3" fillId="0" borderId="15" xfId="12" applyNumberFormat="1" applyFont="1" applyFill="1" applyBorder="1" applyAlignment="1"/>
    <xf numFmtId="38" fontId="21" fillId="0" borderId="14" xfId="12" applyFont="1" applyBorder="1" applyAlignment="1"/>
    <xf numFmtId="38" fontId="3" fillId="0" borderId="12" xfId="12" applyFont="1" applyBorder="1" applyAlignment="1"/>
    <xf numFmtId="177" fontId="3" fillId="0" borderId="14" xfId="12" applyNumberFormat="1" applyFont="1" applyFill="1" applyBorder="1" applyAlignment="1"/>
    <xf numFmtId="4" fontId="3" fillId="0" borderId="14" xfId="12" applyNumberFormat="1" applyFont="1" applyFill="1" applyBorder="1" applyAlignment="1"/>
    <xf numFmtId="4" fontId="3" fillId="0" borderId="15" xfId="12" applyNumberFormat="1" applyFont="1" applyFill="1" applyBorder="1" applyAlignment="1"/>
    <xf numFmtId="3" fontId="15" fillId="0" borderId="14" xfId="12" applyNumberFormat="1" applyFont="1" applyBorder="1" applyAlignment="1"/>
    <xf numFmtId="177" fontId="3" fillId="0" borderId="15" xfId="12" applyNumberFormat="1" applyFont="1" applyFill="1" applyBorder="1" applyAlignment="1"/>
    <xf numFmtId="3" fontId="3" fillId="0" borderId="22" xfId="12" applyNumberFormat="1" applyFont="1" applyFill="1" applyBorder="1" applyAlignment="1"/>
    <xf numFmtId="3" fontId="3" fillId="0" borderId="37" xfId="12" applyNumberFormat="1" applyFont="1" applyFill="1" applyBorder="1" applyAlignment="1"/>
    <xf numFmtId="3" fontId="2" fillId="0" borderId="14" xfId="12" applyNumberFormat="1" applyFont="1" applyBorder="1" applyAlignment="1"/>
    <xf numFmtId="3" fontId="3" fillId="0" borderId="12" xfId="12" applyNumberFormat="1" applyFont="1" applyBorder="1" applyAlignment="1"/>
    <xf numFmtId="177" fontId="3" fillId="0" borderId="0" xfId="0" applyNumberFormat="1" applyFont="1" applyAlignment="1"/>
    <xf numFmtId="0" fontId="3" fillId="0" borderId="0" xfId="0" applyFont="1" applyAlignment="1"/>
    <xf numFmtId="0" fontId="1" fillId="0" borderId="0" xfId="0" applyFont="1" applyAlignment="1"/>
    <xf numFmtId="178" fontId="3" fillId="0" borderId="14" xfId="12" applyNumberFormat="1" applyFont="1" applyBorder="1" applyAlignment="1"/>
    <xf numFmtId="177" fontId="3" fillId="0" borderId="38" xfId="12" applyNumberFormat="1" applyFont="1" applyBorder="1" applyAlignment="1"/>
    <xf numFmtId="38" fontId="28" fillId="0" borderId="14" xfId="12" applyFont="1" applyBorder="1" applyAlignment="1"/>
    <xf numFmtId="4" fontId="3" fillId="0" borderId="15" xfId="12" applyNumberFormat="1" applyFont="1" applyBorder="1" applyAlignment="1"/>
    <xf numFmtId="177" fontId="33" fillId="0" borderId="14" xfId="12" applyNumberFormat="1" applyFont="1" applyBorder="1" applyAlignment="1"/>
    <xf numFmtId="177" fontId="33" fillId="0" borderId="15" xfId="12" applyNumberFormat="1" applyFont="1" applyBorder="1" applyAlignment="1"/>
    <xf numFmtId="201" fontId="3" fillId="0" borderId="14" xfId="12" applyNumberFormat="1" applyFont="1" applyBorder="1" applyAlignment="1"/>
    <xf numFmtId="201" fontId="3" fillId="0" borderId="15" xfId="12" applyNumberFormat="1" applyFont="1" applyBorder="1" applyAlignment="1"/>
    <xf numFmtId="0" fontId="0" fillId="0" borderId="14" xfId="0" applyBorder="1"/>
    <xf numFmtId="209" fontId="1" fillId="0" borderId="14" xfId="0" applyNumberFormat="1" applyFont="1" applyBorder="1" applyAlignment="1">
      <alignment horizontal="left" shrinkToFit="1"/>
    </xf>
    <xf numFmtId="208" fontId="0" fillId="0" borderId="0" xfId="0" applyNumberFormat="1" applyAlignment="1">
      <alignment shrinkToFit="1"/>
    </xf>
    <xf numFmtId="56" fontId="0" fillId="0" borderId="0" xfId="0" applyNumberFormat="1" applyAlignment="1">
      <alignment shrinkToFit="1"/>
    </xf>
    <xf numFmtId="0" fontId="1" fillId="0" borderId="0" xfId="0" applyFont="1" applyAlignment="1">
      <alignment horizontal="right"/>
    </xf>
    <xf numFmtId="0" fontId="0" fillId="0" borderId="0" xfId="0" applyFill="1" applyAlignment="1">
      <alignment horizontal="right" shrinkToFit="1"/>
    </xf>
    <xf numFmtId="0" fontId="0" fillId="0" borderId="0" xfId="0" applyFill="1" applyAlignment="1">
      <alignment horizontal="right"/>
    </xf>
    <xf numFmtId="0" fontId="35" fillId="0" borderId="17" xfId="0" applyFont="1" applyBorder="1" applyAlignment="1">
      <alignment shrinkToFit="1"/>
    </xf>
    <xf numFmtId="0" fontId="35" fillId="0" borderId="18" xfId="0" applyFont="1" applyBorder="1" applyAlignment="1">
      <alignment shrinkToFit="1"/>
    </xf>
    <xf numFmtId="0" fontId="0" fillId="0" borderId="4" xfId="0" applyFont="1" applyBorder="1" applyAlignment="1">
      <alignment shrinkToFit="1"/>
    </xf>
    <xf numFmtId="38" fontId="36" fillId="0" borderId="14" xfId="12" applyFont="1" applyBorder="1" applyAlignment="1"/>
    <xf numFmtId="38" fontId="36" fillId="0" borderId="15" xfId="12" applyFont="1" applyBorder="1" applyAlignment="1"/>
    <xf numFmtId="0" fontId="0" fillId="0" borderId="4" xfId="0" applyFont="1" applyBorder="1"/>
    <xf numFmtId="0" fontId="0" fillId="0" borderId="0" xfId="18" applyFont="1" applyAlignment="1">
      <alignment vertical="center" shrinkToFit="1"/>
    </xf>
    <xf numFmtId="176" fontId="0" fillId="0" borderId="0" xfId="18" applyNumberFormat="1" applyFont="1" applyAlignment="1">
      <alignment horizontal="right" vertical="center"/>
    </xf>
    <xf numFmtId="0" fontId="0" fillId="0" borderId="0" xfId="18" applyFont="1" applyAlignment="1">
      <alignment vertical="center"/>
    </xf>
    <xf numFmtId="0" fontId="1" fillId="0" borderId="0" xfId="18" applyAlignment="1">
      <alignment vertical="center"/>
    </xf>
    <xf numFmtId="0" fontId="1" fillId="0" borderId="0" xfId="18" applyAlignment="1">
      <alignment vertical="center" shrinkToFit="1"/>
    </xf>
    <xf numFmtId="0" fontId="1" fillId="0" borderId="10" xfId="18" applyBorder="1" applyAlignment="1">
      <alignment horizontal="center" vertical="center"/>
    </xf>
    <xf numFmtId="0" fontId="1" fillId="0" borderId="23" xfId="18" applyBorder="1" applyAlignment="1">
      <alignment horizontal="center" vertical="center" wrapText="1"/>
    </xf>
    <xf numFmtId="0" fontId="1" fillId="0" borderId="25" xfId="18" applyBorder="1" applyAlignment="1">
      <alignment horizontal="center" vertical="center"/>
    </xf>
    <xf numFmtId="0" fontId="1" fillId="0" borderId="2" xfId="18" applyBorder="1" applyAlignment="1">
      <alignment horizontal="center" vertical="center"/>
    </xf>
    <xf numFmtId="0" fontId="0" fillId="0" borderId="23" xfId="18" applyFont="1" applyBorder="1" applyAlignment="1">
      <alignment horizontal="left" vertical="center"/>
    </xf>
    <xf numFmtId="0" fontId="1" fillId="0" borderId="24" xfId="18" applyBorder="1" applyAlignment="1">
      <alignment horizontal="center" vertical="center"/>
    </xf>
    <xf numFmtId="0" fontId="1" fillId="0" borderId="26" xfId="18" applyBorder="1" applyAlignment="1">
      <alignment horizontal="center" vertical="center"/>
    </xf>
    <xf numFmtId="0" fontId="1" fillId="0" borderId="6" xfId="18" applyBorder="1" applyAlignment="1">
      <alignment horizontal="center" vertical="center" shrinkToFit="1"/>
    </xf>
    <xf numFmtId="0" fontId="0" fillId="0" borderId="26" xfId="18" applyFont="1" applyBorder="1" applyAlignment="1">
      <alignment horizontal="center" vertical="center" wrapText="1"/>
    </xf>
    <xf numFmtId="0" fontId="0" fillId="0" borderId="23" xfId="18" applyFont="1" applyBorder="1" applyAlignment="1">
      <alignment horizontal="center" vertical="center" wrapText="1"/>
    </xf>
    <xf numFmtId="0" fontId="1" fillId="0" borderId="12" xfId="18" applyBorder="1" applyAlignment="1">
      <alignment horizontal="center" vertical="center" wrapText="1"/>
    </xf>
    <xf numFmtId="0" fontId="0" fillId="0" borderId="23" xfId="18" applyFont="1" applyBorder="1" applyAlignment="1">
      <alignment horizontal="center" vertical="center" wrapText="1" shrinkToFit="1"/>
    </xf>
    <xf numFmtId="0" fontId="1" fillId="0" borderId="7" xfId="18" applyBorder="1" applyAlignment="1">
      <alignment horizontal="center" vertical="center"/>
    </xf>
    <xf numFmtId="0" fontId="1" fillId="0" borderId="7" xfId="18" applyBorder="1" applyAlignment="1">
      <alignment horizontal="center" vertical="center" wrapText="1"/>
    </xf>
    <xf numFmtId="0" fontId="1" fillId="0" borderId="12" xfId="18" applyBorder="1" applyAlignment="1">
      <alignment horizontal="center" vertical="center"/>
    </xf>
    <xf numFmtId="0" fontId="1" fillId="0" borderId="8" xfId="18" applyBorder="1" applyAlignment="1">
      <alignment horizontal="center" vertical="center" wrapText="1"/>
    </xf>
    <xf numFmtId="0" fontId="0" fillId="0" borderId="4" xfId="18" quotePrefix="1" applyFont="1" applyBorder="1" applyAlignment="1">
      <alignment horizontal="left" vertical="center" shrinkToFit="1"/>
    </xf>
    <xf numFmtId="0" fontId="1" fillId="0" borderId="35" xfId="18" applyBorder="1" applyAlignment="1">
      <alignment vertical="center"/>
    </xf>
    <xf numFmtId="38" fontId="0" fillId="0" borderId="27" xfId="14" applyFont="1" applyBorder="1" applyAlignment="1">
      <alignment vertical="center" shrinkToFit="1"/>
    </xf>
    <xf numFmtId="38" fontId="0" fillId="0" borderId="14" xfId="14" applyFont="1" applyBorder="1" applyAlignment="1">
      <alignment vertical="center" shrinkToFit="1"/>
    </xf>
    <xf numFmtId="38" fontId="0" fillId="0" borderId="14" xfId="14" applyFont="1" applyBorder="1" applyAlignment="1">
      <alignment vertical="center"/>
    </xf>
    <xf numFmtId="38" fontId="0" fillId="0" borderId="28" xfId="14" applyFont="1" applyBorder="1" applyAlignment="1">
      <alignment vertical="center"/>
    </xf>
    <xf numFmtId="4" fontId="0" fillId="0" borderId="0" xfId="14" applyNumberFormat="1" applyFont="1" applyBorder="1" applyAlignment="1">
      <alignment vertical="center"/>
    </xf>
    <xf numFmtId="38" fontId="0" fillId="0" borderId="0" xfId="14" applyFont="1" applyBorder="1" applyAlignment="1">
      <alignment vertical="center"/>
    </xf>
    <xf numFmtId="4" fontId="0" fillId="0" borderId="14" xfId="14" applyNumberFormat="1" applyFont="1" applyBorder="1" applyAlignment="1">
      <alignment vertical="center"/>
    </xf>
    <xf numFmtId="177" fontId="0" fillId="0" borderId="14" xfId="14" applyNumberFormat="1" applyFont="1" applyBorder="1" applyAlignment="1">
      <alignment vertical="center"/>
    </xf>
    <xf numFmtId="0" fontId="0" fillId="0" borderId="28" xfId="18" quotePrefix="1" applyFont="1" applyBorder="1" applyAlignment="1">
      <alignment horizontal="left" vertical="center" shrinkToFit="1"/>
    </xf>
    <xf numFmtId="38" fontId="0" fillId="0" borderId="5" xfId="18" applyNumberFormat="1" applyFont="1" applyBorder="1" applyAlignment="1">
      <alignment horizontal="center" vertical="center"/>
    </xf>
    <xf numFmtId="38" fontId="0" fillId="0" borderId="27" xfId="14" applyFont="1" applyBorder="1" applyAlignment="1">
      <alignment vertical="center"/>
    </xf>
    <xf numFmtId="38" fontId="1" fillId="0" borderId="5" xfId="18" applyNumberFormat="1" applyBorder="1" applyAlignment="1">
      <alignment vertical="center"/>
    </xf>
    <xf numFmtId="0" fontId="1" fillId="0" borderId="30" xfId="18" applyBorder="1" applyAlignment="1">
      <alignment vertical="center" shrinkToFit="1"/>
    </xf>
    <xf numFmtId="3" fontId="1" fillId="0" borderId="32" xfId="18" applyNumberFormat="1" applyBorder="1" applyAlignment="1">
      <alignment vertical="center"/>
    </xf>
    <xf numFmtId="38" fontId="0" fillId="0" borderId="29" xfId="14" applyFont="1" applyBorder="1" applyAlignment="1">
      <alignment vertical="center"/>
    </xf>
    <xf numFmtId="38" fontId="0" fillId="0" borderId="15" xfId="14" applyFont="1" applyBorder="1" applyAlignment="1">
      <alignment vertical="center" shrinkToFit="1"/>
    </xf>
    <xf numFmtId="38" fontId="0" fillId="0" borderId="29" xfId="14" applyFont="1" applyBorder="1" applyAlignment="1">
      <alignment vertical="center" shrinkToFit="1"/>
    </xf>
    <xf numFmtId="38" fontId="0" fillId="0" borderId="15" xfId="14" applyFont="1" applyBorder="1" applyAlignment="1">
      <alignment vertical="center"/>
    </xf>
    <xf numFmtId="38" fontId="0" fillId="0" borderId="30" xfId="14" applyFont="1" applyBorder="1" applyAlignment="1">
      <alignment vertical="center"/>
    </xf>
    <xf numFmtId="4" fontId="0" fillId="0" borderId="31" xfId="14" applyNumberFormat="1" applyFont="1" applyBorder="1" applyAlignment="1">
      <alignment vertical="center"/>
    </xf>
    <xf numFmtId="38" fontId="0" fillId="0" borderId="31" xfId="14" applyFont="1" applyBorder="1" applyAlignment="1">
      <alignment vertical="center"/>
    </xf>
    <xf numFmtId="4" fontId="0" fillId="0" borderId="15" xfId="14" applyNumberFormat="1" applyFont="1" applyBorder="1" applyAlignment="1">
      <alignment vertical="center"/>
    </xf>
    <xf numFmtId="177" fontId="0" fillId="0" borderId="15" xfId="14" applyNumberFormat="1" applyFont="1" applyBorder="1" applyAlignment="1">
      <alignment vertical="center"/>
    </xf>
    <xf numFmtId="0" fontId="0" fillId="0" borderId="30" xfId="18" applyFont="1" applyBorder="1" applyAlignment="1">
      <alignment vertical="center" shrinkToFit="1"/>
    </xf>
    <xf numFmtId="0" fontId="1" fillId="0" borderId="35" xfId="18" quotePrefix="1" applyBorder="1" applyAlignment="1">
      <alignment horizontal="left" vertical="center" shrinkToFit="1"/>
    </xf>
    <xf numFmtId="0" fontId="1" fillId="0" borderId="5" xfId="18" applyBorder="1" applyAlignment="1">
      <alignment vertical="center"/>
    </xf>
    <xf numFmtId="3" fontId="1" fillId="0" borderId="30" xfId="18" applyNumberFormat="1" applyBorder="1" applyAlignment="1">
      <alignment vertical="center"/>
    </xf>
    <xf numFmtId="0" fontId="1" fillId="0" borderId="28" xfId="18" quotePrefix="1" applyBorder="1" applyAlignment="1">
      <alignment horizontal="left" vertical="center" shrinkToFit="1"/>
    </xf>
    <xf numFmtId="0" fontId="1" fillId="0" borderId="28" xfId="18" applyBorder="1" applyAlignment="1">
      <alignment vertical="center" shrinkToFit="1"/>
    </xf>
    <xf numFmtId="0" fontId="1" fillId="0" borderId="34" xfId="18" applyBorder="1" applyAlignment="1">
      <alignment vertical="center" shrinkToFit="1"/>
    </xf>
    <xf numFmtId="0" fontId="1" fillId="0" borderId="8" xfId="18" applyBorder="1" applyAlignment="1">
      <alignment vertical="center"/>
    </xf>
    <xf numFmtId="38" fontId="0" fillId="0" borderId="33" xfId="14" applyFont="1" applyBorder="1" applyAlignment="1">
      <alignment vertical="center"/>
    </xf>
    <xf numFmtId="38" fontId="0" fillId="0" borderId="12" xfId="14" applyFont="1" applyBorder="1" applyAlignment="1">
      <alignment vertical="center"/>
    </xf>
    <xf numFmtId="38" fontId="0" fillId="0" borderId="33" xfId="14" applyFont="1" applyBorder="1" applyAlignment="1">
      <alignment vertical="center" shrinkToFit="1"/>
    </xf>
    <xf numFmtId="38" fontId="0" fillId="0" borderId="34" xfId="14" applyFont="1" applyBorder="1" applyAlignment="1">
      <alignment vertical="center"/>
    </xf>
    <xf numFmtId="38" fontId="0" fillId="0" borderId="7" xfId="14" applyFont="1" applyBorder="1" applyAlignment="1">
      <alignment vertical="center"/>
    </xf>
    <xf numFmtId="0" fontId="1" fillId="0" borderId="4" xfId="18" quotePrefix="1" applyBorder="1" applyAlignment="1">
      <alignment horizontal="left" vertical="center" shrinkToFit="1"/>
    </xf>
    <xf numFmtId="0" fontId="0" fillId="0" borderId="28" xfId="18" quotePrefix="1" applyFont="1" applyBorder="1" applyAlignment="1">
      <alignment horizontal="center" vertical="center" shrinkToFit="1"/>
    </xf>
    <xf numFmtId="38" fontId="0" fillId="0" borderId="0" xfId="14" applyNumberFormat="1" applyFont="1" applyBorder="1" applyAlignment="1">
      <alignment vertical="center"/>
    </xf>
    <xf numFmtId="38" fontId="0" fillId="0" borderId="28" xfId="14" applyNumberFormat="1" applyFont="1" applyBorder="1" applyAlignment="1">
      <alignment vertical="center"/>
    </xf>
    <xf numFmtId="38" fontId="0" fillId="0" borderId="31" xfId="14" applyNumberFormat="1" applyFont="1" applyBorder="1" applyAlignment="1">
      <alignment vertical="center"/>
    </xf>
    <xf numFmtId="0" fontId="0" fillId="0" borderId="28" xfId="18" applyFont="1" applyBorder="1" applyAlignment="1">
      <alignment horizontal="left" vertical="center" shrinkToFit="1"/>
    </xf>
    <xf numFmtId="0" fontId="1" fillId="0" borderId="16" xfId="18" applyBorder="1" applyAlignment="1">
      <alignment vertical="center" shrinkToFit="1"/>
    </xf>
    <xf numFmtId="0" fontId="0" fillId="0" borderId="35" xfId="18" quotePrefix="1" applyFont="1" applyBorder="1" applyAlignment="1">
      <alignment horizontal="left" vertical="center" shrinkToFit="1"/>
    </xf>
    <xf numFmtId="0" fontId="0" fillId="0" borderId="28" xfId="0" applyBorder="1" applyAlignment="1">
      <alignment shrinkToFit="1"/>
    </xf>
    <xf numFmtId="0" fontId="1" fillId="0" borderId="5" xfId="18" applyBorder="1" applyAlignment="1">
      <alignment horizontal="center" vertical="center"/>
    </xf>
    <xf numFmtId="197" fontId="0" fillId="0" borderId="28" xfId="14" applyNumberFormat="1" applyFont="1" applyBorder="1" applyAlignment="1">
      <alignment vertical="center"/>
    </xf>
    <xf numFmtId="210" fontId="0" fillId="0" borderId="0" xfId="14" applyNumberFormat="1" applyFont="1" applyBorder="1" applyAlignment="1">
      <alignment vertical="center"/>
    </xf>
    <xf numFmtId="0" fontId="0" fillId="0" borderId="30" xfId="0" applyBorder="1" applyAlignment="1">
      <alignment shrinkToFit="1"/>
    </xf>
    <xf numFmtId="3" fontId="1" fillId="0" borderId="32" xfId="18" applyNumberFormat="1" applyBorder="1" applyAlignment="1">
      <alignment horizontal="center" vertical="center"/>
    </xf>
    <xf numFmtId="197" fontId="0" fillId="0" borderId="30" xfId="14" applyNumberFormat="1" applyFont="1" applyBorder="1" applyAlignment="1">
      <alignment vertical="center"/>
    </xf>
    <xf numFmtId="3" fontId="1" fillId="0" borderId="30" xfId="18" applyNumberFormat="1" applyBorder="1" applyAlignment="1">
      <alignment horizontal="center" vertical="center"/>
    </xf>
    <xf numFmtId="196" fontId="0" fillId="0" borderId="28" xfId="0" applyNumberFormat="1" applyFont="1" applyBorder="1"/>
    <xf numFmtId="197" fontId="0" fillId="0" borderId="27" xfId="14" applyNumberFormat="1" applyFont="1" applyBorder="1" applyAlignment="1">
      <alignment vertical="center" shrinkToFit="1"/>
    </xf>
    <xf numFmtId="40" fontId="0" fillId="0" borderId="0" xfId="14" applyNumberFormat="1" applyFont="1" applyBorder="1" applyAlignment="1">
      <alignment vertical="center"/>
    </xf>
    <xf numFmtId="1" fontId="0" fillId="0" borderId="28" xfId="0" applyNumberFormat="1" applyBorder="1"/>
    <xf numFmtId="196" fontId="0" fillId="0" borderId="30" xfId="0" applyNumberFormat="1" applyBorder="1"/>
    <xf numFmtId="197" fontId="0" fillId="0" borderId="27" xfId="14" applyNumberFormat="1" applyFont="1" applyBorder="1" applyAlignment="1">
      <alignment vertical="center"/>
    </xf>
    <xf numFmtId="197" fontId="1" fillId="0" borderId="5" xfId="18" applyNumberFormat="1" applyBorder="1" applyAlignment="1">
      <alignment vertical="center"/>
    </xf>
    <xf numFmtId="38" fontId="0" fillId="0" borderId="27" xfId="14" quotePrefix="1" applyFont="1" applyBorder="1" applyAlignment="1">
      <alignment vertical="center" shrinkToFit="1"/>
    </xf>
    <xf numFmtId="211" fontId="0" fillId="0" borderId="0" xfId="14" applyNumberFormat="1" applyFont="1" applyFill="1" applyBorder="1" applyAlignment="1">
      <alignment vertical="center"/>
    </xf>
    <xf numFmtId="0" fontId="1" fillId="0" borderId="39" xfId="18" applyBorder="1" applyAlignment="1">
      <alignment vertical="center" shrinkToFit="1"/>
    </xf>
    <xf numFmtId="3" fontId="1" fillId="0" borderId="40" xfId="18" applyNumberFormat="1" applyBorder="1" applyAlignment="1">
      <alignment vertical="center"/>
    </xf>
    <xf numFmtId="38" fontId="0" fillId="0" borderId="41" xfId="14" applyFont="1" applyBorder="1" applyAlignment="1">
      <alignment vertical="center"/>
    </xf>
    <xf numFmtId="38" fontId="0" fillId="0" borderId="42" xfId="14" applyFont="1" applyBorder="1" applyAlignment="1">
      <alignment vertical="center"/>
    </xf>
    <xf numFmtId="38" fontId="0" fillId="0" borderId="41" xfId="14" applyFont="1" applyBorder="1" applyAlignment="1">
      <alignment vertical="center" shrinkToFit="1"/>
    </xf>
    <xf numFmtId="38" fontId="0" fillId="0" borderId="39" xfId="14" applyFont="1" applyBorder="1" applyAlignment="1">
      <alignment vertical="center"/>
    </xf>
    <xf numFmtId="4" fontId="0" fillId="0" borderId="43" xfId="14" applyNumberFormat="1" applyFont="1" applyBorder="1" applyAlignment="1">
      <alignment vertical="center"/>
    </xf>
    <xf numFmtId="38" fontId="0" fillId="0" borderId="43" xfId="14" applyFont="1" applyBorder="1" applyAlignment="1">
      <alignment vertical="center"/>
    </xf>
    <xf numFmtId="4" fontId="0" fillId="0" borderId="42" xfId="14" applyNumberFormat="1" applyFont="1" applyBorder="1" applyAlignment="1">
      <alignment vertical="center"/>
    </xf>
    <xf numFmtId="177" fontId="0" fillId="0" borderId="42" xfId="14" applyNumberFormat="1" applyFont="1" applyBorder="1" applyAlignment="1">
      <alignment vertical="center"/>
    </xf>
    <xf numFmtId="0" fontId="0" fillId="0" borderId="28" xfId="18" applyFont="1" applyBorder="1" applyAlignment="1">
      <alignment horizontal="center" vertical="center" shrinkToFit="1"/>
    </xf>
    <xf numFmtId="3" fontId="1" fillId="0" borderId="5" xfId="18" applyNumberFormat="1" applyBorder="1" applyAlignment="1">
      <alignment vertical="center"/>
    </xf>
    <xf numFmtId="0" fontId="1" fillId="0" borderId="44" xfId="18" applyBorder="1" applyAlignment="1">
      <alignment vertical="center" shrinkToFit="1"/>
    </xf>
    <xf numFmtId="3" fontId="1" fillId="0" borderId="45" xfId="18" applyNumberFormat="1" applyBorder="1" applyAlignment="1">
      <alignment vertical="center"/>
    </xf>
    <xf numFmtId="38" fontId="0" fillId="0" borderId="46" xfId="14" applyFont="1" applyBorder="1" applyAlignment="1">
      <alignment vertical="center"/>
    </xf>
    <xf numFmtId="38" fontId="0" fillId="0" borderId="47" xfId="14" applyFont="1" applyBorder="1" applyAlignment="1">
      <alignment vertical="center"/>
    </xf>
    <xf numFmtId="38" fontId="0" fillId="0" borderId="46" xfId="14" applyFont="1" applyBorder="1" applyAlignment="1">
      <alignment vertical="center" shrinkToFit="1"/>
    </xf>
    <xf numFmtId="38" fontId="0" fillId="0" borderId="44" xfId="14" applyFont="1" applyBorder="1" applyAlignment="1">
      <alignment vertical="center"/>
    </xf>
    <xf numFmtId="4" fontId="0" fillId="0" borderId="48" xfId="14" applyNumberFormat="1" applyFont="1" applyBorder="1" applyAlignment="1">
      <alignment vertical="center"/>
    </xf>
    <xf numFmtId="38" fontId="0" fillId="0" borderId="48" xfId="14" applyFont="1" applyBorder="1" applyAlignment="1">
      <alignment vertical="center"/>
    </xf>
    <xf numFmtId="4" fontId="0" fillId="0" borderId="47" xfId="14" applyNumberFormat="1" applyFont="1" applyBorder="1" applyAlignment="1">
      <alignment vertical="center"/>
    </xf>
    <xf numFmtId="177" fontId="0" fillId="0" borderId="47" xfId="14" applyNumberFormat="1" applyFont="1" applyBorder="1" applyAlignment="1">
      <alignment vertical="center"/>
    </xf>
    <xf numFmtId="196" fontId="0" fillId="0" borderId="28" xfId="0" applyNumberFormat="1" applyBorder="1"/>
    <xf numFmtId="0" fontId="0" fillId="0" borderId="39" xfId="18" applyFont="1" applyBorder="1" applyAlignment="1">
      <alignment vertical="center" shrinkToFit="1"/>
    </xf>
    <xf numFmtId="0" fontId="1" fillId="0" borderId="40" xfId="18" applyBorder="1" applyAlignment="1">
      <alignment vertical="center"/>
    </xf>
    <xf numFmtId="38" fontId="0" fillId="0" borderId="42" xfId="14" applyFont="1" applyBorder="1" applyAlignment="1">
      <alignment vertical="center" shrinkToFit="1"/>
    </xf>
    <xf numFmtId="0" fontId="0" fillId="0" borderId="28" xfId="18" applyFont="1" applyBorder="1" applyAlignment="1">
      <alignment vertical="center" shrinkToFit="1"/>
    </xf>
    <xf numFmtId="0" fontId="1" fillId="0" borderId="45" xfId="18" applyBorder="1" applyAlignment="1">
      <alignment vertical="center"/>
    </xf>
    <xf numFmtId="0" fontId="0" fillId="0" borderId="49" xfId="18" quotePrefix="1" applyFont="1" applyBorder="1" applyAlignment="1">
      <alignment horizontal="left" vertical="center" shrinkToFit="1"/>
    </xf>
    <xf numFmtId="0" fontId="1" fillId="0" borderId="39" xfId="18" applyBorder="1" applyAlignment="1">
      <alignment vertical="center"/>
    </xf>
    <xf numFmtId="3" fontId="1" fillId="0" borderId="8" xfId="18" applyNumberFormat="1" applyBorder="1" applyAlignment="1">
      <alignment vertical="center"/>
    </xf>
    <xf numFmtId="38" fontId="0" fillId="0" borderId="12" xfId="14" applyFont="1" applyBorder="1" applyAlignment="1">
      <alignment vertical="center" shrinkToFit="1"/>
    </xf>
    <xf numFmtId="4" fontId="0" fillId="0" borderId="7" xfId="14" applyNumberFormat="1" applyFont="1" applyBorder="1" applyAlignment="1">
      <alignment vertical="center"/>
    </xf>
    <xf numFmtId="4" fontId="0" fillId="0" borderId="12" xfId="14" applyNumberFormat="1" applyFont="1" applyBorder="1" applyAlignment="1">
      <alignment vertical="center"/>
    </xf>
    <xf numFmtId="177" fontId="0" fillId="0" borderId="12" xfId="14" applyNumberFormat="1" applyFont="1" applyBorder="1" applyAlignment="1">
      <alignment vertical="center"/>
    </xf>
    <xf numFmtId="0" fontId="0" fillId="0" borderId="9" xfId="18" applyFont="1" applyBorder="1" applyAlignment="1">
      <alignment horizontal="center" vertical="center" wrapText="1"/>
    </xf>
    <xf numFmtId="0" fontId="1" fillId="0" borderId="10" xfId="18" applyBorder="1" applyAlignment="1">
      <alignment horizontal="center" vertical="center" wrapText="1"/>
    </xf>
    <xf numFmtId="0" fontId="0" fillId="0" borderId="9" xfId="18" applyFont="1" applyBorder="1" applyAlignment="1">
      <alignment horizontal="center" vertical="center" shrinkToFit="1"/>
    </xf>
    <xf numFmtId="0" fontId="1" fillId="0" borderId="10" xfId="18" applyBorder="1" applyAlignment="1">
      <alignment horizontal="center" vertical="center" shrinkToFit="1"/>
    </xf>
  </cellXfs>
  <cellStyles count="20">
    <cellStyle name="Calc Currency (0)" xfId="1"/>
    <cellStyle name="entry" xfId="2"/>
    <cellStyle name="etkyk" xfId="3"/>
    <cellStyle name="Header1" xfId="4"/>
    <cellStyle name="Header2" xfId="5"/>
    <cellStyle name="Normal_#18-Internet" xfId="6"/>
    <cellStyle name="price" xfId="7"/>
    <cellStyle name="revised" xfId="8"/>
    <cellStyle name="section" xfId="9"/>
    <cellStyle name="subhead" xfId="10"/>
    <cellStyle name="title" xfId="11"/>
    <cellStyle name="桁区切り" xfId="12" builtinId="6"/>
    <cellStyle name="桁区切り [0.0]" xfId="13"/>
    <cellStyle name="桁区切り_鉄骨代価表" xfId="14"/>
    <cellStyle name="標準" xfId="0" builtinId="0"/>
    <cellStyle name="標準_概算工事費内訳書" xfId="15"/>
    <cellStyle name="標準_高松西高北館耐震改修設計書" xfId="16"/>
    <cellStyle name="標準_西部養護Ｂ" xfId="17"/>
    <cellStyle name="標準_設計書（道の駅）" xfId="18"/>
    <cellStyle name="未定義" xfId="1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1533525</xdr:colOff>
      <xdr:row>0</xdr:row>
      <xdr:rowOff>123825</xdr:rowOff>
    </xdr:from>
    <xdr:to>
      <xdr:col>4</xdr:col>
      <xdr:colOff>104775</xdr:colOff>
      <xdr:row>2</xdr:row>
      <xdr:rowOff>38100</xdr:rowOff>
    </xdr:to>
    <xdr:sp macro="" textlink="">
      <xdr:nvSpPr>
        <xdr:cNvPr id="10305" name="AutoShape 1"/>
        <xdr:cNvSpPr>
          <a:spLocks noChangeArrowheads="1"/>
        </xdr:cNvSpPr>
      </xdr:nvSpPr>
      <xdr:spPr bwMode="auto">
        <a:xfrm>
          <a:off x="4695825" y="123825"/>
          <a:ext cx="1400175" cy="3905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</xdr:colOff>
      <xdr:row>2</xdr:row>
      <xdr:rowOff>38100</xdr:rowOff>
    </xdr:from>
    <xdr:to>
      <xdr:col>3</xdr:col>
      <xdr:colOff>171450</xdr:colOff>
      <xdr:row>2</xdr:row>
      <xdr:rowOff>381000</xdr:rowOff>
    </xdr:to>
    <xdr:sp macro="" textlink="">
      <xdr:nvSpPr>
        <xdr:cNvPr id="10306" name="Line 3"/>
        <xdr:cNvSpPr>
          <a:spLocks noChangeShapeType="1"/>
        </xdr:cNvSpPr>
      </xdr:nvSpPr>
      <xdr:spPr bwMode="auto">
        <a:xfrm flipV="1">
          <a:off x="4914900" y="514350"/>
          <a:ext cx="0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19050</xdr:colOff>
      <xdr:row>2</xdr:row>
      <xdr:rowOff>381000</xdr:rowOff>
    </xdr:from>
    <xdr:to>
      <xdr:col>4</xdr:col>
      <xdr:colOff>276225</xdr:colOff>
      <xdr:row>3</xdr:row>
      <xdr:rowOff>190500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4762500" y="857250"/>
          <a:ext cx="15049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必ず単価積算設計書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作成年月を記入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1504950</xdr:colOff>
      <xdr:row>11</xdr:row>
      <xdr:rowOff>371475</xdr:rowOff>
    </xdr:from>
    <xdr:to>
      <xdr:col>1</xdr:col>
      <xdr:colOff>885825</xdr:colOff>
      <xdr:row>13</xdr:row>
      <xdr:rowOff>0</xdr:rowOff>
    </xdr:to>
    <xdr:sp macro="" textlink="">
      <xdr:nvSpPr>
        <xdr:cNvPr id="10308" name="AutoShape 5"/>
        <xdr:cNvSpPr>
          <a:spLocks noChangeArrowheads="1"/>
        </xdr:cNvSpPr>
      </xdr:nvSpPr>
      <xdr:spPr bwMode="auto">
        <a:xfrm>
          <a:off x="1504950" y="4448175"/>
          <a:ext cx="962025" cy="39052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1</xdr:col>
      <xdr:colOff>419099</xdr:colOff>
      <xdr:row>13</xdr:row>
      <xdr:rowOff>304800</xdr:rowOff>
    </xdr:from>
    <xdr:to>
      <xdr:col>2</xdr:col>
      <xdr:colOff>952500</xdr:colOff>
      <xdr:row>14</xdr:row>
      <xdr:rowOff>104775</xdr:rowOff>
    </xdr:to>
    <xdr:sp macro="" textlink="">
      <xdr:nvSpPr>
        <xdr:cNvPr id="10246" name="Text Box 6"/>
        <xdr:cNvSpPr txBox="1">
          <a:spLocks noChangeArrowheads="1"/>
        </xdr:cNvSpPr>
      </xdr:nvSpPr>
      <xdr:spPr bwMode="auto">
        <a:xfrm>
          <a:off x="2000249" y="5143500"/>
          <a:ext cx="2114551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議決案件の場合は県の指定する日</a:t>
          </a:r>
          <a:endParaRPr lang="en-US" altLang="ja-JP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</xdr:col>
      <xdr:colOff>619125</xdr:colOff>
      <xdr:row>12</xdr:row>
      <xdr:rowOff>371475</xdr:rowOff>
    </xdr:from>
    <xdr:to>
      <xdr:col>1</xdr:col>
      <xdr:colOff>619125</xdr:colOff>
      <xdr:row>13</xdr:row>
      <xdr:rowOff>333375</xdr:rowOff>
    </xdr:to>
    <xdr:sp macro="" textlink="">
      <xdr:nvSpPr>
        <xdr:cNvPr id="10310" name="Line 7"/>
        <xdr:cNvSpPr>
          <a:spLocks noChangeShapeType="1"/>
        </xdr:cNvSpPr>
      </xdr:nvSpPr>
      <xdr:spPr bwMode="auto">
        <a:xfrm flipV="1">
          <a:off x="2200275" y="4829175"/>
          <a:ext cx="0" cy="3429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1485900</xdr:colOff>
      <xdr:row>9</xdr:row>
      <xdr:rowOff>342900</xdr:rowOff>
    </xdr:from>
    <xdr:to>
      <xdr:col>3</xdr:col>
      <xdr:colOff>247650</xdr:colOff>
      <xdr:row>10</xdr:row>
      <xdr:rowOff>323850</xdr:rowOff>
    </xdr:to>
    <xdr:sp macro="" textlink="">
      <xdr:nvSpPr>
        <xdr:cNvPr id="10248" name="Text Box 8"/>
        <xdr:cNvSpPr txBox="1">
          <a:spLocks noChangeArrowheads="1"/>
        </xdr:cNvSpPr>
      </xdr:nvSpPr>
      <xdr:spPr bwMode="auto">
        <a:xfrm>
          <a:off x="3067050" y="3657600"/>
          <a:ext cx="1924050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工事場所は町名まで記載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２箇所以上ある場合には併記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15</xdr:row>
      <xdr:rowOff>57150</xdr:rowOff>
    </xdr:from>
    <xdr:to>
      <xdr:col>0</xdr:col>
      <xdr:colOff>723900</xdr:colOff>
      <xdr:row>17</xdr:row>
      <xdr:rowOff>76200</xdr:rowOff>
    </xdr:to>
    <xdr:sp macro="" textlink="">
      <xdr:nvSpPr>
        <xdr:cNvPr id="17472" name="AutoShape 1"/>
        <xdr:cNvSpPr>
          <a:spLocks noChangeArrowheads="1"/>
        </xdr:cNvSpPr>
      </xdr:nvSpPr>
      <xdr:spPr bwMode="auto">
        <a:xfrm>
          <a:off x="476250" y="3057525"/>
          <a:ext cx="247650" cy="3810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561975</xdr:colOff>
      <xdr:row>19</xdr:row>
      <xdr:rowOff>28575</xdr:rowOff>
    </xdr:from>
    <xdr:to>
      <xdr:col>1</xdr:col>
      <xdr:colOff>304800</xdr:colOff>
      <xdr:row>21</xdr:row>
      <xdr:rowOff>0</xdr:rowOff>
    </xdr:to>
    <xdr:sp macro="" textlink="">
      <xdr:nvSpPr>
        <xdr:cNvPr id="17410" name="Text Box 2"/>
        <xdr:cNvSpPr txBox="1">
          <a:spLocks noChangeArrowheads="1"/>
        </xdr:cNvSpPr>
      </xdr:nvSpPr>
      <xdr:spPr bwMode="auto">
        <a:xfrm>
          <a:off x="561975" y="3752850"/>
          <a:ext cx="31242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必ず等をつける。消費税等相当額とは、消費税および地方消費税の合計額の相当額のこと。</a:t>
          </a:r>
        </a:p>
      </xdr:txBody>
    </xdr:sp>
    <xdr:clientData/>
  </xdr:twoCellAnchor>
  <xdr:twoCellAnchor>
    <xdr:from>
      <xdr:col>0</xdr:col>
      <xdr:colOff>609600</xdr:colOff>
      <xdr:row>17</xdr:row>
      <xdr:rowOff>38100</xdr:rowOff>
    </xdr:from>
    <xdr:to>
      <xdr:col>0</xdr:col>
      <xdr:colOff>609600</xdr:colOff>
      <xdr:row>19</xdr:row>
      <xdr:rowOff>28575</xdr:rowOff>
    </xdr:to>
    <xdr:sp macro="" textlink="">
      <xdr:nvSpPr>
        <xdr:cNvPr id="17474" name="Line 3"/>
        <xdr:cNvSpPr>
          <a:spLocks noChangeShapeType="1"/>
        </xdr:cNvSpPr>
      </xdr:nvSpPr>
      <xdr:spPr bwMode="auto">
        <a:xfrm flipV="1">
          <a:off x="609600" y="3400425"/>
          <a:ext cx="0" cy="3524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1019175</xdr:colOff>
      <xdr:row>315</xdr:row>
      <xdr:rowOff>95250</xdr:rowOff>
    </xdr:from>
    <xdr:to>
      <xdr:col>0</xdr:col>
      <xdr:colOff>1266825</xdr:colOff>
      <xdr:row>317</xdr:row>
      <xdr:rowOff>66675</xdr:rowOff>
    </xdr:to>
    <xdr:sp macro="" textlink="">
      <xdr:nvSpPr>
        <xdr:cNvPr id="17475" name="AutoShape 4"/>
        <xdr:cNvSpPr>
          <a:spLocks noChangeArrowheads="1"/>
        </xdr:cNvSpPr>
      </xdr:nvSpPr>
      <xdr:spPr bwMode="auto">
        <a:xfrm>
          <a:off x="1019175" y="59102625"/>
          <a:ext cx="247650" cy="3333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1104900</xdr:colOff>
      <xdr:row>319</xdr:row>
      <xdr:rowOff>66675</xdr:rowOff>
    </xdr:from>
    <xdr:to>
      <xdr:col>3</xdr:col>
      <xdr:colOff>152400</xdr:colOff>
      <xdr:row>323</xdr:row>
      <xdr:rowOff>161925</xdr:rowOff>
    </xdr:to>
    <xdr:sp macro="" textlink="">
      <xdr:nvSpPr>
        <xdr:cNvPr id="17413" name="Text Box 5"/>
        <xdr:cNvSpPr txBox="1">
          <a:spLocks noChangeArrowheads="1"/>
        </xdr:cNvSpPr>
      </xdr:nvSpPr>
      <xdr:spPr bwMode="auto">
        <a:xfrm>
          <a:off x="1104900" y="59797950"/>
          <a:ext cx="44672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必ず等をつける。一般管理費等とは、一般管理費と付加利益からなり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(1)一般管理費等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(2)契約に要する費用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(3)特定住宅瑕疵担保履行法による資金確保措置のための費用(住宅のみ)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に区分して内訳明細書に計上する。</a:t>
          </a:r>
        </a:p>
      </xdr:txBody>
    </xdr:sp>
    <xdr:clientData/>
  </xdr:twoCellAnchor>
  <xdr:twoCellAnchor>
    <xdr:from>
      <xdr:col>0</xdr:col>
      <xdr:colOff>1152525</xdr:colOff>
      <xdr:row>317</xdr:row>
      <xdr:rowOff>76200</xdr:rowOff>
    </xdr:from>
    <xdr:to>
      <xdr:col>0</xdr:col>
      <xdr:colOff>1162050</xdr:colOff>
      <xdr:row>319</xdr:row>
      <xdr:rowOff>28575</xdr:rowOff>
    </xdr:to>
    <xdr:sp macro="" textlink="">
      <xdr:nvSpPr>
        <xdr:cNvPr id="17477" name="Line 6"/>
        <xdr:cNvSpPr>
          <a:spLocks noChangeShapeType="1"/>
        </xdr:cNvSpPr>
      </xdr:nvSpPr>
      <xdr:spPr bwMode="auto">
        <a:xfrm flipV="1">
          <a:off x="1152525" y="59445525"/>
          <a:ext cx="9525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1228725</xdr:colOff>
      <xdr:row>307</xdr:row>
      <xdr:rowOff>66675</xdr:rowOff>
    </xdr:from>
    <xdr:to>
      <xdr:col>2</xdr:col>
      <xdr:colOff>447675</xdr:colOff>
      <xdr:row>307</xdr:row>
      <xdr:rowOff>247650</xdr:rowOff>
    </xdr:to>
    <xdr:sp macro="" textlink="">
      <xdr:nvSpPr>
        <xdr:cNvPr id="17415" name="Text Box 7"/>
        <xdr:cNvSpPr txBox="1">
          <a:spLocks noChangeArrowheads="1"/>
        </xdr:cNvSpPr>
      </xdr:nvSpPr>
      <xdr:spPr bwMode="auto">
        <a:xfrm>
          <a:off x="1228725" y="57340500"/>
          <a:ext cx="30194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科目別内訳書として、共通費の内訳を必ず作成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1200150</xdr:colOff>
      <xdr:row>30</xdr:row>
      <xdr:rowOff>0</xdr:rowOff>
    </xdr:from>
    <xdr:to>
      <xdr:col>2</xdr:col>
      <xdr:colOff>342900</xdr:colOff>
      <xdr:row>32</xdr:row>
      <xdr:rowOff>9525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1200150" y="571500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単管本足場の場合に計上し、枠組本足場は計上しない。</a:t>
          </a:r>
        </a:p>
      </xdr:txBody>
    </xdr:sp>
    <xdr:clientData/>
  </xdr:twoCellAnchor>
  <xdr:twoCellAnchor editAs="oneCell">
    <xdr:from>
      <xdr:col>0</xdr:col>
      <xdr:colOff>1219200</xdr:colOff>
      <xdr:row>3</xdr:row>
      <xdr:rowOff>104775</xdr:rowOff>
    </xdr:from>
    <xdr:to>
      <xdr:col>2</xdr:col>
      <xdr:colOff>352425</xdr:colOff>
      <xdr:row>6</xdr:row>
      <xdr:rowOff>95250</xdr:rowOff>
    </xdr:to>
    <xdr:sp macro="" textlink="">
      <xdr:nvSpPr>
        <xdr:cNvPr id="3079" name="Text Box 7"/>
        <xdr:cNvSpPr txBox="1">
          <a:spLocks noChangeArrowheads="1"/>
        </xdr:cNvSpPr>
      </xdr:nvSpPr>
      <xdr:spPr bwMode="auto">
        <a:xfrm>
          <a:off x="1219200" y="933450"/>
          <a:ext cx="1876425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直接仮設工事の数量は1-式とし、参考数量を摘要欄に記載する。</a:t>
          </a:r>
        </a:p>
      </xdr:txBody>
    </xdr:sp>
    <xdr:clientData/>
  </xdr:twoCellAnchor>
  <xdr:twoCellAnchor editAs="oneCell">
    <xdr:from>
      <xdr:col>0</xdr:col>
      <xdr:colOff>1219200</xdr:colOff>
      <xdr:row>7</xdr:row>
      <xdr:rowOff>114300</xdr:rowOff>
    </xdr:from>
    <xdr:to>
      <xdr:col>2</xdr:col>
      <xdr:colOff>342900</xdr:colOff>
      <xdr:row>12</xdr:row>
      <xdr:rowOff>76200</xdr:rowOff>
    </xdr:to>
    <xdr:sp macro="" textlink="">
      <xdr:nvSpPr>
        <xdr:cNvPr id="3080" name="Text Box 8"/>
        <xdr:cNvSpPr txBox="1">
          <a:spLocks noChangeArrowheads="1"/>
        </xdr:cNvSpPr>
      </xdr:nvSpPr>
      <xdr:spPr bwMode="auto">
        <a:xfrm>
          <a:off x="1219200" y="1666875"/>
          <a:ext cx="1866900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墨出し、養生、整理清掃後片付けは、県単価が部位ごとに分かれているので、部位ごとの床面積を数量として算出すること。</a:t>
          </a:r>
        </a:p>
      </xdr:txBody>
    </xdr:sp>
    <xdr:clientData/>
  </xdr:twoCellAnchor>
  <xdr:twoCellAnchor editAs="oneCell">
    <xdr:from>
      <xdr:col>0</xdr:col>
      <xdr:colOff>1200150</xdr:colOff>
      <xdr:row>123</xdr:row>
      <xdr:rowOff>104775</xdr:rowOff>
    </xdr:from>
    <xdr:to>
      <xdr:col>4</xdr:col>
      <xdr:colOff>352425</xdr:colOff>
      <xdr:row>125</xdr:row>
      <xdr:rowOff>95250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1200150" y="23221950"/>
          <a:ext cx="2981325" cy="352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任意処分は原則として500㎥未満とすること。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指定処分の場合には処分場を明記すること。</a:t>
          </a:r>
        </a:p>
      </xdr:txBody>
    </xdr:sp>
    <xdr:clientData/>
  </xdr:twoCellAnchor>
  <xdr:twoCellAnchor editAs="oneCell">
    <xdr:from>
      <xdr:col>0</xdr:col>
      <xdr:colOff>1228725</xdr:colOff>
      <xdr:row>13</xdr:row>
      <xdr:rowOff>104775</xdr:rowOff>
    </xdr:from>
    <xdr:to>
      <xdr:col>2</xdr:col>
      <xdr:colOff>371475</xdr:colOff>
      <xdr:row>15</xdr:row>
      <xdr:rowOff>114300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1228725" y="274320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数量単位を１式とする場合には単価は表示しない。</a:t>
          </a:r>
        </a:p>
      </xdr:txBody>
    </xdr:sp>
    <xdr:clientData/>
  </xdr:twoCellAnchor>
  <xdr:twoCellAnchor editAs="oneCell">
    <xdr:from>
      <xdr:col>0</xdr:col>
      <xdr:colOff>1104900</xdr:colOff>
      <xdr:row>107</xdr:row>
      <xdr:rowOff>9525</xdr:rowOff>
    </xdr:from>
    <xdr:to>
      <xdr:col>2</xdr:col>
      <xdr:colOff>247650</xdr:colOff>
      <xdr:row>110</xdr:row>
      <xdr:rowOff>123825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1104900" y="20231100"/>
          <a:ext cx="1885950" cy="657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床付けは人力施行の場合には計上しない。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床付けの面積は、砂利地業・割石地業の面積</a:t>
          </a:r>
        </a:p>
      </xdr:txBody>
    </xdr:sp>
    <xdr:clientData/>
  </xdr:twoCellAnchor>
  <xdr:twoCellAnchor editAs="oneCell">
    <xdr:from>
      <xdr:col>0</xdr:col>
      <xdr:colOff>57150</xdr:colOff>
      <xdr:row>264</xdr:row>
      <xdr:rowOff>76200</xdr:rowOff>
    </xdr:from>
    <xdr:to>
      <xdr:col>1</xdr:col>
      <xdr:colOff>590550</xdr:colOff>
      <xdr:row>266</xdr:row>
      <xdr:rowOff>85725</xdr:rowOff>
    </xdr:to>
    <xdr:sp macro="" textlink="">
      <xdr:nvSpPr>
        <xdr:cNvPr id="3085" name="Text Box 13"/>
        <xdr:cNvSpPr txBox="1">
          <a:spLocks noChangeArrowheads="1"/>
        </xdr:cNvSpPr>
      </xdr:nvSpPr>
      <xdr:spPr bwMode="auto">
        <a:xfrm>
          <a:off x="57150" y="4956810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ｺﾝｸﾘｰﾄの数量は、部位ごとに分けて計上すること。</a:t>
          </a:r>
        </a:p>
      </xdr:txBody>
    </xdr:sp>
    <xdr:clientData/>
  </xdr:twoCellAnchor>
  <xdr:twoCellAnchor editAs="oneCell">
    <xdr:from>
      <xdr:col>0</xdr:col>
      <xdr:colOff>1171575</xdr:colOff>
      <xdr:row>297</xdr:row>
      <xdr:rowOff>95250</xdr:rowOff>
    </xdr:from>
    <xdr:to>
      <xdr:col>2</xdr:col>
      <xdr:colOff>314325</xdr:colOff>
      <xdr:row>299</xdr:row>
      <xdr:rowOff>104775</xdr:rowOff>
    </xdr:to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1171575" y="55559325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ｺﾝｸﾘｰﾄ足場は、配管式施工の場合にのみ計上すること。</a:t>
          </a:r>
        </a:p>
      </xdr:txBody>
    </xdr:sp>
    <xdr:clientData/>
  </xdr:twoCellAnchor>
  <xdr:twoCellAnchor editAs="oneCell">
    <xdr:from>
      <xdr:col>0</xdr:col>
      <xdr:colOff>1095375</xdr:colOff>
      <xdr:row>385</xdr:row>
      <xdr:rowOff>9525</xdr:rowOff>
    </xdr:from>
    <xdr:to>
      <xdr:col>2</xdr:col>
      <xdr:colOff>342900</xdr:colOff>
      <xdr:row>387</xdr:row>
      <xdr:rowOff>19050</xdr:rowOff>
    </xdr:to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1095375" y="71970900"/>
          <a:ext cx="19907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ｽﾊﾟｲﾗﾙﾌｰﾌﾟ等の加工を要しない鉄筋は運搬費の対象としない。</a:t>
          </a:r>
        </a:p>
      </xdr:txBody>
    </xdr:sp>
    <xdr:clientData/>
  </xdr:twoCellAnchor>
  <xdr:twoCellAnchor>
    <xdr:from>
      <xdr:col>2</xdr:col>
      <xdr:colOff>219075</xdr:colOff>
      <xdr:row>362</xdr:row>
      <xdr:rowOff>123825</xdr:rowOff>
    </xdr:from>
    <xdr:to>
      <xdr:col>3</xdr:col>
      <xdr:colOff>152400</xdr:colOff>
      <xdr:row>364</xdr:row>
      <xdr:rowOff>19050</xdr:rowOff>
    </xdr:to>
    <xdr:sp macro="" textlink="">
      <xdr:nvSpPr>
        <xdr:cNvPr id="3377" name="AutoShape 16"/>
        <xdr:cNvSpPr>
          <a:spLocks noChangeArrowheads="1"/>
        </xdr:cNvSpPr>
      </xdr:nvSpPr>
      <xdr:spPr bwMode="auto">
        <a:xfrm>
          <a:off x="2962275" y="67922775"/>
          <a:ext cx="600075" cy="257175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47625</xdr:colOff>
      <xdr:row>362</xdr:row>
      <xdr:rowOff>66675</xdr:rowOff>
    </xdr:from>
    <xdr:to>
      <xdr:col>5</xdr:col>
      <xdr:colOff>66675</xdr:colOff>
      <xdr:row>363</xdr:row>
      <xdr:rowOff>95250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876675" y="67865625"/>
          <a:ext cx="6858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設計数量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</xdr:col>
      <xdr:colOff>152400</xdr:colOff>
      <xdr:row>363</xdr:row>
      <xdr:rowOff>0</xdr:rowOff>
    </xdr:from>
    <xdr:to>
      <xdr:col>4</xdr:col>
      <xdr:colOff>38100</xdr:colOff>
      <xdr:row>363</xdr:row>
      <xdr:rowOff>95250</xdr:rowOff>
    </xdr:to>
    <xdr:sp macro="" textlink="">
      <xdr:nvSpPr>
        <xdr:cNvPr id="3379" name="Line 18"/>
        <xdr:cNvSpPr>
          <a:spLocks noChangeShapeType="1"/>
        </xdr:cNvSpPr>
      </xdr:nvSpPr>
      <xdr:spPr bwMode="auto">
        <a:xfrm flipH="1">
          <a:off x="3562350" y="67979925"/>
          <a:ext cx="304800" cy="95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1285875</xdr:colOff>
      <xdr:row>367</xdr:row>
      <xdr:rowOff>161925</xdr:rowOff>
    </xdr:from>
    <xdr:to>
      <xdr:col>1</xdr:col>
      <xdr:colOff>1371600</xdr:colOff>
      <xdr:row>369</xdr:row>
      <xdr:rowOff>28575</xdr:rowOff>
    </xdr:to>
    <xdr:sp macro="" textlink="">
      <xdr:nvSpPr>
        <xdr:cNvPr id="3380" name="AutoShape 19"/>
        <xdr:cNvSpPr>
          <a:spLocks noChangeArrowheads="1"/>
        </xdr:cNvSpPr>
      </xdr:nvSpPr>
      <xdr:spPr bwMode="auto">
        <a:xfrm>
          <a:off x="1285875" y="68865750"/>
          <a:ext cx="1438275" cy="2286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923925</xdr:colOff>
      <xdr:row>366</xdr:row>
      <xdr:rowOff>171450</xdr:rowOff>
    </xdr:from>
    <xdr:to>
      <xdr:col>6</xdr:col>
      <xdr:colOff>1047750</xdr:colOff>
      <xdr:row>368</xdr:row>
      <xdr:rowOff>38100</xdr:rowOff>
    </xdr:to>
    <xdr:sp macro="" textlink="">
      <xdr:nvSpPr>
        <xdr:cNvPr id="3381" name="AutoShape 20"/>
        <xdr:cNvSpPr>
          <a:spLocks noChangeArrowheads="1"/>
        </xdr:cNvSpPr>
      </xdr:nvSpPr>
      <xdr:spPr bwMode="auto">
        <a:xfrm>
          <a:off x="5419725" y="68694300"/>
          <a:ext cx="1114425" cy="2286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1085850</xdr:colOff>
      <xdr:row>483</xdr:row>
      <xdr:rowOff>66675</xdr:rowOff>
    </xdr:from>
    <xdr:to>
      <xdr:col>2</xdr:col>
      <xdr:colOff>333375</xdr:colOff>
      <xdr:row>485</xdr:row>
      <xdr:rowOff>76200</xdr:rowOff>
    </xdr:to>
    <xdr:sp macro="" textlink="">
      <xdr:nvSpPr>
        <xdr:cNvPr id="3093" name="Text Box 21"/>
        <xdr:cNvSpPr txBox="1">
          <a:spLocks noChangeArrowheads="1"/>
        </xdr:cNvSpPr>
      </xdr:nvSpPr>
      <xdr:spPr bwMode="auto">
        <a:xfrm>
          <a:off x="1085850" y="90335100"/>
          <a:ext cx="19907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建方機械器具費は共通仮設費に計上する。</a:t>
          </a:r>
        </a:p>
      </xdr:txBody>
    </xdr:sp>
    <xdr:clientData/>
  </xdr:twoCellAnchor>
  <xdr:twoCellAnchor editAs="oneCell">
    <xdr:from>
      <xdr:col>0</xdr:col>
      <xdr:colOff>1095375</xdr:colOff>
      <xdr:row>492</xdr:row>
      <xdr:rowOff>76200</xdr:rowOff>
    </xdr:from>
    <xdr:to>
      <xdr:col>2</xdr:col>
      <xdr:colOff>342900</xdr:colOff>
      <xdr:row>494</xdr:row>
      <xdr:rowOff>85725</xdr:rowOff>
    </xdr:to>
    <xdr:sp macro="" textlink="">
      <xdr:nvSpPr>
        <xdr:cNvPr id="3094" name="Text Box 22"/>
        <xdr:cNvSpPr txBox="1">
          <a:spLocks noChangeArrowheads="1"/>
        </xdr:cNvSpPr>
      </xdr:nvSpPr>
      <xdr:spPr bwMode="auto">
        <a:xfrm>
          <a:off x="1095375" y="91973400"/>
          <a:ext cx="19907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鉄骨足場、安全ネット張り等は直接仮設費に計上する。</a:t>
          </a:r>
        </a:p>
      </xdr:txBody>
    </xdr:sp>
    <xdr:clientData/>
  </xdr:twoCellAnchor>
  <xdr:twoCellAnchor editAs="oneCell">
    <xdr:from>
      <xdr:col>0</xdr:col>
      <xdr:colOff>1095375</xdr:colOff>
      <xdr:row>498</xdr:row>
      <xdr:rowOff>95250</xdr:rowOff>
    </xdr:from>
    <xdr:to>
      <xdr:col>2</xdr:col>
      <xdr:colOff>342900</xdr:colOff>
      <xdr:row>500</xdr:row>
      <xdr:rowOff>104775</xdr:rowOff>
    </xdr:to>
    <xdr:sp macro="" textlink="">
      <xdr:nvSpPr>
        <xdr:cNvPr id="3095" name="Text Box 23"/>
        <xdr:cNvSpPr txBox="1">
          <a:spLocks noChangeArrowheads="1"/>
        </xdr:cNvSpPr>
      </xdr:nvSpPr>
      <xdr:spPr bwMode="auto">
        <a:xfrm>
          <a:off x="1095375" y="93078300"/>
          <a:ext cx="19907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超音波探傷試験の自主検査費用は工場制作費に含む。</a:t>
          </a:r>
        </a:p>
      </xdr:txBody>
    </xdr:sp>
    <xdr:clientData/>
  </xdr:twoCellAnchor>
  <xdr:twoCellAnchor editAs="oneCell">
    <xdr:from>
      <xdr:col>0</xdr:col>
      <xdr:colOff>1076325</xdr:colOff>
      <xdr:row>111</xdr:row>
      <xdr:rowOff>161925</xdr:rowOff>
    </xdr:from>
    <xdr:to>
      <xdr:col>2</xdr:col>
      <xdr:colOff>219075</xdr:colOff>
      <xdr:row>113</xdr:row>
      <xdr:rowOff>171450</xdr:rowOff>
    </xdr:to>
    <xdr:sp macro="" textlink="">
      <xdr:nvSpPr>
        <xdr:cNvPr id="3097" name="Text Box 25"/>
        <xdr:cNvSpPr txBox="1">
          <a:spLocks noChangeArrowheads="1"/>
        </xdr:cNvSpPr>
      </xdr:nvSpPr>
      <xdr:spPr bwMode="auto">
        <a:xfrm>
          <a:off x="1076325" y="2110740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㎡、㎥は印刷時の文字が潰れないようにm2,m3と記載する。</a:t>
          </a:r>
        </a:p>
      </xdr:txBody>
    </xdr:sp>
    <xdr:clientData/>
  </xdr:twoCellAnchor>
  <xdr:twoCellAnchor editAs="oneCell">
    <xdr:from>
      <xdr:col>0</xdr:col>
      <xdr:colOff>266700</xdr:colOff>
      <xdr:row>786</xdr:row>
      <xdr:rowOff>76200</xdr:rowOff>
    </xdr:from>
    <xdr:to>
      <xdr:col>5</xdr:col>
      <xdr:colOff>190500</xdr:colOff>
      <xdr:row>788</xdr:row>
      <xdr:rowOff>85725</xdr:rowOff>
    </xdr:to>
    <xdr:sp macro="" textlink="">
      <xdr:nvSpPr>
        <xdr:cNvPr id="3098" name="Text Box 26"/>
        <xdr:cNvSpPr txBox="1">
          <a:spLocks noChangeArrowheads="1"/>
        </xdr:cNvSpPr>
      </xdr:nvSpPr>
      <xdr:spPr bwMode="auto">
        <a:xfrm>
          <a:off x="266700" y="146894550"/>
          <a:ext cx="441960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屋根材等の荷揚げ費は、共通仮設費の揚重機械器具費の率に含まれているので計上しない。</a:t>
          </a:r>
        </a:p>
      </xdr:txBody>
    </xdr:sp>
    <xdr:clientData/>
  </xdr:twoCellAnchor>
  <xdr:twoCellAnchor editAs="oneCell">
    <xdr:from>
      <xdr:col>1</xdr:col>
      <xdr:colOff>828675</xdr:colOff>
      <xdr:row>70</xdr:row>
      <xdr:rowOff>142875</xdr:rowOff>
    </xdr:from>
    <xdr:to>
      <xdr:col>2</xdr:col>
      <xdr:colOff>533400</xdr:colOff>
      <xdr:row>71</xdr:row>
      <xdr:rowOff>161925</xdr:rowOff>
    </xdr:to>
    <xdr:sp macro="" textlink="">
      <xdr:nvSpPr>
        <xdr:cNvPr id="3099" name="Text Box 27"/>
        <xdr:cNvSpPr txBox="1">
          <a:spLocks noChangeArrowheads="1"/>
        </xdr:cNvSpPr>
      </xdr:nvSpPr>
      <xdr:spPr bwMode="auto">
        <a:xfrm>
          <a:off x="2181225" y="13382625"/>
          <a:ext cx="1095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見付け(水平)m2</a:t>
          </a:r>
        </a:p>
      </xdr:txBody>
    </xdr:sp>
    <xdr:clientData/>
  </xdr:twoCellAnchor>
  <xdr:twoCellAnchor>
    <xdr:from>
      <xdr:col>1</xdr:col>
      <xdr:colOff>600075</xdr:colOff>
      <xdr:row>71</xdr:row>
      <xdr:rowOff>104775</xdr:rowOff>
    </xdr:from>
    <xdr:to>
      <xdr:col>1</xdr:col>
      <xdr:colOff>819150</xdr:colOff>
      <xdr:row>71</xdr:row>
      <xdr:rowOff>104775</xdr:rowOff>
    </xdr:to>
    <xdr:sp macro="" textlink="">
      <xdr:nvSpPr>
        <xdr:cNvPr id="3388" name="Line 28"/>
        <xdr:cNvSpPr>
          <a:spLocks noChangeShapeType="1"/>
        </xdr:cNvSpPr>
      </xdr:nvSpPr>
      <xdr:spPr bwMode="auto">
        <a:xfrm flipH="1" flipV="1">
          <a:off x="1952625" y="13525500"/>
          <a:ext cx="2190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476250</xdr:colOff>
      <xdr:row>116</xdr:row>
      <xdr:rowOff>152400</xdr:rowOff>
    </xdr:from>
    <xdr:to>
      <xdr:col>2</xdr:col>
      <xdr:colOff>180975</xdr:colOff>
      <xdr:row>117</xdr:row>
      <xdr:rowOff>171450</xdr:rowOff>
    </xdr:to>
    <xdr:sp macro="" textlink="">
      <xdr:nvSpPr>
        <xdr:cNvPr id="3101" name="Text Box 29"/>
        <xdr:cNvSpPr txBox="1">
          <a:spLocks noChangeArrowheads="1"/>
        </xdr:cNvSpPr>
      </xdr:nvSpPr>
      <xdr:spPr bwMode="auto">
        <a:xfrm>
          <a:off x="1828800" y="22002750"/>
          <a:ext cx="10953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10t車を標準</a:t>
          </a:r>
        </a:p>
      </xdr:txBody>
    </xdr:sp>
    <xdr:clientData/>
  </xdr:twoCellAnchor>
  <xdr:twoCellAnchor>
    <xdr:from>
      <xdr:col>1</xdr:col>
      <xdr:colOff>257175</xdr:colOff>
      <xdr:row>117</xdr:row>
      <xdr:rowOff>114300</xdr:rowOff>
    </xdr:from>
    <xdr:to>
      <xdr:col>1</xdr:col>
      <xdr:colOff>476250</xdr:colOff>
      <xdr:row>117</xdr:row>
      <xdr:rowOff>114300</xdr:rowOff>
    </xdr:to>
    <xdr:sp macro="" textlink="">
      <xdr:nvSpPr>
        <xdr:cNvPr id="3390" name="Line 30"/>
        <xdr:cNvSpPr>
          <a:spLocks noChangeShapeType="1"/>
        </xdr:cNvSpPr>
      </xdr:nvSpPr>
      <xdr:spPr bwMode="auto">
        <a:xfrm flipH="1" flipV="1">
          <a:off x="1609725" y="22145625"/>
          <a:ext cx="21907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1162050</xdr:colOff>
      <xdr:row>139</xdr:row>
      <xdr:rowOff>9525</xdr:rowOff>
    </xdr:from>
    <xdr:to>
      <xdr:col>2</xdr:col>
      <xdr:colOff>304800</xdr:colOff>
      <xdr:row>141</xdr:row>
      <xdr:rowOff>19050</xdr:rowOff>
    </xdr:to>
    <xdr:sp macro="" textlink="">
      <xdr:nvSpPr>
        <xdr:cNvPr id="3103" name="Text Box 31"/>
        <xdr:cNvSpPr txBox="1">
          <a:spLocks noChangeArrowheads="1"/>
        </xdr:cNvSpPr>
      </xdr:nvSpPr>
      <xdr:spPr bwMode="auto">
        <a:xfrm>
          <a:off x="1162050" y="2602230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防湿層下の目潰し砂敷き共の単価になっている。</a:t>
          </a:r>
        </a:p>
      </xdr:txBody>
    </xdr:sp>
    <xdr:clientData/>
  </xdr:twoCellAnchor>
  <xdr:twoCellAnchor editAs="oneCell">
    <xdr:from>
      <xdr:col>0</xdr:col>
      <xdr:colOff>1209675</xdr:colOff>
      <xdr:row>126</xdr:row>
      <xdr:rowOff>171450</xdr:rowOff>
    </xdr:from>
    <xdr:to>
      <xdr:col>2</xdr:col>
      <xdr:colOff>352425</xdr:colOff>
      <xdr:row>129</xdr:row>
      <xdr:rowOff>0</xdr:rowOff>
    </xdr:to>
    <xdr:sp macro="" textlink="">
      <xdr:nvSpPr>
        <xdr:cNvPr id="3104" name="Text Box 32"/>
        <xdr:cNvSpPr txBox="1">
          <a:spLocks noChangeArrowheads="1"/>
        </xdr:cNvSpPr>
      </xdr:nvSpPr>
      <xdr:spPr bwMode="auto">
        <a:xfrm>
          <a:off x="1209675" y="23831550"/>
          <a:ext cx="18859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土工機械運搬費の合計を1-式計上すること。</a:t>
          </a:r>
        </a:p>
      </xdr:txBody>
    </xdr:sp>
    <xdr:clientData/>
  </xdr:twoCellAnchor>
  <xdr:twoCellAnchor editAs="oneCell">
    <xdr:from>
      <xdr:col>2</xdr:col>
      <xdr:colOff>276225</xdr:colOff>
      <xdr:row>264</xdr:row>
      <xdr:rowOff>19050</xdr:rowOff>
    </xdr:from>
    <xdr:to>
      <xdr:col>6</xdr:col>
      <xdr:colOff>419100</xdr:colOff>
      <xdr:row>266</xdr:row>
      <xdr:rowOff>171450</xdr:rowOff>
    </xdr:to>
    <xdr:sp macro="" textlink="">
      <xdr:nvSpPr>
        <xdr:cNvPr id="3105" name="Text Box 33"/>
        <xdr:cNvSpPr txBox="1">
          <a:spLocks noChangeArrowheads="1"/>
        </xdr:cNvSpPr>
      </xdr:nvSpPr>
      <xdr:spPr bwMode="auto">
        <a:xfrm>
          <a:off x="3019425" y="49510950"/>
          <a:ext cx="28860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H23標準仕様書の改定により、ΔFに替えて構造体強度補正値Sを加算する。積算のうえでは原則S=3を加算した単価を採用すること。</a:t>
          </a:r>
        </a:p>
      </xdr:txBody>
    </xdr:sp>
    <xdr:clientData/>
  </xdr:twoCellAnchor>
  <xdr:twoCellAnchor>
    <xdr:from>
      <xdr:col>1</xdr:col>
      <xdr:colOff>876300</xdr:colOff>
      <xdr:row>265</xdr:row>
      <xdr:rowOff>133350</xdr:rowOff>
    </xdr:from>
    <xdr:to>
      <xdr:col>2</xdr:col>
      <xdr:colOff>295275</xdr:colOff>
      <xdr:row>267</xdr:row>
      <xdr:rowOff>85725</xdr:rowOff>
    </xdr:to>
    <xdr:sp macro="" textlink="">
      <xdr:nvSpPr>
        <xdr:cNvPr id="3394" name="Line 34"/>
        <xdr:cNvSpPr>
          <a:spLocks noChangeShapeType="1"/>
        </xdr:cNvSpPr>
      </xdr:nvSpPr>
      <xdr:spPr bwMode="auto">
        <a:xfrm flipH="1">
          <a:off x="2228850" y="49806225"/>
          <a:ext cx="809625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457200</xdr:colOff>
      <xdr:row>156</xdr:row>
      <xdr:rowOff>19050</xdr:rowOff>
    </xdr:from>
    <xdr:to>
      <xdr:col>6</xdr:col>
      <xdr:colOff>752475</xdr:colOff>
      <xdr:row>158</xdr:row>
      <xdr:rowOff>171450</xdr:rowOff>
    </xdr:to>
    <xdr:sp macro="" textlink="">
      <xdr:nvSpPr>
        <xdr:cNvPr id="3107" name="Text Box 35"/>
        <xdr:cNvSpPr txBox="1">
          <a:spLocks noChangeArrowheads="1"/>
        </xdr:cNvSpPr>
      </xdr:nvSpPr>
      <xdr:spPr bwMode="auto">
        <a:xfrm>
          <a:off x="3200400" y="29394150"/>
          <a:ext cx="3038475" cy="514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杭の場合も構造体強度補正値Sは必要。ただし、気温による補正は必要ないのでSは常に3となる。また、水セメント比は必ず記載する。</a:t>
          </a:r>
        </a:p>
      </xdr:txBody>
    </xdr:sp>
    <xdr:clientData/>
  </xdr:twoCellAnchor>
  <xdr:twoCellAnchor>
    <xdr:from>
      <xdr:col>1</xdr:col>
      <xdr:colOff>1047750</xdr:colOff>
      <xdr:row>157</xdr:row>
      <xdr:rowOff>133350</xdr:rowOff>
    </xdr:from>
    <xdr:to>
      <xdr:col>2</xdr:col>
      <xdr:colOff>466725</xdr:colOff>
      <xdr:row>159</xdr:row>
      <xdr:rowOff>85725</xdr:rowOff>
    </xdr:to>
    <xdr:sp macro="" textlink="">
      <xdr:nvSpPr>
        <xdr:cNvPr id="3396" name="Line 36"/>
        <xdr:cNvSpPr>
          <a:spLocks noChangeShapeType="1"/>
        </xdr:cNvSpPr>
      </xdr:nvSpPr>
      <xdr:spPr bwMode="auto">
        <a:xfrm flipH="1">
          <a:off x="2400300" y="29689425"/>
          <a:ext cx="809625" cy="3143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333375</xdr:colOff>
      <xdr:row>288</xdr:row>
      <xdr:rowOff>123825</xdr:rowOff>
    </xdr:from>
    <xdr:to>
      <xdr:col>5</xdr:col>
      <xdr:colOff>514350</xdr:colOff>
      <xdr:row>290</xdr:row>
      <xdr:rowOff>123825</xdr:rowOff>
    </xdr:to>
    <xdr:sp macro="" textlink="">
      <xdr:nvSpPr>
        <xdr:cNvPr id="3109" name="Text Box 37"/>
        <xdr:cNvSpPr txBox="1">
          <a:spLocks noChangeArrowheads="1"/>
        </xdr:cNvSpPr>
      </xdr:nvSpPr>
      <xdr:spPr bwMode="auto">
        <a:xfrm>
          <a:off x="3076575" y="53959125"/>
          <a:ext cx="193357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軽量コンクリートの場合には、必ず気乾比重を記載する。</a:t>
          </a:r>
        </a:p>
      </xdr:txBody>
    </xdr:sp>
    <xdr:clientData/>
  </xdr:twoCellAnchor>
  <xdr:twoCellAnchor>
    <xdr:from>
      <xdr:col>1</xdr:col>
      <xdr:colOff>1066800</xdr:colOff>
      <xdr:row>287</xdr:row>
      <xdr:rowOff>47625</xdr:rowOff>
    </xdr:from>
    <xdr:to>
      <xdr:col>2</xdr:col>
      <xdr:colOff>333375</xdr:colOff>
      <xdr:row>289</xdr:row>
      <xdr:rowOff>133350</xdr:rowOff>
    </xdr:to>
    <xdr:sp macro="" textlink="">
      <xdr:nvSpPr>
        <xdr:cNvPr id="3398" name="Line 38"/>
        <xdr:cNvSpPr>
          <a:spLocks noChangeShapeType="1"/>
        </xdr:cNvSpPr>
      </xdr:nvSpPr>
      <xdr:spPr bwMode="auto">
        <a:xfrm flipH="1" flipV="1">
          <a:off x="2419350" y="53701950"/>
          <a:ext cx="657225" cy="4476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285</xdr:row>
      <xdr:rowOff>161925</xdr:rowOff>
    </xdr:from>
    <xdr:to>
      <xdr:col>2</xdr:col>
      <xdr:colOff>19050</xdr:colOff>
      <xdr:row>287</xdr:row>
      <xdr:rowOff>28575</xdr:rowOff>
    </xdr:to>
    <xdr:sp macro="" textlink="">
      <xdr:nvSpPr>
        <xdr:cNvPr id="3399" name="AutoShape 39"/>
        <xdr:cNvSpPr>
          <a:spLocks noChangeArrowheads="1"/>
        </xdr:cNvSpPr>
      </xdr:nvSpPr>
      <xdr:spPr bwMode="auto">
        <a:xfrm>
          <a:off x="1647825" y="53454300"/>
          <a:ext cx="1114425" cy="228600"/>
        </a:xfrm>
        <a:prstGeom prst="roundRect">
          <a:avLst>
            <a:gd name="adj" fmla="val 16667"/>
          </a:avLst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241</xdr:row>
      <xdr:rowOff>9525</xdr:rowOff>
    </xdr:from>
    <xdr:to>
      <xdr:col>6</xdr:col>
      <xdr:colOff>695325</xdr:colOff>
      <xdr:row>242</xdr:row>
      <xdr:rowOff>171450</xdr:rowOff>
    </xdr:to>
    <xdr:sp macro="" textlink="">
      <xdr:nvSpPr>
        <xdr:cNvPr id="16385" name="Text Box 1"/>
        <xdr:cNvSpPr txBox="1">
          <a:spLocks noChangeArrowheads="1"/>
        </xdr:cNvSpPr>
      </xdr:nvSpPr>
      <xdr:spPr bwMode="auto">
        <a:xfrm>
          <a:off x="4029075" y="45053250"/>
          <a:ext cx="2152650" cy="342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数量、単価、金額がマイナスの場合には-でなく▲で表示する。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1181100</xdr:colOff>
      <xdr:row>3</xdr:row>
      <xdr:rowOff>28575</xdr:rowOff>
    </xdr:from>
    <xdr:to>
      <xdr:col>5</xdr:col>
      <xdr:colOff>180975</xdr:colOff>
      <xdr:row>5</xdr:row>
      <xdr:rowOff>171450</xdr:rowOff>
    </xdr:to>
    <xdr:sp macro="" textlink="">
      <xdr:nvSpPr>
        <xdr:cNvPr id="15361" name="Text Box 1"/>
        <xdr:cNvSpPr txBox="1">
          <a:spLocks noChangeArrowheads="1"/>
        </xdr:cNvSpPr>
      </xdr:nvSpPr>
      <xdr:spPr bwMode="auto">
        <a:xfrm>
          <a:off x="1181100" y="857250"/>
          <a:ext cx="3495675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共通仮設費、現場管理費、一般管理費等の数量は1-式とし、参考数量がある場合には摘要欄に記載する。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金額は100円単位とする。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59</xdr:row>
      <xdr:rowOff>104775</xdr:rowOff>
    </xdr:from>
    <xdr:to>
      <xdr:col>12</xdr:col>
      <xdr:colOff>457200</xdr:colOff>
      <xdr:row>63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705475" y="11439525"/>
          <a:ext cx="2019300" cy="695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（所要数量割増率）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形鋼、鋼管及び平鋼 5%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広幅平鋼、鋼板　　 3%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ボルト類　　　　　 4%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FF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ohouse2\2012data\&#35373;&#35336;&#26360;\&#31309;&#31639;\&#30000;&#20013;\&#30495;&#24237;&#22320;&#21306;&#22534;&#32933;&#12475;&#12531;&#12479;&#12540;&#35373;&#353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setsu1\&#26045;&#35373;&#20849;&#36890;\&#65396;&#65434;&#65421;&#65438;&#65392;&#65408;&#65392;\&#31309;&#31639;&#38306;&#20418;\EV&#20869;&#3537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Akiyama\LOCALS~1\Temp\17&#24180;&#24230;&#21942;&#32341;\&#32076;&#28168;&#23398;&#37096;\&#65298;&#21495;&#26847;\&#20869;&#37096;&#25913;&#20462;&#20869;&#35379;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 頭"/>
      <sheetName val="内訳"/>
      <sheetName val="集計"/>
      <sheetName val="FUKUTAN1"/>
      <sheetName val="比較"/>
      <sheetName val="比較 (2)"/>
      <sheetName val="配電盤"/>
      <sheetName val="土工事"/>
      <sheetName val="代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見積比較"/>
      <sheetName val="Sheet1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(案分)"/>
      <sheetName val="科目"/>
      <sheetName val="細目"/>
      <sheetName val="別紙明細"/>
      <sheetName val="建具見積比較表"/>
      <sheetName val="共通費算出表"/>
      <sheetName val="最低基準価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25"/>
  <sheetViews>
    <sheetView showGridLines="0" tabSelected="1" workbookViewId="0">
      <selection activeCell="B4" sqref="B4"/>
    </sheetView>
  </sheetViews>
  <sheetFormatPr defaultRowHeight="12"/>
  <cols>
    <col min="1" max="3" width="23.7109375" customWidth="1"/>
    <col min="4" max="4" width="18.7109375" customWidth="1"/>
    <col min="5" max="5" width="8.85546875" customWidth="1"/>
  </cols>
  <sheetData>
    <row r="1" spans="1:5">
      <c r="D1" s="14"/>
      <c r="E1" s="14">
        <v>1</v>
      </c>
    </row>
    <row r="2" spans="1:5" ht="26.1" customHeight="1">
      <c r="A2" s="10" t="s">
        <v>896</v>
      </c>
      <c r="B2" s="8"/>
      <c r="C2" s="36" t="s">
        <v>122</v>
      </c>
      <c r="D2" s="11" t="s">
        <v>895</v>
      </c>
      <c r="E2" s="9"/>
    </row>
    <row r="3" spans="1:5" ht="44.1" customHeight="1">
      <c r="A3" s="114" t="s">
        <v>123</v>
      </c>
      <c r="B3" s="115"/>
      <c r="C3" s="114" t="s">
        <v>124</v>
      </c>
      <c r="D3" s="116"/>
      <c r="E3" s="6"/>
    </row>
    <row r="4" spans="1:5" ht="30" customHeight="1">
      <c r="A4" s="1"/>
      <c r="B4" s="2"/>
      <c r="C4" s="2"/>
      <c r="D4" s="2"/>
      <c r="E4" s="3"/>
    </row>
    <row r="5" spans="1:5" ht="30" customHeight="1">
      <c r="A5" s="1"/>
      <c r="B5" s="2"/>
      <c r="C5" s="2"/>
      <c r="D5" s="2"/>
      <c r="E5" s="3"/>
    </row>
    <row r="6" spans="1:5" ht="30" customHeight="1">
      <c r="A6" s="1"/>
      <c r="B6" s="2"/>
      <c r="C6" s="2"/>
      <c r="E6" s="3"/>
    </row>
    <row r="7" spans="1:5" ht="30" customHeight="1">
      <c r="A7" s="1"/>
      <c r="B7" s="2"/>
      <c r="C7" s="2"/>
      <c r="D7" s="2"/>
      <c r="E7" s="3"/>
    </row>
    <row r="8" spans="1:5" ht="30" customHeight="1">
      <c r="A8" s="1"/>
      <c r="B8" s="2"/>
      <c r="C8" s="2"/>
      <c r="D8" s="2"/>
      <c r="E8" s="3"/>
    </row>
    <row r="9" spans="1:5" ht="30" customHeight="1">
      <c r="A9" s="12" t="s">
        <v>125</v>
      </c>
      <c r="B9" s="13" t="s">
        <v>437</v>
      </c>
      <c r="C9" s="13"/>
      <c r="D9" s="13"/>
      <c r="E9" s="3"/>
    </row>
    <row r="10" spans="1:5" ht="30" customHeight="1">
      <c r="A10" s="1"/>
      <c r="B10" s="2"/>
      <c r="C10" s="2"/>
      <c r="D10" s="2"/>
      <c r="E10" s="3"/>
    </row>
    <row r="11" spans="1:5" ht="30" customHeight="1">
      <c r="A11" s="12" t="s">
        <v>126</v>
      </c>
      <c r="B11" s="13" t="s">
        <v>438</v>
      </c>
      <c r="C11" s="13"/>
      <c r="D11" s="13"/>
      <c r="E11" s="3"/>
    </row>
    <row r="12" spans="1:5" ht="30" customHeight="1">
      <c r="A12" s="1"/>
      <c r="B12" s="2"/>
      <c r="C12" s="2"/>
      <c r="D12" s="2"/>
      <c r="E12" s="3"/>
    </row>
    <row r="13" spans="1:5" ht="30" customHeight="1">
      <c r="A13" s="12" t="s">
        <v>127</v>
      </c>
      <c r="B13" s="13" t="s">
        <v>897</v>
      </c>
      <c r="C13" s="13"/>
      <c r="D13" s="13"/>
      <c r="E13" s="3"/>
    </row>
    <row r="14" spans="1:5" ht="30" customHeight="1">
      <c r="A14" s="1"/>
      <c r="B14" s="2"/>
      <c r="C14" s="2"/>
      <c r="D14" s="2"/>
      <c r="E14" s="3"/>
    </row>
    <row r="15" spans="1:5" ht="30" customHeight="1">
      <c r="A15" s="1"/>
      <c r="B15" s="2"/>
      <c r="C15" s="2"/>
      <c r="D15" s="2"/>
      <c r="E15" s="3"/>
    </row>
    <row r="16" spans="1:5" ht="30" customHeight="1">
      <c r="A16" s="12" t="s">
        <v>128</v>
      </c>
      <c r="B16" s="13" t="s">
        <v>892</v>
      </c>
      <c r="C16" s="13"/>
      <c r="D16" s="13"/>
      <c r="E16" s="3"/>
    </row>
    <row r="17" spans="1:5" ht="30" customHeight="1">
      <c r="A17" s="1"/>
      <c r="B17" s="13" t="s">
        <v>893</v>
      </c>
      <c r="C17" s="13"/>
      <c r="D17" s="13"/>
      <c r="E17" s="3"/>
    </row>
    <row r="18" spans="1:5" ht="30" customHeight="1">
      <c r="A18" s="1"/>
      <c r="B18" s="13" t="s">
        <v>894</v>
      </c>
      <c r="C18" s="13"/>
      <c r="D18" s="13"/>
      <c r="E18" s="3"/>
    </row>
    <row r="19" spans="1:5" ht="30" customHeight="1">
      <c r="A19" s="1"/>
      <c r="B19" s="13"/>
      <c r="C19" s="13"/>
      <c r="D19" s="13"/>
      <c r="E19" s="3"/>
    </row>
    <row r="20" spans="1:5" ht="30" customHeight="1">
      <c r="A20" s="1"/>
      <c r="B20" s="13"/>
      <c r="C20" s="13"/>
      <c r="D20" s="13"/>
      <c r="E20" s="3"/>
    </row>
    <row r="21" spans="1:5" ht="30" customHeight="1">
      <c r="A21" s="1"/>
      <c r="B21" s="2"/>
      <c r="C21" s="2"/>
      <c r="D21" s="2"/>
      <c r="E21" s="3"/>
    </row>
    <row r="22" spans="1:5" ht="30" customHeight="1">
      <c r="A22" s="1"/>
      <c r="B22" s="2"/>
      <c r="C22" s="2"/>
      <c r="D22" s="2"/>
      <c r="E22" s="3"/>
    </row>
    <row r="23" spans="1:5" ht="30" customHeight="1">
      <c r="A23" s="1"/>
      <c r="B23" s="2"/>
      <c r="C23" s="2"/>
      <c r="D23" s="2"/>
      <c r="E23" s="3"/>
    </row>
    <row r="24" spans="1:5" ht="30" customHeight="1">
      <c r="A24" s="1"/>
      <c r="B24" s="2"/>
      <c r="C24" s="2"/>
      <c r="D24" s="2"/>
      <c r="E24" s="3"/>
    </row>
    <row r="25" spans="1:5" ht="30" customHeight="1">
      <c r="A25" s="4"/>
      <c r="B25" s="5"/>
      <c r="C25" s="5"/>
      <c r="D25" s="5"/>
      <c r="E25" s="6"/>
    </row>
  </sheetData>
  <phoneticPr fontId="8"/>
  <pageMargins left="0.6692913385826772" right="0.6692913385826772" top="0.86614173228346458" bottom="0.84" header="0.51181102362204722" footer="0.51181102362204722"/>
  <pageSetup paperSize="9" orientation="portrait" r:id="rId1"/>
  <headerFooter alignWithMargins="0">
    <oddFooter>&amp;C&amp;11香川県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57"/>
  <sheetViews>
    <sheetView zoomScale="90" zoomScaleNormal="90" workbookViewId="0">
      <selection activeCell="A36" sqref="A36"/>
    </sheetView>
  </sheetViews>
  <sheetFormatPr defaultRowHeight="12"/>
  <cols>
    <col min="1" max="1" width="50.7109375" customWidth="1"/>
    <col min="2" max="2" width="6.28515625" customWidth="1"/>
    <col min="3" max="3" width="24.28515625" style="161" customWidth="1"/>
    <col min="4" max="4" width="17.28515625" customWidth="1"/>
  </cols>
  <sheetData>
    <row r="1" spans="1:5" ht="14.25" customHeight="1">
      <c r="D1" s="14">
        <v>2</v>
      </c>
      <c r="E1" s="126">
        <v>1</v>
      </c>
    </row>
    <row r="2" spans="1:5" ht="26.1" customHeight="1">
      <c r="A2" s="7"/>
      <c r="B2" s="15"/>
      <c r="C2" s="162"/>
      <c r="D2" s="16"/>
    </row>
    <row r="3" spans="1:5" ht="26.1" customHeight="1">
      <c r="A3" s="17" t="s">
        <v>444</v>
      </c>
      <c r="B3" s="18" t="s">
        <v>445</v>
      </c>
      <c r="C3" s="163" t="s">
        <v>446</v>
      </c>
      <c r="D3" s="19" t="s">
        <v>447</v>
      </c>
    </row>
    <row r="4" spans="1:5" ht="14.25" customHeight="1">
      <c r="A4" s="41"/>
      <c r="B4" s="47"/>
      <c r="C4" s="164">
        <f>C100</f>
        <v>0</v>
      </c>
      <c r="D4" s="117"/>
    </row>
    <row r="5" spans="1:5" ht="14.25" customHeight="1">
      <c r="A5" s="118" t="s">
        <v>448</v>
      </c>
      <c r="B5" s="119" t="s">
        <v>130</v>
      </c>
      <c r="C5" s="164"/>
      <c r="D5" s="117"/>
    </row>
    <row r="6" spans="1:5" ht="14.25" customHeight="1">
      <c r="A6" s="120"/>
      <c r="B6" s="121"/>
      <c r="C6" s="165"/>
      <c r="D6" s="122"/>
    </row>
    <row r="7" spans="1:5" ht="14.25" customHeight="1">
      <c r="A7" s="118"/>
      <c r="B7" s="119"/>
      <c r="C7" s="164">
        <f>C355</f>
        <v>0</v>
      </c>
      <c r="D7" s="117"/>
    </row>
    <row r="8" spans="1:5" ht="14.25" customHeight="1">
      <c r="A8" s="118" t="s">
        <v>449</v>
      </c>
      <c r="B8" s="119" t="s">
        <v>130</v>
      </c>
      <c r="C8" s="164"/>
      <c r="D8" s="117"/>
    </row>
    <row r="9" spans="1:5" ht="14.25" customHeight="1">
      <c r="A9" s="120"/>
      <c r="B9" s="121"/>
      <c r="C9" s="165"/>
      <c r="D9" s="122"/>
    </row>
    <row r="10" spans="1:5" ht="14.25" customHeight="1">
      <c r="A10" s="118"/>
      <c r="B10" s="119"/>
      <c r="C10" s="164">
        <f>C4+C7</f>
        <v>0</v>
      </c>
      <c r="D10" s="117"/>
    </row>
    <row r="11" spans="1:5" ht="14.25" customHeight="1">
      <c r="A11" s="118" t="s">
        <v>441</v>
      </c>
      <c r="B11" s="119"/>
      <c r="C11" s="164"/>
      <c r="D11" s="117"/>
    </row>
    <row r="12" spans="1:5" ht="14.25" customHeight="1">
      <c r="A12" s="120"/>
      <c r="B12" s="121"/>
      <c r="C12" s="165"/>
      <c r="D12" s="122"/>
    </row>
    <row r="13" spans="1:5" ht="14.25" customHeight="1">
      <c r="A13" s="118"/>
      <c r="B13" s="119"/>
      <c r="C13" s="164"/>
      <c r="D13" s="117"/>
    </row>
    <row r="14" spans="1:5" ht="14.25" customHeight="1">
      <c r="A14" s="118"/>
      <c r="B14" s="119"/>
      <c r="C14" s="164"/>
      <c r="D14" s="117"/>
    </row>
    <row r="15" spans="1:5" ht="14.25" customHeight="1">
      <c r="A15" s="120"/>
      <c r="B15" s="121"/>
      <c r="C15" s="165"/>
      <c r="D15" s="122"/>
    </row>
    <row r="16" spans="1:5" ht="14.25" customHeight="1">
      <c r="A16" s="118"/>
      <c r="B16" s="119"/>
      <c r="C16" s="164">
        <f>C10*0.1</f>
        <v>0</v>
      </c>
      <c r="D16" s="117"/>
    </row>
    <row r="17" spans="1:4" ht="14.25" customHeight="1">
      <c r="A17" s="354" t="s">
        <v>898</v>
      </c>
      <c r="B17" s="119"/>
      <c r="C17" s="164"/>
      <c r="D17" s="117"/>
    </row>
    <row r="18" spans="1:4" ht="14.25" customHeight="1">
      <c r="A18" s="120"/>
      <c r="B18" s="121"/>
      <c r="C18" s="165"/>
      <c r="D18" s="122"/>
    </row>
    <row r="19" spans="1:4" ht="14.25" customHeight="1">
      <c r="A19" s="118"/>
      <c r="B19" s="119"/>
      <c r="C19" s="164"/>
      <c r="D19" s="117"/>
    </row>
    <row r="20" spans="1:4" ht="14.25" customHeight="1">
      <c r="A20" s="118"/>
      <c r="B20" s="119"/>
      <c r="C20" s="164"/>
      <c r="D20" s="117"/>
    </row>
    <row r="21" spans="1:4" ht="14.25" customHeight="1">
      <c r="A21" s="120"/>
      <c r="B21" s="121"/>
      <c r="C21" s="165"/>
      <c r="D21" s="122"/>
    </row>
    <row r="22" spans="1:4" ht="14.25" customHeight="1">
      <c r="A22" s="118"/>
      <c r="B22" s="119"/>
      <c r="C22" s="164">
        <f>C10+C16</f>
        <v>0</v>
      </c>
      <c r="D22" s="117"/>
    </row>
    <row r="23" spans="1:4" ht="14.25" customHeight="1">
      <c r="A23" s="118" t="s">
        <v>9</v>
      </c>
      <c r="B23" s="119"/>
      <c r="C23" s="164"/>
      <c r="D23" s="117"/>
    </row>
    <row r="24" spans="1:4" ht="14.25" customHeight="1">
      <c r="A24" s="120"/>
      <c r="B24" s="121"/>
      <c r="C24" s="165"/>
      <c r="D24" s="122"/>
    </row>
    <row r="25" spans="1:4" ht="14.25" customHeight="1">
      <c r="A25" s="118"/>
      <c r="B25" s="119"/>
      <c r="C25" s="164"/>
      <c r="D25" s="117"/>
    </row>
    <row r="26" spans="1:4" ht="14.25" customHeight="1">
      <c r="A26" s="118"/>
      <c r="B26" s="119"/>
      <c r="C26" s="164"/>
      <c r="D26" s="117"/>
    </row>
    <row r="27" spans="1:4" ht="14.25" customHeight="1">
      <c r="A27" s="120"/>
      <c r="B27" s="121"/>
      <c r="C27" s="165"/>
      <c r="D27" s="122"/>
    </row>
    <row r="28" spans="1:4" ht="14.25" customHeight="1">
      <c r="A28" s="118"/>
      <c r="B28" s="119"/>
      <c r="C28" s="164"/>
      <c r="D28" s="117"/>
    </row>
    <row r="29" spans="1:4" ht="14.25" customHeight="1">
      <c r="A29" s="118"/>
      <c r="B29" s="119"/>
      <c r="C29" s="164"/>
      <c r="D29" s="117"/>
    </row>
    <row r="30" spans="1:4" ht="14.25" customHeight="1">
      <c r="A30" s="120"/>
      <c r="B30" s="121"/>
      <c r="C30" s="165"/>
      <c r="D30" s="122"/>
    </row>
    <row r="31" spans="1:4" ht="14.25" customHeight="1">
      <c r="A31" s="118"/>
      <c r="B31" s="119"/>
      <c r="C31" s="164"/>
      <c r="D31" s="117"/>
    </row>
    <row r="32" spans="1:4" ht="14.25" customHeight="1">
      <c r="A32" s="118"/>
      <c r="B32" s="119"/>
      <c r="C32" s="164"/>
      <c r="D32" s="117"/>
    </row>
    <row r="33" spans="1:4" ht="14.25" customHeight="1">
      <c r="A33" s="120"/>
      <c r="B33" s="121"/>
      <c r="C33" s="165"/>
      <c r="D33" s="122"/>
    </row>
    <row r="34" spans="1:4" ht="14.25" customHeight="1">
      <c r="A34" s="118"/>
      <c r="B34" s="119"/>
      <c r="C34" s="164"/>
      <c r="D34" s="117"/>
    </row>
    <row r="35" spans="1:4" ht="14.25" customHeight="1">
      <c r="A35" s="118"/>
      <c r="B35" s="119"/>
      <c r="C35" s="164"/>
      <c r="D35" s="117"/>
    </row>
    <row r="36" spans="1:4" ht="14.25" customHeight="1">
      <c r="A36" s="120"/>
      <c r="B36" s="121"/>
      <c r="C36" s="165"/>
      <c r="D36" s="122"/>
    </row>
    <row r="37" spans="1:4" ht="14.25" customHeight="1">
      <c r="A37" s="118"/>
      <c r="B37" s="119"/>
      <c r="C37" s="164"/>
      <c r="D37" s="117"/>
    </row>
    <row r="38" spans="1:4" ht="14.25" customHeight="1">
      <c r="A38" s="118"/>
      <c r="B38" s="119"/>
      <c r="C38" s="164"/>
      <c r="D38" s="117"/>
    </row>
    <row r="39" spans="1:4" ht="14.25" customHeight="1">
      <c r="A39" s="120"/>
      <c r="B39" s="121"/>
      <c r="C39" s="165"/>
      <c r="D39" s="122"/>
    </row>
    <row r="40" spans="1:4" ht="14.25" customHeight="1">
      <c r="A40" s="118"/>
      <c r="B40" s="119"/>
      <c r="C40" s="164"/>
      <c r="D40" s="117"/>
    </row>
    <row r="41" spans="1:4" ht="14.25" customHeight="1">
      <c r="A41" s="118"/>
      <c r="B41" s="119"/>
      <c r="C41" s="164"/>
      <c r="D41" s="117"/>
    </row>
    <row r="42" spans="1:4" ht="14.25" customHeight="1">
      <c r="A42" s="120"/>
      <c r="B42" s="121"/>
      <c r="C42" s="165"/>
      <c r="D42" s="122"/>
    </row>
    <row r="43" spans="1:4" ht="14.25" customHeight="1">
      <c r="A43" s="118"/>
      <c r="B43" s="119"/>
      <c r="C43" s="164"/>
      <c r="D43" s="117"/>
    </row>
    <row r="44" spans="1:4" ht="14.25" customHeight="1">
      <c r="A44" s="118"/>
      <c r="B44" s="119"/>
      <c r="C44" s="164"/>
      <c r="D44" s="117"/>
    </row>
    <row r="45" spans="1:4" ht="14.25" customHeight="1">
      <c r="A45" s="120"/>
      <c r="B45" s="121"/>
      <c r="C45" s="165"/>
      <c r="D45" s="122"/>
    </row>
    <row r="46" spans="1:4" ht="14.25" customHeight="1">
      <c r="A46" s="118"/>
      <c r="B46" s="119"/>
      <c r="C46" s="164"/>
      <c r="D46" s="117"/>
    </row>
    <row r="47" spans="1:4" ht="14.25" customHeight="1">
      <c r="A47" s="118"/>
      <c r="B47" s="119"/>
      <c r="C47" s="164"/>
      <c r="D47" s="117"/>
    </row>
    <row r="48" spans="1:4" ht="14.25" customHeight="1">
      <c r="A48" s="120"/>
      <c r="B48" s="121"/>
      <c r="C48" s="165"/>
      <c r="D48" s="122"/>
    </row>
    <row r="49" spans="1:5" ht="14.25" customHeight="1">
      <c r="A49" s="118"/>
      <c r="B49" s="119"/>
      <c r="C49" s="164"/>
      <c r="D49" s="117"/>
    </row>
    <row r="50" spans="1:5" ht="14.25" customHeight="1">
      <c r="A50" s="118"/>
      <c r="B50" s="119"/>
      <c r="C50" s="164"/>
      <c r="D50" s="117"/>
    </row>
    <row r="51" spans="1:5" ht="14.25" customHeight="1">
      <c r="A51" s="123"/>
      <c r="B51" s="124"/>
      <c r="C51" s="166"/>
      <c r="D51" s="125"/>
    </row>
    <row r="52" spans="1:5" ht="14.25" customHeight="1">
      <c r="D52" s="14">
        <f>D1+1</f>
        <v>3</v>
      </c>
      <c r="E52" s="126">
        <f>E1+1</f>
        <v>2</v>
      </c>
    </row>
    <row r="53" spans="1:5" ht="26.1" customHeight="1">
      <c r="A53" s="7" t="str">
        <f>A5</f>
        <v>A.直接工事費</v>
      </c>
      <c r="B53" s="15"/>
      <c r="C53" s="162"/>
      <c r="D53" s="16"/>
    </row>
    <row r="54" spans="1:5" ht="26.1" customHeight="1">
      <c r="A54" s="17" t="s">
        <v>444</v>
      </c>
      <c r="B54" s="18" t="s">
        <v>445</v>
      </c>
      <c r="C54" s="163" t="s">
        <v>446</v>
      </c>
      <c r="D54" s="19" t="s">
        <v>447</v>
      </c>
    </row>
    <row r="55" spans="1:5" ht="14.25" customHeight="1">
      <c r="A55" s="26"/>
      <c r="B55" s="28"/>
      <c r="C55" s="164">
        <f>C202</f>
        <v>0</v>
      </c>
      <c r="D55" s="117"/>
    </row>
    <row r="56" spans="1:5" ht="14.25" customHeight="1">
      <c r="A56" s="26" t="s">
        <v>442</v>
      </c>
      <c r="B56" s="28" t="s">
        <v>130</v>
      </c>
      <c r="C56" s="164"/>
      <c r="D56" s="117"/>
    </row>
    <row r="57" spans="1:5" ht="14.25" customHeight="1">
      <c r="A57" s="27"/>
      <c r="B57" s="29"/>
      <c r="C57" s="165"/>
      <c r="D57" s="122"/>
    </row>
    <row r="58" spans="1:5" ht="14.25" customHeight="1">
      <c r="A58" s="26"/>
      <c r="B58" s="28"/>
      <c r="C58" s="164">
        <f>C253</f>
        <v>0</v>
      </c>
      <c r="D58" s="117"/>
    </row>
    <row r="59" spans="1:5" ht="14.25" customHeight="1">
      <c r="A59" s="26" t="s">
        <v>443</v>
      </c>
      <c r="B59" s="28" t="s">
        <v>130</v>
      </c>
      <c r="C59" s="164"/>
      <c r="D59" s="117"/>
    </row>
    <row r="60" spans="1:5" ht="14.25" customHeight="1">
      <c r="A60" s="27"/>
      <c r="B60" s="29"/>
      <c r="C60" s="165"/>
      <c r="D60" s="122"/>
    </row>
    <row r="61" spans="1:5" ht="14.25" customHeight="1">
      <c r="A61" s="26"/>
      <c r="B61" s="28"/>
      <c r="C61" s="164">
        <f>C304</f>
        <v>0</v>
      </c>
      <c r="D61" s="117"/>
    </row>
    <row r="62" spans="1:5" ht="14.25" customHeight="1">
      <c r="A62" s="26" t="s">
        <v>450</v>
      </c>
      <c r="B62" s="28" t="s">
        <v>130</v>
      </c>
      <c r="C62" s="164"/>
      <c r="D62" s="117"/>
    </row>
    <row r="63" spans="1:5" ht="14.25" customHeight="1">
      <c r="A63" s="27"/>
      <c r="B63" s="29"/>
      <c r="C63" s="165"/>
      <c r="D63" s="122"/>
    </row>
    <row r="64" spans="1:5" ht="14.25" customHeight="1">
      <c r="A64" s="26"/>
      <c r="B64" s="28"/>
      <c r="C64" s="164"/>
      <c r="D64" s="117"/>
    </row>
    <row r="65" spans="1:4" ht="14.25" customHeight="1">
      <c r="A65" s="26"/>
      <c r="B65" s="28"/>
      <c r="C65" s="164"/>
      <c r="D65" s="117"/>
    </row>
    <row r="66" spans="1:4" ht="14.25" customHeight="1">
      <c r="A66" s="27"/>
      <c r="B66" s="29"/>
      <c r="C66" s="165"/>
      <c r="D66" s="122"/>
    </row>
    <row r="67" spans="1:4" ht="14.25" customHeight="1">
      <c r="A67" s="118"/>
      <c r="B67" s="119"/>
      <c r="C67" s="164"/>
      <c r="D67" s="117"/>
    </row>
    <row r="68" spans="1:4" ht="14.25" customHeight="1">
      <c r="A68" s="118"/>
      <c r="B68" s="119"/>
      <c r="C68" s="164"/>
      <c r="D68" s="117"/>
    </row>
    <row r="69" spans="1:4" ht="14.25" customHeight="1">
      <c r="A69" s="120"/>
      <c r="B69" s="121"/>
      <c r="C69" s="165"/>
      <c r="D69" s="122"/>
    </row>
    <row r="70" spans="1:4" ht="14.25" customHeight="1">
      <c r="A70" s="118"/>
      <c r="B70" s="119"/>
      <c r="C70" s="164"/>
      <c r="D70" s="117"/>
    </row>
    <row r="71" spans="1:4" ht="14.25" customHeight="1">
      <c r="A71" s="118"/>
      <c r="B71" s="119"/>
      <c r="C71" s="164"/>
      <c r="D71" s="117"/>
    </row>
    <row r="72" spans="1:4" ht="14.25" customHeight="1">
      <c r="A72" s="120"/>
      <c r="B72" s="121"/>
      <c r="C72" s="165"/>
      <c r="D72" s="122"/>
    </row>
    <row r="73" spans="1:4" ht="14.25" customHeight="1">
      <c r="A73" s="118"/>
      <c r="B73" s="119"/>
      <c r="C73" s="164"/>
      <c r="D73" s="117"/>
    </row>
    <row r="74" spans="1:4" ht="14.25" customHeight="1">
      <c r="A74" s="118"/>
      <c r="B74" s="119"/>
      <c r="C74" s="164"/>
      <c r="D74" s="117"/>
    </row>
    <row r="75" spans="1:4" ht="14.25" customHeight="1">
      <c r="A75" s="120"/>
      <c r="B75" s="121"/>
      <c r="C75" s="165"/>
      <c r="D75" s="122"/>
    </row>
    <row r="76" spans="1:4" ht="14.25" customHeight="1">
      <c r="A76" s="118"/>
      <c r="B76" s="119"/>
      <c r="C76" s="164"/>
      <c r="D76" s="117"/>
    </row>
    <row r="77" spans="1:4" ht="14.25" customHeight="1">
      <c r="A77" s="118"/>
      <c r="B77" s="119"/>
      <c r="C77" s="164"/>
      <c r="D77" s="117"/>
    </row>
    <row r="78" spans="1:4" ht="14.25" customHeight="1">
      <c r="A78" s="120"/>
      <c r="B78" s="121"/>
      <c r="C78" s="165"/>
      <c r="D78" s="122"/>
    </row>
    <row r="79" spans="1:4" ht="14.25" customHeight="1">
      <c r="A79" s="118"/>
      <c r="B79" s="119"/>
      <c r="C79" s="164"/>
      <c r="D79" s="117"/>
    </row>
    <row r="80" spans="1:4" ht="14.25" customHeight="1">
      <c r="A80" s="118"/>
      <c r="B80" s="119"/>
      <c r="C80" s="164"/>
      <c r="D80" s="117"/>
    </row>
    <row r="81" spans="1:4" ht="14.25" customHeight="1">
      <c r="A81" s="120"/>
      <c r="B81" s="121"/>
      <c r="C81" s="165"/>
      <c r="D81" s="122"/>
    </row>
    <row r="82" spans="1:4" ht="14.25" customHeight="1">
      <c r="A82" s="118"/>
      <c r="B82" s="119"/>
      <c r="C82" s="164"/>
      <c r="D82" s="117"/>
    </row>
    <row r="83" spans="1:4" ht="14.25" customHeight="1">
      <c r="A83" s="118"/>
      <c r="B83" s="119"/>
      <c r="C83" s="164"/>
      <c r="D83" s="117"/>
    </row>
    <row r="84" spans="1:4" ht="14.25" customHeight="1">
      <c r="A84" s="120"/>
      <c r="B84" s="121"/>
      <c r="C84" s="165"/>
      <c r="D84" s="122"/>
    </row>
    <row r="85" spans="1:4" ht="14.25" customHeight="1">
      <c r="A85" s="118"/>
      <c r="B85" s="119"/>
      <c r="C85" s="164"/>
      <c r="D85" s="117"/>
    </row>
    <row r="86" spans="1:4" ht="14.25" customHeight="1">
      <c r="A86" s="118"/>
      <c r="B86" s="119"/>
      <c r="C86" s="164"/>
      <c r="D86" s="117"/>
    </row>
    <row r="87" spans="1:4" ht="14.25" customHeight="1">
      <c r="A87" s="120"/>
      <c r="B87" s="121"/>
      <c r="C87" s="165"/>
      <c r="D87" s="122"/>
    </row>
    <row r="88" spans="1:4" ht="14.25" customHeight="1">
      <c r="A88" s="118"/>
      <c r="B88" s="119"/>
      <c r="C88" s="164"/>
      <c r="D88" s="117"/>
    </row>
    <row r="89" spans="1:4" ht="14.25" customHeight="1">
      <c r="A89" s="118"/>
      <c r="B89" s="119"/>
      <c r="C89" s="164"/>
      <c r="D89" s="117"/>
    </row>
    <row r="90" spans="1:4" ht="14.25" customHeight="1">
      <c r="A90" s="120"/>
      <c r="B90" s="121"/>
      <c r="C90" s="165"/>
      <c r="D90" s="122"/>
    </row>
    <row r="91" spans="1:4" ht="14.25" customHeight="1">
      <c r="A91" s="118"/>
      <c r="B91" s="119"/>
      <c r="C91" s="164"/>
      <c r="D91" s="117"/>
    </row>
    <row r="92" spans="1:4" ht="14.25" customHeight="1">
      <c r="A92" s="118"/>
      <c r="B92" s="119"/>
      <c r="C92" s="164"/>
      <c r="D92" s="117"/>
    </row>
    <row r="93" spans="1:4" ht="14.25" customHeight="1">
      <c r="A93" s="120"/>
      <c r="B93" s="121"/>
      <c r="C93" s="165"/>
      <c r="D93" s="122"/>
    </row>
    <row r="94" spans="1:4" ht="14.25" customHeight="1">
      <c r="A94" s="118"/>
      <c r="B94" s="119"/>
      <c r="C94" s="164"/>
      <c r="D94" s="117"/>
    </row>
    <row r="95" spans="1:4" ht="14.25" customHeight="1">
      <c r="A95" s="118"/>
      <c r="B95" s="119"/>
      <c r="C95" s="164"/>
      <c r="D95" s="117"/>
    </row>
    <row r="96" spans="1:4" ht="14.25" customHeight="1">
      <c r="A96" s="120"/>
      <c r="B96" s="121"/>
      <c r="C96" s="165"/>
      <c r="D96" s="122"/>
    </row>
    <row r="97" spans="1:5" ht="14.25" customHeight="1">
      <c r="A97" s="118"/>
      <c r="B97" s="119"/>
      <c r="C97" s="164"/>
      <c r="D97" s="117"/>
    </row>
    <row r="98" spans="1:5" ht="14.25" customHeight="1">
      <c r="A98" s="118"/>
      <c r="B98" s="119"/>
      <c r="C98" s="164"/>
      <c r="D98" s="117"/>
    </row>
    <row r="99" spans="1:5" ht="14.25" customHeight="1">
      <c r="A99" s="120"/>
      <c r="B99" s="121"/>
      <c r="C99" s="165"/>
      <c r="D99" s="122"/>
    </row>
    <row r="100" spans="1:5" ht="14.25" customHeight="1">
      <c r="A100" s="26"/>
      <c r="B100" s="28"/>
      <c r="C100" s="164">
        <f t="array" ref="C100">SUM(IF(MOD(ROW(C55:C97),3)=MOD(ROW(C55),3),C55:C97))</f>
        <v>0</v>
      </c>
      <c r="D100" s="38"/>
    </row>
    <row r="101" spans="1:5" ht="14.25" customHeight="1">
      <c r="A101" s="30" t="s">
        <v>131</v>
      </c>
      <c r="B101" s="28"/>
      <c r="C101" s="164"/>
      <c r="D101" s="38"/>
    </row>
    <row r="102" spans="1:5" ht="14.25" customHeight="1">
      <c r="A102" s="45"/>
      <c r="B102" s="48"/>
      <c r="C102" s="166"/>
      <c r="D102" s="40"/>
    </row>
    <row r="103" spans="1:5" ht="14.25" customHeight="1">
      <c r="D103" s="14">
        <f>D52+1</f>
        <v>4</v>
      </c>
      <c r="E103" s="126">
        <f>E52+1</f>
        <v>3</v>
      </c>
    </row>
    <row r="104" spans="1:5" ht="26.1" customHeight="1">
      <c r="A104" s="7" t="str">
        <f>A56</f>
        <v>A-1.○○棟建築工事</v>
      </c>
      <c r="B104" s="15"/>
      <c r="C104" s="162"/>
      <c r="D104" s="16"/>
    </row>
    <row r="105" spans="1:5" ht="26.1" customHeight="1">
      <c r="A105" s="17" t="s">
        <v>444</v>
      </c>
      <c r="B105" s="18" t="s">
        <v>445</v>
      </c>
      <c r="C105" s="163" t="s">
        <v>446</v>
      </c>
      <c r="D105" s="19" t="s">
        <v>447</v>
      </c>
    </row>
    <row r="106" spans="1:5" ht="14.25" customHeight="1">
      <c r="A106" s="26"/>
      <c r="B106" s="28"/>
      <c r="C106" s="164">
        <f>内訳1!F100</f>
        <v>0</v>
      </c>
      <c r="D106" s="117"/>
    </row>
    <row r="107" spans="1:5" ht="14.25" customHeight="1">
      <c r="A107" s="26" t="s">
        <v>451</v>
      </c>
      <c r="B107" s="28" t="s">
        <v>130</v>
      </c>
      <c r="C107" s="164"/>
      <c r="D107" s="117"/>
    </row>
    <row r="108" spans="1:5" ht="14.25" customHeight="1">
      <c r="A108" s="27"/>
      <c r="B108" s="29"/>
      <c r="C108" s="165"/>
      <c r="D108" s="122"/>
    </row>
    <row r="109" spans="1:5" ht="14.25" customHeight="1">
      <c r="A109" s="26"/>
      <c r="B109" s="28"/>
      <c r="C109" s="164">
        <f>内訳1!F151</f>
        <v>0</v>
      </c>
      <c r="D109" s="117"/>
    </row>
    <row r="110" spans="1:5" ht="14.25" customHeight="1">
      <c r="A110" s="26" t="s">
        <v>452</v>
      </c>
      <c r="B110" s="28" t="s">
        <v>130</v>
      </c>
      <c r="C110" s="164"/>
      <c r="D110" s="117"/>
    </row>
    <row r="111" spans="1:5" ht="14.25" customHeight="1">
      <c r="A111" s="27"/>
      <c r="B111" s="29"/>
      <c r="C111" s="165"/>
      <c r="D111" s="122"/>
    </row>
    <row r="112" spans="1:5" ht="14.25" customHeight="1">
      <c r="A112" s="26"/>
      <c r="B112" s="28"/>
      <c r="C112" s="164">
        <f>内訳1!F253</f>
        <v>0</v>
      </c>
      <c r="D112" s="117"/>
    </row>
    <row r="113" spans="1:4" ht="14.25" customHeight="1">
      <c r="A113" s="26" t="s">
        <v>453</v>
      </c>
      <c r="B113" s="28" t="s">
        <v>130</v>
      </c>
      <c r="C113" s="164"/>
      <c r="D113" s="117"/>
    </row>
    <row r="114" spans="1:4" ht="14.25" customHeight="1">
      <c r="A114" s="27"/>
      <c r="B114" s="29"/>
      <c r="C114" s="165"/>
      <c r="D114" s="122"/>
    </row>
    <row r="115" spans="1:4" ht="14.25" customHeight="1">
      <c r="A115" s="26"/>
      <c r="B115" s="28"/>
      <c r="C115" s="164">
        <f>内訳1!F304</f>
        <v>0</v>
      </c>
      <c r="D115" s="117"/>
    </row>
    <row r="116" spans="1:4" ht="14.25" customHeight="1">
      <c r="A116" s="26" t="s">
        <v>454</v>
      </c>
      <c r="B116" s="28" t="s">
        <v>130</v>
      </c>
      <c r="C116" s="164"/>
      <c r="D116" s="117"/>
    </row>
    <row r="117" spans="1:4" ht="14.25" customHeight="1">
      <c r="A117" s="27"/>
      <c r="B117" s="29"/>
      <c r="C117" s="165"/>
      <c r="D117" s="122"/>
    </row>
    <row r="118" spans="1:4" ht="14.25" customHeight="1">
      <c r="A118" s="26"/>
      <c r="B118" s="28"/>
      <c r="C118" s="164">
        <f>内訳1!F355</f>
        <v>0</v>
      </c>
      <c r="D118" s="117"/>
    </row>
    <row r="119" spans="1:4" ht="14.25" customHeight="1">
      <c r="A119" s="26" t="s">
        <v>455</v>
      </c>
      <c r="B119" s="28" t="s">
        <v>130</v>
      </c>
      <c r="C119" s="164"/>
      <c r="D119" s="117"/>
    </row>
    <row r="120" spans="1:4" ht="14.25" customHeight="1">
      <c r="A120" s="27"/>
      <c r="B120" s="29"/>
      <c r="C120" s="165"/>
      <c r="D120" s="122"/>
    </row>
    <row r="121" spans="1:4" ht="14.25" customHeight="1">
      <c r="A121" s="26"/>
      <c r="B121" s="28"/>
      <c r="C121" s="164">
        <f>内訳1!F406</f>
        <v>0</v>
      </c>
      <c r="D121" s="117"/>
    </row>
    <row r="122" spans="1:4" ht="14.25" customHeight="1">
      <c r="A122" s="26" t="s">
        <v>456</v>
      </c>
      <c r="B122" s="28" t="s">
        <v>130</v>
      </c>
      <c r="C122" s="164"/>
      <c r="D122" s="117"/>
    </row>
    <row r="123" spans="1:4" ht="14.25" customHeight="1">
      <c r="A123" s="27"/>
      <c r="B123" s="29"/>
      <c r="C123" s="165"/>
      <c r="D123" s="122"/>
    </row>
    <row r="124" spans="1:4" ht="14.25" customHeight="1">
      <c r="A124" s="26"/>
      <c r="B124" s="28"/>
      <c r="C124" s="164">
        <f>内訳1!F508</f>
        <v>0</v>
      </c>
      <c r="D124" s="117"/>
    </row>
    <row r="125" spans="1:4" ht="14.25" customHeight="1">
      <c r="A125" s="26" t="s">
        <v>457</v>
      </c>
      <c r="B125" s="28" t="s">
        <v>130</v>
      </c>
      <c r="C125" s="164"/>
      <c r="D125" s="117"/>
    </row>
    <row r="126" spans="1:4" ht="14.25" customHeight="1">
      <c r="A126" s="27"/>
      <c r="B126" s="29"/>
      <c r="C126" s="165"/>
      <c r="D126" s="122"/>
    </row>
    <row r="127" spans="1:4" ht="14.25" customHeight="1">
      <c r="A127" s="26"/>
      <c r="B127" s="28"/>
      <c r="C127" s="164">
        <f>内訳1!F559</f>
        <v>0</v>
      </c>
      <c r="D127" s="117"/>
    </row>
    <row r="128" spans="1:4" ht="14.25" customHeight="1">
      <c r="A128" s="26" t="s">
        <v>458</v>
      </c>
      <c r="B128" s="28" t="s">
        <v>130</v>
      </c>
      <c r="C128" s="164"/>
      <c r="D128" s="117"/>
    </row>
    <row r="129" spans="1:4" ht="14.25" customHeight="1">
      <c r="A129" s="27"/>
      <c r="B129" s="29"/>
      <c r="C129" s="165"/>
      <c r="D129" s="122"/>
    </row>
    <row r="130" spans="1:4" ht="14.25" customHeight="1">
      <c r="A130" s="26"/>
      <c r="B130" s="28"/>
      <c r="C130" s="164">
        <f>内訳1!F610</f>
        <v>0</v>
      </c>
      <c r="D130" s="117"/>
    </row>
    <row r="131" spans="1:4" ht="14.25" customHeight="1">
      <c r="A131" s="26" t="s">
        <v>459</v>
      </c>
      <c r="B131" s="28" t="s">
        <v>130</v>
      </c>
      <c r="C131" s="164"/>
      <c r="D131" s="117"/>
    </row>
    <row r="132" spans="1:4" ht="14.25" customHeight="1">
      <c r="A132" s="27"/>
      <c r="B132" s="29"/>
      <c r="C132" s="165"/>
      <c r="D132" s="122"/>
    </row>
    <row r="133" spans="1:4" ht="14.25" customHeight="1">
      <c r="A133" s="26"/>
      <c r="B133" s="28"/>
      <c r="C133" s="164">
        <f>内訳1!F661</f>
        <v>0</v>
      </c>
      <c r="D133" s="117"/>
    </row>
    <row r="134" spans="1:4" ht="14.25" customHeight="1">
      <c r="A134" s="26" t="s">
        <v>460</v>
      </c>
      <c r="B134" s="28" t="s">
        <v>130</v>
      </c>
      <c r="C134" s="164"/>
      <c r="D134" s="117"/>
    </row>
    <row r="135" spans="1:4" ht="14.25" customHeight="1">
      <c r="A135" s="27"/>
      <c r="B135" s="29"/>
      <c r="C135" s="165"/>
      <c r="D135" s="122"/>
    </row>
    <row r="136" spans="1:4" ht="14.25" customHeight="1">
      <c r="A136" s="26"/>
      <c r="B136" s="28"/>
      <c r="C136" s="164">
        <f>内訳1!F712</f>
        <v>0</v>
      </c>
      <c r="D136" s="117"/>
    </row>
    <row r="137" spans="1:4" ht="14.25" customHeight="1">
      <c r="A137" s="26" t="s">
        <v>461</v>
      </c>
      <c r="B137" s="28" t="s">
        <v>130</v>
      </c>
      <c r="C137" s="164"/>
      <c r="D137" s="117"/>
    </row>
    <row r="138" spans="1:4" ht="14.25" customHeight="1">
      <c r="A138" s="27"/>
      <c r="B138" s="29"/>
      <c r="C138" s="165"/>
      <c r="D138" s="122"/>
    </row>
    <row r="139" spans="1:4" ht="14.25" customHeight="1">
      <c r="A139" s="26"/>
      <c r="B139" s="28"/>
      <c r="C139" s="164">
        <f>内訳1!F763</f>
        <v>0</v>
      </c>
      <c r="D139" s="117"/>
    </row>
    <row r="140" spans="1:4" ht="14.25" customHeight="1">
      <c r="A140" s="26" t="s">
        <v>462</v>
      </c>
      <c r="B140" s="28" t="s">
        <v>130</v>
      </c>
      <c r="C140" s="164"/>
      <c r="D140" s="117"/>
    </row>
    <row r="141" spans="1:4" ht="14.25" customHeight="1">
      <c r="A141" s="27"/>
      <c r="B141" s="29"/>
      <c r="C141" s="165"/>
      <c r="D141" s="122"/>
    </row>
    <row r="142" spans="1:4" ht="14.25" customHeight="1">
      <c r="A142" s="26"/>
      <c r="B142" s="28"/>
      <c r="C142" s="164">
        <f>内訳1!F814</f>
        <v>0</v>
      </c>
      <c r="D142" s="117"/>
    </row>
    <row r="143" spans="1:4" ht="14.25" customHeight="1">
      <c r="A143" s="26" t="s">
        <v>463</v>
      </c>
      <c r="B143" s="28" t="s">
        <v>130</v>
      </c>
      <c r="C143" s="164"/>
      <c r="D143" s="117"/>
    </row>
    <row r="144" spans="1:4" ht="14.25" customHeight="1">
      <c r="A144" s="27"/>
      <c r="B144" s="29"/>
      <c r="C144" s="165"/>
      <c r="D144" s="122"/>
    </row>
    <row r="145" spans="1:5" ht="14.25" customHeight="1">
      <c r="A145" s="26"/>
      <c r="B145" s="28"/>
      <c r="C145" s="164">
        <f>内訳1!F865</f>
        <v>0</v>
      </c>
      <c r="D145" s="117"/>
    </row>
    <row r="146" spans="1:5" ht="14.25" customHeight="1">
      <c r="A146" s="26" t="s">
        <v>464</v>
      </c>
      <c r="B146" s="28" t="s">
        <v>130</v>
      </c>
      <c r="C146" s="164"/>
      <c r="D146" s="117"/>
    </row>
    <row r="147" spans="1:5" ht="14.25" customHeight="1">
      <c r="A147" s="27"/>
      <c r="B147" s="29"/>
      <c r="C147" s="165"/>
      <c r="D147" s="122"/>
    </row>
    <row r="148" spans="1:5" ht="14.25" customHeight="1">
      <c r="A148" s="26"/>
      <c r="B148" s="28"/>
      <c r="C148" s="164">
        <f>内訳1!F916</f>
        <v>0</v>
      </c>
      <c r="D148" s="117"/>
    </row>
    <row r="149" spans="1:5" ht="14.25" customHeight="1">
      <c r="A149" s="26" t="s">
        <v>465</v>
      </c>
      <c r="B149" s="28" t="s">
        <v>130</v>
      </c>
      <c r="C149" s="164"/>
      <c r="D149" s="117"/>
    </row>
    <row r="150" spans="1:5" ht="14.25" customHeight="1">
      <c r="A150" s="27"/>
      <c r="B150" s="29"/>
      <c r="C150" s="165"/>
      <c r="D150" s="122"/>
    </row>
    <row r="151" spans="1:5" ht="14.25" customHeight="1">
      <c r="A151" s="26"/>
      <c r="B151" s="47"/>
      <c r="C151" s="164">
        <f>内訳1!F967</f>
        <v>0</v>
      </c>
      <c r="D151" s="117"/>
    </row>
    <row r="152" spans="1:5" ht="14.25" customHeight="1">
      <c r="A152" s="26" t="s">
        <v>466</v>
      </c>
      <c r="B152" s="28" t="s">
        <v>130</v>
      </c>
      <c r="C152" s="164"/>
      <c r="D152" s="117"/>
    </row>
    <row r="153" spans="1:5" ht="14.25" customHeight="1">
      <c r="A153" s="123"/>
      <c r="B153" s="124"/>
      <c r="C153" s="166"/>
      <c r="D153" s="125"/>
    </row>
    <row r="154" spans="1:5" ht="14.25" customHeight="1">
      <c r="D154" s="14">
        <f>D103+1</f>
        <v>5</v>
      </c>
      <c r="E154" s="126">
        <f>E103+1</f>
        <v>4</v>
      </c>
    </row>
    <row r="155" spans="1:5" ht="26.1" customHeight="1">
      <c r="A155" s="7"/>
      <c r="B155" s="15"/>
      <c r="C155" s="162"/>
      <c r="D155" s="16"/>
    </row>
    <row r="156" spans="1:5" ht="26.1" customHeight="1">
      <c r="A156" s="17" t="s">
        <v>444</v>
      </c>
      <c r="B156" s="18" t="s">
        <v>445</v>
      </c>
      <c r="C156" s="163" t="s">
        <v>446</v>
      </c>
      <c r="D156" s="19" t="s">
        <v>447</v>
      </c>
    </row>
    <row r="157" spans="1:5" ht="14.25" customHeight="1">
      <c r="A157" s="26"/>
      <c r="B157" s="47"/>
      <c r="C157" s="164">
        <f>内訳1!F1018</f>
        <v>0</v>
      </c>
      <c r="D157" s="117"/>
    </row>
    <row r="158" spans="1:5" ht="14.25" customHeight="1">
      <c r="A158" s="26" t="s">
        <v>467</v>
      </c>
      <c r="B158" s="28" t="s">
        <v>130</v>
      </c>
      <c r="C158" s="164"/>
      <c r="D158" s="117"/>
    </row>
    <row r="159" spans="1:5" ht="14.25" customHeight="1">
      <c r="A159" s="120"/>
      <c r="B159" s="121"/>
      <c r="C159" s="165"/>
      <c r="D159" s="122"/>
    </row>
    <row r="160" spans="1:5" ht="14.25" customHeight="1">
      <c r="A160" s="26"/>
      <c r="B160" s="47"/>
      <c r="C160" s="164">
        <f>内訳1!F1069</f>
        <v>0</v>
      </c>
      <c r="D160" s="117"/>
    </row>
    <row r="161" spans="1:4" ht="14.25" customHeight="1">
      <c r="A161" s="26" t="s">
        <v>468</v>
      </c>
      <c r="B161" s="28" t="s">
        <v>130</v>
      </c>
      <c r="C161" s="164"/>
      <c r="D161" s="117"/>
    </row>
    <row r="162" spans="1:4" ht="14.25" customHeight="1">
      <c r="A162" s="27"/>
      <c r="B162" s="29"/>
      <c r="C162" s="165"/>
      <c r="D162" s="122"/>
    </row>
    <row r="163" spans="1:4" ht="14.25" customHeight="1">
      <c r="A163" s="26"/>
      <c r="B163" s="28"/>
      <c r="C163" s="164">
        <f>内訳1!F1120</f>
        <v>0</v>
      </c>
      <c r="D163" s="117"/>
    </row>
    <row r="164" spans="1:4" ht="14.25" customHeight="1">
      <c r="A164" s="26" t="s">
        <v>469</v>
      </c>
      <c r="B164" s="28" t="s">
        <v>130</v>
      </c>
      <c r="C164" s="164"/>
      <c r="D164" s="117"/>
    </row>
    <row r="165" spans="1:4" ht="14.25" customHeight="1">
      <c r="A165" s="27"/>
      <c r="B165" s="29"/>
      <c r="C165" s="165"/>
      <c r="D165" s="122"/>
    </row>
    <row r="166" spans="1:4" ht="14.25" customHeight="1">
      <c r="A166" s="26"/>
      <c r="B166" s="28"/>
      <c r="C166" s="164">
        <f>内訳1!F1171</f>
        <v>0</v>
      </c>
      <c r="D166" s="117"/>
    </row>
    <row r="167" spans="1:4" ht="14.25" customHeight="1">
      <c r="A167" s="26" t="s">
        <v>470</v>
      </c>
      <c r="B167" s="28" t="s">
        <v>130</v>
      </c>
      <c r="C167" s="164"/>
      <c r="D167" s="117"/>
    </row>
    <row r="168" spans="1:4" ht="14.25" customHeight="1">
      <c r="A168" s="27"/>
      <c r="B168" s="29"/>
      <c r="C168" s="165"/>
      <c r="D168" s="122"/>
    </row>
    <row r="169" spans="1:4" ht="14.25" customHeight="1">
      <c r="A169" s="26"/>
      <c r="B169" s="28"/>
      <c r="C169" s="164">
        <f>内訳1!F1222</f>
        <v>0</v>
      </c>
      <c r="D169" s="117"/>
    </row>
    <row r="170" spans="1:4" ht="14.25" customHeight="1">
      <c r="A170" s="26" t="s">
        <v>471</v>
      </c>
      <c r="B170" s="28" t="s">
        <v>130</v>
      </c>
      <c r="C170" s="164"/>
      <c r="D170" s="117"/>
    </row>
    <row r="171" spans="1:4" ht="14.25" customHeight="1">
      <c r="A171" s="27"/>
      <c r="B171" s="29"/>
      <c r="C171" s="165"/>
      <c r="D171" s="122"/>
    </row>
    <row r="172" spans="1:4" ht="14.25" customHeight="1">
      <c r="A172" s="26"/>
      <c r="B172" s="28"/>
      <c r="C172" s="164">
        <f>内訳1!F1273</f>
        <v>0</v>
      </c>
      <c r="D172" s="117"/>
    </row>
    <row r="173" spans="1:4" ht="14.25" customHeight="1">
      <c r="A173" s="26" t="s">
        <v>472</v>
      </c>
      <c r="B173" s="28" t="s">
        <v>130</v>
      </c>
      <c r="C173" s="164"/>
      <c r="D173" s="117"/>
    </row>
    <row r="174" spans="1:4" ht="14.25" customHeight="1">
      <c r="A174" s="27"/>
      <c r="B174" s="29"/>
      <c r="C174" s="165"/>
      <c r="D174" s="122"/>
    </row>
    <row r="175" spans="1:4" ht="14.25" customHeight="1">
      <c r="A175" s="26"/>
      <c r="B175" s="28"/>
      <c r="C175" s="164">
        <f>内訳1!F1375</f>
        <v>0</v>
      </c>
      <c r="D175" s="117"/>
    </row>
    <row r="176" spans="1:4" ht="14.25" customHeight="1">
      <c r="A176" s="26" t="s">
        <v>555</v>
      </c>
      <c r="B176" s="28" t="s">
        <v>130</v>
      </c>
      <c r="C176" s="164"/>
      <c r="D176" s="117"/>
    </row>
    <row r="177" spans="1:4" ht="14.25" customHeight="1">
      <c r="A177" s="27"/>
      <c r="B177" s="29"/>
      <c r="C177" s="165"/>
      <c r="D177" s="122"/>
    </row>
    <row r="178" spans="1:4" ht="14.25" customHeight="1">
      <c r="A178" s="118"/>
      <c r="B178" s="119"/>
      <c r="C178" s="164"/>
      <c r="D178" s="117"/>
    </row>
    <row r="179" spans="1:4" ht="14.25" customHeight="1">
      <c r="A179" s="118"/>
      <c r="B179" s="119"/>
      <c r="C179" s="164"/>
      <c r="D179" s="117"/>
    </row>
    <row r="180" spans="1:4" ht="14.25" customHeight="1">
      <c r="A180" s="120"/>
      <c r="B180" s="121"/>
      <c r="C180" s="165"/>
      <c r="D180" s="122"/>
    </row>
    <row r="181" spans="1:4" ht="14.25" customHeight="1">
      <c r="A181" s="118"/>
      <c r="B181" s="119"/>
      <c r="C181" s="164"/>
      <c r="D181" s="117"/>
    </row>
    <row r="182" spans="1:4" ht="14.25" customHeight="1">
      <c r="A182" s="118"/>
      <c r="B182" s="119"/>
      <c r="C182" s="164"/>
      <c r="D182" s="117"/>
    </row>
    <row r="183" spans="1:4" ht="14.25" customHeight="1">
      <c r="A183" s="120"/>
      <c r="B183" s="121"/>
      <c r="C183" s="165"/>
      <c r="D183" s="122"/>
    </row>
    <row r="184" spans="1:4" ht="14.25" customHeight="1">
      <c r="A184" s="118"/>
      <c r="B184" s="119"/>
      <c r="C184" s="164"/>
      <c r="D184" s="117"/>
    </row>
    <row r="185" spans="1:4" ht="14.25" customHeight="1">
      <c r="A185" s="118"/>
      <c r="B185" s="119"/>
      <c r="C185" s="164"/>
      <c r="D185" s="117"/>
    </row>
    <row r="186" spans="1:4" ht="14.25" customHeight="1">
      <c r="A186" s="120"/>
      <c r="B186" s="121"/>
      <c r="C186" s="165"/>
      <c r="D186" s="122"/>
    </row>
    <row r="187" spans="1:4" ht="14.25" customHeight="1">
      <c r="A187" s="118"/>
      <c r="B187" s="119"/>
      <c r="C187" s="164"/>
      <c r="D187" s="117"/>
    </row>
    <row r="188" spans="1:4" ht="14.25" customHeight="1">
      <c r="A188" s="118"/>
      <c r="B188" s="119"/>
      <c r="C188" s="164"/>
      <c r="D188" s="117"/>
    </row>
    <row r="189" spans="1:4" ht="14.25" customHeight="1">
      <c r="A189" s="120"/>
      <c r="B189" s="121"/>
      <c r="C189" s="165"/>
      <c r="D189" s="122"/>
    </row>
    <row r="190" spans="1:4" ht="14.25" customHeight="1">
      <c r="A190" s="118"/>
      <c r="B190" s="119"/>
      <c r="C190" s="164"/>
      <c r="D190" s="117"/>
    </row>
    <row r="191" spans="1:4" ht="14.25" customHeight="1">
      <c r="A191" s="118"/>
      <c r="B191" s="119"/>
      <c r="C191" s="164"/>
      <c r="D191" s="117"/>
    </row>
    <row r="192" spans="1:4" ht="14.25" customHeight="1">
      <c r="A192" s="120"/>
      <c r="B192" s="121"/>
      <c r="C192" s="165"/>
      <c r="D192" s="122"/>
    </row>
    <row r="193" spans="1:5" ht="14.25" customHeight="1">
      <c r="A193" s="118"/>
      <c r="B193" s="119"/>
      <c r="C193" s="164"/>
      <c r="D193" s="117"/>
    </row>
    <row r="194" spans="1:5" ht="14.25" customHeight="1">
      <c r="A194" s="118"/>
      <c r="B194" s="119"/>
      <c r="C194" s="164"/>
      <c r="D194" s="117"/>
    </row>
    <row r="195" spans="1:5" ht="14.25" customHeight="1">
      <c r="A195" s="120"/>
      <c r="B195" s="121"/>
      <c r="C195" s="165"/>
      <c r="D195" s="122"/>
    </row>
    <row r="196" spans="1:5" ht="14.25" customHeight="1">
      <c r="A196" s="118"/>
      <c r="B196" s="119"/>
      <c r="C196" s="164"/>
      <c r="D196" s="117"/>
    </row>
    <row r="197" spans="1:5" ht="14.25" customHeight="1">
      <c r="A197" s="118"/>
      <c r="B197" s="119"/>
      <c r="C197" s="164"/>
      <c r="D197" s="117"/>
    </row>
    <row r="198" spans="1:5" ht="14.25" customHeight="1">
      <c r="A198" s="120"/>
      <c r="B198" s="121"/>
      <c r="C198" s="165"/>
      <c r="D198" s="122"/>
    </row>
    <row r="199" spans="1:5" ht="14.25" customHeight="1">
      <c r="A199" s="118"/>
      <c r="B199" s="119"/>
      <c r="C199" s="164"/>
      <c r="D199" s="117"/>
    </row>
    <row r="200" spans="1:5" ht="14.25" customHeight="1">
      <c r="A200" s="118"/>
      <c r="B200" s="119"/>
      <c r="C200" s="164"/>
      <c r="D200" s="117"/>
    </row>
    <row r="201" spans="1:5" ht="14.25" customHeight="1">
      <c r="A201" s="120"/>
      <c r="B201" s="121"/>
      <c r="C201" s="165"/>
      <c r="D201" s="122"/>
    </row>
    <row r="202" spans="1:5" ht="14.25" customHeight="1">
      <c r="A202" s="26"/>
      <c r="B202" s="28"/>
      <c r="C202" s="164">
        <f t="array" ref="C202">SUM(IF(MOD(ROW(C106:C199),3)=MOD(ROW(C106),3),C106:C199))</f>
        <v>0</v>
      </c>
      <c r="D202" s="38"/>
      <c r="E202" s="87" t="s">
        <v>560</v>
      </c>
    </row>
    <row r="203" spans="1:5" ht="14.25" customHeight="1">
      <c r="A203" s="30" t="s">
        <v>131</v>
      </c>
      <c r="B203" s="28"/>
      <c r="C203" s="164"/>
      <c r="D203" s="38"/>
    </row>
    <row r="204" spans="1:5" ht="14.25" customHeight="1">
      <c r="A204" s="45"/>
      <c r="B204" s="48"/>
      <c r="C204" s="166"/>
      <c r="D204" s="40"/>
    </row>
    <row r="205" spans="1:5" ht="14.25" customHeight="1">
      <c r="D205" s="14">
        <f>D154+1</f>
        <v>6</v>
      </c>
      <c r="E205" s="126">
        <f>E154+1</f>
        <v>5</v>
      </c>
    </row>
    <row r="206" spans="1:5" ht="26.1" customHeight="1">
      <c r="A206" s="7" t="str">
        <f>A59</f>
        <v>A-2.外構工事</v>
      </c>
      <c r="B206" s="15"/>
      <c r="C206" s="162"/>
      <c r="D206" s="16"/>
    </row>
    <row r="207" spans="1:5" ht="26.1" customHeight="1">
      <c r="A207" s="17" t="s">
        <v>444</v>
      </c>
      <c r="B207" s="18" t="s">
        <v>445</v>
      </c>
      <c r="C207" s="163" t="s">
        <v>446</v>
      </c>
      <c r="D207" s="19" t="s">
        <v>447</v>
      </c>
    </row>
    <row r="208" spans="1:5" ht="14.25" customHeight="1">
      <c r="A208" s="26"/>
      <c r="B208" s="47"/>
      <c r="C208" s="164">
        <f>内訳2!F49</f>
        <v>0</v>
      </c>
      <c r="D208" s="117"/>
    </row>
    <row r="209" spans="1:4" ht="14.25" customHeight="1">
      <c r="A209" s="26" t="s">
        <v>473</v>
      </c>
      <c r="B209" s="47" t="s">
        <v>130</v>
      </c>
      <c r="C209" s="164"/>
      <c r="D209" s="117"/>
    </row>
    <row r="210" spans="1:4" ht="14.25" customHeight="1">
      <c r="A210" s="27"/>
      <c r="B210" s="54"/>
      <c r="C210" s="165"/>
      <c r="D210" s="122"/>
    </row>
    <row r="211" spans="1:4" ht="14.25" customHeight="1">
      <c r="A211" s="26"/>
      <c r="B211" s="47"/>
      <c r="C211" s="164">
        <f>内訳2!F100</f>
        <v>0</v>
      </c>
      <c r="D211" s="117"/>
    </row>
    <row r="212" spans="1:4" ht="14.25" customHeight="1">
      <c r="A212" s="26" t="s">
        <v>816</v>
      </c>
      <c r="B212" s="47" t="s">
        <v>130</v>
      </c>
      <c r="C212" s="164"/>
      <c r="D212" s="117"/>
    </row>
    <row r="213" spans="1:4" ht="14.25" customHeight="1">
      <c r="A213" s="27"/>
      <c r="B213" s="54"/>
      <c r="C213" s="165"/>
      <c r="D213" s="122"/>
    </row>
    <row r="214" spans="1:4" ht="14.25" customHeight="1">
      <c r="A214" s="26"/>
      <c r="B214" s="47"/>
      <c r="C214" s="164">
        <f>内訳2!F151</f>
        <v>0</v>
      </c>
      <c r="D214" s="117"/>
    </row>
    <row r="215" spans="1:4" ht="14.25" customHeight="1">
      <c r="A215" s="26" t="s">
        <v>474</v>
      </c>
      <c r="B215" s="47" t="s">
        <v>130</v>
      </c>
      <c r="C215" s="164"/>
      <c r="D215" s="117"/>
    </row>
    <row r="216" spans="1:4" ht="14.25" customHeight="1">
      <c r="A216" s="27"/>
      <c r="B216" s="54"/>
      <c r="C216" s="165"/>
      <c r="D216" s="122"/>
    </row>
    <row r="217" spans="1:4" ht="14.25" customHeight="1">
      <c r="A217" s="26"/>
      <c r="B217" s="47"/>
      <c r="C217" s="164">
        <f>内訳2!F202</f>
        <v>0</v>
      </c>
      <c r="D217" s="117"/>
    </row>
    <row r="218" spans="1:4" ht="14.25" customHeight="1">
      <c r="A218" s="26" t="s">
        <v>817</v>
      </c>
      <c r="B218" s="47" t="s">
        <v>130</v>
      </c>
      <c r="C218" s="164"/>
      <c r="D218" s="117"/>
    </row>
    <row r="219" spans="1:4" ht="14.25" customHeight="1">
      <c r="A219" s="27"/>
      <c r="B219" s="54"/>
      <c r="C219" s="165"/>
      <c r="D219" s="122"/>
    </row>
    <row r="220" spans="1:4" ht="14.25" customHeight="1">
      <c r="A220" s="26"/>
      <c r="B220" s="47"/>
      <c r="C220" s="164"/>
      <c r="D220" s="117"/>
    </row>
    <row r="221" spans="1:4" ht="14.25" customHeight="1">
      <c r="A221" s="26"/>
      <c r="B221" s="47"/>
      <c r="C221" s="164"/>
      <c r="D221" s="117"/>
    </row>
    <row r="222" spans="1:4" ht="14.25" customHeight="1">
      <c r="A222" s="27"/>
      <c r="B222" s="54"/>
      <c r="C222" s="165"/>
      <c r="D222" s="122"/>
    </row>
    <row r="223" spans="1:4" ht="14.25" customHeight="1">
      <c r="A223" s="26"/>
      <c r="B223" s="47"/>
      <c r="C223" s="164"/>
      <c r="D223" s="117"/>
    </row>
    <row r="224" spans="1:4" ht="14.25" customHeight="1">
      <c r="A224" s="26"/>
      <c r="B224" s="47"/>
      <c r="C224" s="164"/>
      <c r="D224" s="117"/>
    </row>
    <row r="225" spans="1:4" ht="14.25" customHeight="1">
      <c r="A225" s="27"/>
      <c r="B225" s="54"/>
      <c r="C225" s="165"/>
      <c r="D225" s="122"/>
    </row>
    <row r="226" spans="1:4" ht="14.25" customHeight="1">
      <c r="A226" s="118"/>
      <c r="B226" s="119"/>
      <c r="C226" s="164"/>
      <c r="D226" s="117"/>
    </row>
    <row r="227" spans="1:4" ht="14.25" customHeight="1">
      <c r="A227" s="118"/>
      <c r="B227" s="119"/>
      <c r="C227" s="164"/>
      <c r="D227" s="117"/>
    </row>
    <row r="228" spans="1:4" ht="14.25" customHeight="1">
      <c r="A228" s="120"/>
      <c r="B228" s="121"/>
      <c r="C228" s="165"/>
      <c r="D228" s="122"/>
    </row>
    <row r="229" spans="1:4" ht="14.25" customHeight="1">
      <c r="A229" s="118"/>
      <c r="B229" s="119"/>
      <c r="C229" s="164"/>
      <c r="D229" s="117"/>
    </row>
    <row r="230" spans="1:4" ht="14.25" customHeight="1">
      <c r="A230" s="118"/>
      <c r="B230" s="119"/>
      <c r="C230" s="164"/>
      <c r="D230" s="117"/>
    </row>
    <row r="231" spans="1:4" ht="14.25" customHeight="1">
      <c r="A231" s="120"/>
      <c r="B231" s="121"/>
      <c r="C231" s="165"/>
      <c r="D231" s="122"/>
    </row>
    <row r="232" spans="1:4" ht="14.25" customHeight="1">
      <c r="A232" s="118"/>
      <c r="B232" s="119"/>
      <c r="C232" s="164"/>
      <c r="D232" s="117"/>
    </row>
    <row r="233" spans="1:4" ht="14.25" customHeight="1">
      <c r="A233" s="118"/>
      <c r="B233" s="119"/>
      <c r="C233" s="164"/>
      <c r="D233" s="117"/>
    </row>
    <row r="234" spans="1:4" ht="14.25" customHeight="1">
      <c r="A234" s="120"/>
      <c r="B234" s="121"/>
      <c r="C234" s="165"/>
      <c r="D234" s="122"/>
    </row>
    <row r="235" spans="1:4" ht="14.25" customHeight="1">
      <c r="A235" s="118"/>
      <c r="B235" s="119"/>
      <c r="C235" s="164"/>
      <c r="D235" s="117"/>
    </row>
    <row r="236" spans="1:4" ht="14.25" customHeight="1">
      <c r="A236" s="118"/>
      <c r="B236" s="119"/>
      <c r="C236" s="164"/>
      <c r="D236" s="117"/>
    </row>
    <row r="237" spans="1:4" ht="14.25" customHeight="1">
      <c r="A237" s="120"/>
      <c r="B237" s="121"/>
      <c r="C237" s="165"/>
      <c r="D237" s="122"/>
    </row>
    <row r="238" spans="1:4" ht="14.25" customHeight="1">
      <c r="A238" s="118"/>
      <c r="B238" s="119"/>
      <c r="C238" s="164"/>
      <c r="D238" s="117"/>
    </row>
    <row r="239" spans="1:4" ht="14.25" customHeight="1">
      <c r="A239" s="118"/>
      <c r="B239" s="119"/>
      <c r="C239" s="164"/>
      <c r="D239" s="117"/>
    </row>
    <row r="240" spans="1:4" ht="14.25" customHeight="1">
      <c r="A240" s="120"/>
      <c r="B240" s="121"/>
      <c r="C240" s="165"/>
      <c r="D240" s="122"/>
    </row>
    <row r="241" spans="1:5" ht="14.25" customHeight="1">
      <c r="A241" s="118"/>
      <c r="B241" s="119"/>
      <c r="C241" s="164"/>
      <c r="D241" s="117"/>
    </row>
    <row r="242" spans="1:5" ht="14.25" customHeight="1">
      <c r="A242" s="118"/>
      <c r="B242" s="119"/>
      <c r="C242" s="164"/>
      <c r="D242" s="117"/>
    </row>
    <row r="243" spans="1:5" ht="14.25" customHeight="1">
      <c r="A243" s="120"/>
      <c r="B243" s="121"/>
      <c r="C243" s="165"/>
      <c r="D243" s="122"/>
    </row>
    <row r="244" spans="1:5" ht="14.25" customHeight="1">
      <c r="A244" s="118"/>
      <c r="B244" s="119"/>
      <c r="C244" s="164"/>
      <c r="D244" s="117"/>
    </row>
    <row r="245" spans="1:5" ht="14.25" customHeight="1">
      <c r="A245" s="118"/>
      <c r="B245" s="119"/>
      <c r="C245" s="164"/>
      <c r="D245" s="117"/>
    </row>
    <row r="246" spans="1:5" ht="14.25" customHeight="1">
      <c r="A246" s="120"/>
      <c r="B246" s="121"/>
      <c r="C246" s="165"/>
      <c r="D246" s="122"/>
    </row>
    <row r="247" spans="1:5" ht="14.25" customHeight="1">
      <c r="A247" s="118"/>
      <c r="B247" s="119"/>
      <c r="C247" s="164"/>
      <c r="D247" s="117"/>
    </row>
    <row r="248" spans="1:5" ht="14.25" customHeight="1">
      <c r="A248" s="118"/>
      <c r="B248" s="119"/>
      <c r="C248" s="164"/>
      <c r="D248" s="117"/>
    </row>
    <row r="249" spans="1:5" ht="14.25" customHeight="1">
      <c r="A249" s="120"/>
      <c r="B249" s="121"/>
      <c r="C249" s="165"/>
      <c r="D249" s="122"/>
    </row>
    <row r="250" spans="1:5" ht="14.25" customHeight="1">
      <c r="A250" s="118"/>
      <c r="B250" s="119"/>
      <c r="C250" s="164"/>
      <c r="D250" s="117"/>
    </row>
    <row r="251" spans="1:5" ht="14.25" customHeight="1">
      <c r="A251" s="118"/>
      <c r="B251" s="119"/>
      <c r="C251" s="164"/>
      <c r="D251" s="117"/>
    </row>
    <row r="252" spans="1:5" ht="14.25" customHeight="1">
      <c r="A252" s="120"/>
      <c r="B252" s="121"/>
      <c r="C252" s="165"/>
      <c r="D252" s="122"/>
    </row>
    <row r="253" spans="1:5" ht="14.25" customHeight="1">
      <c r="A253" s="26"/>
      <c r="B253" s="28"/>
      <c r="C253" s="164">
        <f t="array" ref="C253">SUM(IF(MOD(ROW(C208:C250),3)=MOD(ROW(C208),3),C208:C250))</f>
        <v>0</v>
      </c>
      <c r="D253" s="86"/>
      <c r="E253" s="87" t="s">
        <v>558</v>
      </c>
    </row>
    <row r="254" spans="1:5" ht="14.25" customHeight="1">
      <c r="A254" s="30" t="s">
        <v>131</v>
      </c>
      <c r="B254" s="28"/>
      <c r="C254" s="164"/>
      <c r="D254" s="53"/>
      <c r="E254" s="72"/>
    </row>
    <row r="255" spans="1:5" ht="14.25" customHeight="1">
      <c r="A255" s="45"/>
      <c r="B255" s="48"/>
      <c r="C255" s="166"/>
      <c r="D255" s="55" t="str">
        <f>F255&amp;G255&amp;H255&amp;I255&amp;J255&amp;K255&amp;L255</f>
        <v/>
      </c>
      <c r="E255" s="72"/>
    </row>
    <row r="256" spans="1:5" ht="14.25" customHeight="1">
      <c r="D256" s="14">
        <f>D205+1</f>
        <v>7</v>
      </c>
      <c r="E256" s="126">
        <f>E205+1</f>
        <v>6</v>
      </c>
    </row>
    <row r="257" spans="1:4" ht="26.1" customHeight="1">
      <c r="A257" s="7" t="str">
        <f>A62</f>
        <v>A-3.取り壊し工事</v>
      </c>
      <c r="B257" s="15"/>
      <c r="C257" s="162"/>
      <c r="D257" s="16"/>
    </row>
    <row r="258" spans="1:4" ht="26.1" customHeight="1">
      <c r="A258" s="17" t="s">
        <v>444</v>
      </c>
      <c r="B258" s="18" t="s">
        <v>445</v>
      </c>
      <c r="C258" s="163" t="s">
        <v>446</v>
      </c>
      <c r="D258" s="19" t="s">
        <v>447</v>
      </c>
    </row>
    <row r="259" spans="1:4" ht="14.25" customHeight="1">
      <c r="A259" s="26"/>
      <c r="B259" s="47"/>
      <c r="C259" s="164">
        <f>内訳3!F49</f>
        <v>0</v>
      </c>
      <c r="D259" s="117"/>
    </row>
    <row r="260" spans="1:4" ht="14.25" customHeight="1">
      <c r="A260" s="26" t="s">
        <v>859</v>
      </c>
      <c r="B260" s="47" t="s">
        <v>130</v>
      </c>
      <c r="C260" s="164"/>
      <c r="D260" s="117"/>
    </row>
    <row r="261" spans="1:4" ht="14.25" customHeight="1">
      <c r="A261" s="27"/>
      <c r="B261" s="54"/>
      <c r="C261" s="165"/>
      <c r="D261" s="122"/>
    </row>
    <row r="262" spans="1:4" ht="14.25" customHeight="1">
      <c r="A262" s="26"/>
      <c r="B262" s="47"/>
      <c r="C262" s="164">
        <f>内訳3!F100</f>
        <v>0</v>
      </c>
      <c r="D262" s="117"/>
    </row>
    <row r="263" spans="1:4" ht="14.25" customHeight="1">
      <c r="A263" s="26" t="s">
        <v>860</v>
      </c>
      <c r="B263" s="47" t="s">
        <v>130</v>
      </c>
      <c r="C263" s="164"/>
      <c r="D263" s="117"/>
    </row>
    <row r="264" spans="1:4" ht="14.25" customHeight="1">
      <c r="A264" s="27"/>
      <c r="B264" s="54"/>
      <c r="C264" s="165"/>
      <c r="D264" s="122"/>
    </row>
    <row r="265" spans="1:4" ht="14.25" customHeight="1">
      <c r="A265" s="26"/>
      <c r="B265" s="47"/>
      <c r="C265" s="164">
        <f>内訳3!F151</f>
        <v>0</v>
      </c>
      <c r="D265" s="117"/>
    </row>
    <row r="266" spans="1:4" ht="14.25" customHeight="1">
      <c r="A266" s="26" t="s">
        <v>861</v>
      </c>
      <c r="B266" s="47" t="s">
        <v>130</v>
      </c>
      <c r="C266" s="164"/>
      <c r="D266" s="117"/>
    </row>
    <row r="267" spans="1:4" ht="14.25" customHeight="1">
      <c r="A267" s="27"/>
      <c r="B267" s="54"/>
      <c r="C267" s="165"/>
      <c r="D267" s="122"/>
    </row>
    <row r="268" spans="1:4" ht="14.25" customHeight="1">
      <c r="A268" s="26"/>
      <c r="B268" s="47"/>
      <c r="C268" s="164">
        <f>内訳3!F202</f>
        <v>0</v>
      </c>
      <c r="D268" s="117"/>
    </row>
    <row r="269" spans="1:4" ht="14.25" customHeight="1">
      <c r="A269" s="26" t="s">
        <v>862</v>
      </c>
      <c r="B269" s="47" t="s">
        <v>130</v>
      </c>
      <c r="C269" s="164"/>
      <c r="D269" s="117"/>
    </row>
    <row r="270" spans="1:4" ht="14.25" customHeight="1">
      <c r="A270" s="27"/>
      <c r="B270" s="54"/>
      <c r="C270" s="165"/>
      <c r="D270" s="122"/>
    </row>
    <row r="271" spans="1:4" ht="14.25" customHeight="1">
      <c r="A271" s="26"/>
      <c r="B271" s="47"/>
      <c r="C271" s="164">
        <f>内訳3!F253</f>
        <v>0</v>
      </c>
      <c r="D271" s="117"/>
    </row>
    <row r="272" spans="1:4" ht="14.25" customHeight="1">
      <c r="A272" s="26" t="s">
        <v>863</v>
      </c>
      <c r="B272" s="47" t="s">
        <v>130</v>
      </c>
      <c r="C272" s="164"/>
      <c r="D272" s="117"/>
    </row>
    <row r="273" spans="1:4" ht="14.25" customHeight="1">
      <c r="A273" s="27"/>
      <c r="B273" s="54"/>
      <c r="C273" s="165"/>
      <c r="D273" s="122"/>
    </row>
    <row r="274" spans="1:4" ht="14.25" customHeight="1">
      <c r="A274" s="118"/>
      <c r="B274" s="119"/>
      <c r="C274" s="164"/>
      <c r="D274" s="117"/>
    </row>
    <row r="275" spans="1:4" ht="14.25" customHeight="1">
      <c r="A275" s="118"/>
      <c r="B275" s="119"/>
      <c r="C275" s="164"/>
      <c r="D275" s="117"/>
    </row>
    <row r="276" spans="1:4" ht="14.25" customHeight="1">
      <c r="A276" s="120"/>
      <c r="B276" s="121"/>
      <c r="C276" s="165"/>
      <c r="D276" s="122"/>
    </row>
    <row r="277" spans="1:4" ht="14.25" customHeight="1">
      <c r="A277" s="118"/>
      <c r="B277" s="119"/>
      <c r="C277" s="164"/>
      <c r="D277" s="117"/>
    </row>
    <row r="278" spans="1:4" ht="14.25" customHeight="1">
      <c r="A278" s="118"/>
      <c r="B278" s="119"/>
      <c r="C278" s="164"/>
      <c r="D278" s="117"/>
    </row>
    <row r="279" spans="1:4" ht="14.25" customHeight="1">
      <c r="A279" s="120"/>
      <c r="B279" s="121"/>
      <c r="C279" s="165"/>
      <c r="D279" s="122"/>
    </row>
    <row r="280" spans="1:4" ht="14.25" customHeight="1">
      <c r="A280" s="118"/>
      <c r="B280" s="119"/>
      <c r="C280" s="164"/>
      <c r="D280" s="117"/>
    </row>
    <row r="281" spans="1:4" ht="14.25" customHeight="1">
      <c r="A281" s="118"/>
      <c r="B281" s="119"/>
      <c r="C281" s="164"/>
      <c r="D281" s="117"/>
    </row>
    <row r="282" spans="1:4" ht="14.25" customHeight="1">
      <c r="A282" s="120"/>
      <c r="B282" s="121"/>
      <c r="C282" s="165"/>
      <c r="D282" s="122"/>
    </row>
    <row r="283" spans="1:4" ht="14.25" customHeight="1">
      <c r="A283" s="118"/>
      <c r="B283" s="119"/>
      <c r="C283" s="164"/>
      <c r="D283" s="117"/>
    </row>
    <row r="284" spans="1:4" ht="14.25" customHeight="1">
      <c r="A284" s="118"/>
      <c r="B284" s="119"/>
      <c r="C284" s="164"/>
      <c r="D284" s="117"/>
    </row>
    <row r="285" spans="1:4" ht="14.25" customHeight="1">
      <c r="A285" s="120"/>
      <c r="B285" s="121"/>
      <c r="C285" s="165"/>
      <c r="D285" s="122"/>
    </row>
    <row r="286" spans="1:4" ht="14.25" customHeight="1">
      <c r="A286" s="118"/>
      <c r="B286" s="119"/>
      <c r="C286" s="164"/>
      <c r="D286" s="117"/>
    </row>
    <row r="287" spans="1:4" ht="14.25" customHeight="1">
      <c r="A287" s="118"/>
      <c r="B287" s="119"/>
      <c r="C287" s="164"/>
      <c r="D287" s="117"/>
    </row>
    <row r="288" spans="1:4" ht="14.25" customHeight="1">
      <c r="A288" s="120"/>
      <c r="B288" s="121"/>
      <c r="C288" s="165"/>
      <c r="D288" s="122"/>
    </row>
    <row r="289" spans="1:5" ht="14.25" customHeight="1">
      <c r="A289" s="118"/>
      <c r="B289" s="119"/>
      <c r="C289" s="164"/>
      <c r="D289" s="117"/>
    </row>
    <row r="290" spans="1:5" ht="14.25" customHeight="1">
      <c r="A290" s="118"/>
      <c r="B290" s="119"/>
      <c r="C290" s="164"/>
      <c r="D290" s="117"/>
    </row>
    <row r="291" spans="1:5" ht="14.25" customHeight="1">
      <c r="A291" s="120"/>
      <c r="B291" s="121"/>
      <c r="C291" s="165"/>
      <c r="D291" s="122"/>
    </row>
    <row r="292" spans="1:5" ht="14.25" customHeight="1">
      <c r="A292" s="118"/>
      <c r="B292" s="119"/>
      <c r="C292" s="164"/>
      <c r="D292" s="117"/>
    </row>
    <row r="293" spans="1:5" ht="14.25" customHeight="1">
      <c r="A293" s="118"/>
      <c r="B293" s="119"/>
      <c r="C293" s="164"/>
      <c r="D293" s="117"/>
    </row>
    <row r="294" spans="1:5" ht="14.25" customHeight="1">
      <c r="A294" s="120"/>
      <c r="B294" s="121"/>
      <c r="C294" s="165"/>
      <c r="D294" s="122"/>
    </row>
    <row r="295" spans="1:5" ht="14.25" customHeight="1">
      <c r="A295" s="118"/>
      <c r="B295" s="119"/>
      <c r="C295" s="164"/>
      <c r="D295" s="117"/>
    </row>
    <row r="296" spans="1:5" ht="14.25" customHeight="1">
      <c r="A296" s="118"/>
      <c r="B296" s="119"/>
      <c r="C296" s="164"/>
      <c r="D296" s="117"/>
    </row>
    <row r="297" spans="1:5" ht="14.25" customHeight="1">
      <c r="A297" s="120"/>
      <c r="B297" s="121"/>
      <c r="C297" s="165"/>
      <c r="D297" s="122"/>
    </row>
    <row r="298" spans="1:5" ht="14.25" customHeight="1">
      <c r="A298" s="118"/>
      <c r="B298" s="119"/>
      <c r="C298" s="164"/>
      <c r="D298" s="117"/>
    </row>
    <row r="299" spans="1:5" ht="14.25" customHeight="1">
      <c r="A299" s="118"/>
      <c r="B299" s="119"/>
      <c r="C299" s="164"/>
      <c r="D299" s="117"/>
    </row>
    <row r="300" spans="1:5" ht="14.25" customHeight="1">
      <c r="A300" s="120"/>
      <c r="B300" s="121"/>
      <c r="C300" s="165"/>
      <c r="D300" s="122"/>
    </row>
    <row r="301" spans="1:5" ht="14.25" customHeight="1">
      <c r="A301" s="118"/>
      <c r="B301" s="119"/>
      <c r="C301" s="164"/>
      <c r="D301" s="117"/>
    </row>
    <row r="302" spans="1:5" ht="14.25" customHeight="1">
      <c r="A302" s="118"/>
      <c r="B302" s="119"/>
      <c r="C302" s="164"/>
      <c r="D302" s="117"/>
    </row>
    <row r="303" spans="1:5" ht="14.25" customHeight="1">
      <c r="A303" s="120"/>
      <c r="B303" s="121"/>
      <c r="C303" s="165"/>
      <c r="D303" s="122"/>
    </row>
    <row r="304" spans="1:5" ht="14.25" customHeight="1">
      <c r="A304" s="26"/>
      <c r="B304" s="28"/>
      <c r="C304" s="164">
        <f t="array" ref="C304">SUM(IF(MOD(ROW(C259:C301),3)=MOD(ROW(C259),3),C259:C301))</f>
        <v>0</v>
      </c>
      <c r="D304" s="86"/>
      <c r="E304" s="87" t="s">
        <v>558</v>
      </c>
    </row>
    <row r="305" spans="1:5" ht="14.25" customHeight="1">
      <c r="A305" s="30" t="s">
        <v>131</v>
      </c>
      <c r="B305" s="28"/>
      <c r="C305" s="164"/>
      <c r="D305" s="53"/>
      <c r="E305" s="72"/>
    </row>
    <row r="306" spans="1:5" ht="14.25" customHeight="1">
      <c r="A306" s="123"/>
      <c r="B306" s="124"/>
      <c r="C306" s="166"/>
      <c r="D306" s="125"/>
    </row>
    <row r="307" spans="1:5" ht="14.25" customHeight="1">
      <c r="D307" s="14">
        <f>D256+1</f>
        <v>8</v>
      </c>
      <c r="E307" s="126">
        <f>E256+1</f>
        <v>7</v>
      </c>
    </row>
    <row r="308" spans="1:5" ht="26.1" customHeight="1">
      <c r="A308" s="7" t="str">
        <f>A8</f>
        <v>B.共通費</v>
      </c>
      <c r="B308" s="15"/>
      <c r="C308" s="162"/>
      <c r="D308" s="16"/>
    </row>
    <row r="309" spans="1:5" ht="26.1" customHeight="1">
      <c r="A309" s="17" t="s">
        <v>444</v>
      </c>
      <c r="B309" s="18" t="s">
        <v>445</v>
      </c>
      <c r="C309" s="163" t="s">
        <v>446</v>
      </c>
      <c r="D309" s="19" t="s">
        <v>447</v>
      </c>
    </row>
    <row r="310" spans="1:5" ht="14.25" customHeight="1">
      <c r="A310" s="26"/>
      <c r="B310" s="47"/>
      <c r="C310" s="164">
        <f>共通費!F28</f>
        <v>0</v>
      </c>
      <c r="D310" s="117"/>
    </row>
    <row r="311" spans="1:5" ht="14.25" customHeight="1">
      <c r="A311" s="26" t="s">
        <v>475</v>
      </c>
      <c r="B311" s="47" t="s">
        <v>130</v>
      </c>
      <c r="C311" s="164"/>
      <c r="D311" s="117"/>
    </row>
    <row r="312" spans="1:5" ht="14.25" customHeight="1">
      <c r="A312" s="27"/>
      <c r="B312" s="54"/>
      <c r="C312" s="165"/>
      <c r="D312" s="122"/>
    </row>
    <row r="313" spans="1:5" ht="14.25" customHeight="1">
      <c r="A313" s="26"/>
      <c r="B313" s="47"/>
      <c r="C313" s="164">
        <f>共通費!F37</f>
        <v>0</v>
      </c>
      <c r="D313" s="117"/>
    </row>
    <row r="314" spans="1:5" ht="14.25" customHeight="1">
      <c r="A314" s="56" t="s">
        <v>439</v>
      </c>
      <c r="B314" s="47" t="s">
        <v>130</v>
      </c>
      <c r="C314" s="164"/>
      <c r="D314" s="117"/>
    </row>
    <row r="315" spans="1:5" ht="14.25" customHeight="1">
      <c r="A315" s="27"/>
      <c r="B315" s="54"/>
      <c r="C315" s="165"/>
      <c r="D315" s="122"/>
    </row>
    <row r="316" spans="1:5" ht="14.25" customHeight="1">
      <c r="A316" s="26"/>
      <c r="B316" s="47"/>
      <c r="C316" s="164">
        <f>共通費!F49</f>
        <v>0</v>
      </c>
      <c r="D316" s="117"/>
    </row>
    <row r="317" spans="1:5" ht="14.25" customHeight="1">
      <c r="A317" s="56" t="s">
        <v>440</v>
      </c>
      <c r="B317" s="47" t="s">
        <v>130</v>
      </c>
      <c r="C317" s="164"/>
      <c r="D317" s="117"/>
    </row>
    <row r="318" spans="1:5" ht="14.25" customHeight="1">
      <c r="A318" s="27"/>
      <c r="B318" s="54"/>
      <c r="C318" s="165"/>
      <c r="D318" s="122"/>
    </row>
    <row r="319" spans="1:5" ht="14.25" customHeight="1">
      <c r="A319" s="118"/>
      <c r="B319" s="119"/>
      <c r="C319" s="164"/>
      <c r="D319" s="117"/>
    </row>
    <row r="320" spans="1:5" ht="14.25" customHeight="1">
      <c r="A320" s="118"/>
      <c r="B320" s="119"/>
      <c r="C320" s="164"/>
      <c r="D320" s="117"/>
    </row>
    <row r="321" spans="1:4" ht="14.25" customHeight="1">
      <c r="A321" s="120"/>
      <c r="B321" s="121"/>
      <c r="C321" s="165"/>
      <c r="D321" s="122"/>
    </row>
    <row r="322" spans="1:4" ht="14.25" customHeight="1">
      <c r="A322" s="118"/>
      <c r="B322" s="119"/>
      <c r="C322" s="164"/>
      <c r="D322" s="117"/>
    </row>
    <row r="323" spans="1:4" ht="14.25" customHeight="1">
      <c r="A323" s="118"/>
      <c r="B323" s="119"/>
      <c r="C323" s="164"/>
      <c r="D323" s="117"/>
    </row>
    <row r="324" spans="1:4" ht="14.25" customHeight="1">
      <c r="A324" s="120"/>
      <c r="B324" s="121"/>
      <c r="C324" s="165"/>
      <c r="D324" s="122"/>
    </row>
    <row r="325" spans="1:4" ht="14.25" customHeight="1">
      <c r="A325" s="118"/>
      <c r="B325" s="119"/>
      <c r="C325" s="164"/>
      <c r="D325" s="117"/>
    </row>
    <row r="326" spans="1:4" ht="14.25" customHeight="1">
      <c r="A326" s="118"/>
      <c r="B326" s="119"/>
      <c r="C326" s="164"/>
      <c r="D326" s="117"/>
    </row>
    <row r="327" spans="1:4" ht="14.25" customHeight="1">
      <c r="A327" s="120"/>
      <c r="B327" s="121"/>
      <c r="C327" s="165"/>
      <c r="D327" s="122"/>
    </row>
    <row r="328" spans="1:4" ht="14.25" customHeight="1">
      <c r="A328" s="118"/>
      <c r="B328" s="119"/>
      <c r="C328" s="164"/>
      <c r="D328" s="117"/>
    </row>
    <row r="329" spans="1:4" ht="14.25" customHeight="1">
      <c r="A329" s="118"/>
      <c r="B329" s="119"/>
      <c r="C329" s="164"/>
      <c r="D329" s="117"/>
    </row>
    <row r="330" spans="1:4" ht="14.25" customHeight="1">
      <c r="A330" s="120"/>
      <c r="B330" s="121"/>
      <c r="C330" s="165"/>
      <c r="D330" s="122"/>
    </row>
    <row r="331" spans="1:4" ht="14.25" customHeight="1">
      <c r="A331" s="118"/>
      <c r="B331" s="119"/>
      <c r="C331" s="164"/>
      <c r="D331" s="117"/>
    </row>
    <row r="332" spans="1:4" ht="14.25" customHeight="1">
      <c r="A332" s="118"/>
      <c r="B332" s="119"/>
      <c r="C332" s="164"/>
      <c r="D332" s="117"/>
    </row>
    <row r="333" spans="1:4" ht="14.25" customHeight="1">
      <c r="A333" s="120"/>
      <c r="B333" s="121"/>
      <c r="C333" s="165"/>
      <c r="D333" s="122"/>
    </row>
    <row r="334" spans="1:4" ht="14.25" customHeight="1">
      <c r="A334" s="118"/>
      <c r="B334" s="119"/>
      <c r="C334" s="164"/>
      <c r="D334" s="117"/>
    </row>
    <row r="335" spans="1:4" ht="14.25" customHeight="1">
      <c r="A335" s="118"/>
      <c r="B335" s="119"/>
      <c r="C335" s="164"/>
      <c r="D335" s="117"/>
    </row>
    <row r="336" spans="1:4" ht="14.25" customHeight="1">
      <c r="A336" s="120"/>
      <c r="B336" s="121"/>
      <c r="C336" s="165"/>
      <c r="D336" s="122"/>
    </row>
    <row r="337" spans="1:4" ht="14.25" customHeight="1">
      <c r="A337" s="118"/>
      <c r="B337" s="119"/>
      <c r="C337" s="164"/>
      <c r="D337" s="117"/>
    </row>
    <row r="338" spans="1:4" ht="14.25" customHeight="1">
      <c r="A338" s="118"/>
      <c r="B338" s="119"/>
      <c r="C338" s="164"/>
      <c r="D338" s="117"/>
    </row>
    <row r="339" spans="1:4" ht="14.25" customHeight="1">
      <c r="A339" s="120"/>
      <c r="B339" s="121"/>
      <c r="C339" s="165"/>
      <c r="D339" s="122"/>
    </row>
    <row r="340" spans="1:4" ht="14.25" customHeight="1">
      <c r="A340" s="118"/>
      <c r="B340" s="119"/>
      <c r="C340" s="164"/>
      <c r="D340" s="117"/>
    </row>
    <row r="341" spans="1:4" ht="14.25" customHeight="1">
      <c r="A341" s="118"/>
      <c r="B341" s="119"/>
      <c r="C341" s="164"/>
      <c r="D341" s="117"/>
    </row>
    <row r="342" spans="1:4" ht="14.25" customHeight="1">
      <c r="A342" s="120"/>
      <c r="B342" s="121"/>
      <c r="C342" s="165"/>
      <c r="D342" s="122"/>
    </row>
    <row r="343" spans="1:4" ht="14.25" customHeight="1">
      <c r="A343" s="118"/>
      <c r="B343" s="119"/>
      <c r="C343" s="164"/>
      <c r="D343" s="117"/>
    </row>
    <row r="344" spans="1:4" ht="14.25" customHeight="1">
      <c r="A344" s="118"/>
      <c r="B344" s="119"/>
      <c r="C344" s="164"/>
      <c r="D344" s="117"/>
    </row>
    <row r="345" spans="1:4" ht="14.25" customHeight="1">
      <c r="A345" s="120"/>
      <c r="B345" s="121"/>
      <c r="C345" s="165"/>
      <c r="D345" s="122"/>
    </row>
    <row r="346" spans="1:4" ht="14.25" customHeight="1">
      <c r="A346" s="118"/>
      <c r="B346" s="119"/>
      <c r="C346" s="164"/>
      <c r="D346" s="117"/>
    </row>
    <row r="347" spans="1:4" ht="14.25" customHeight="1">
      <c r="A347" s="118"/>
      <c r="B347" s="119"/>
      <c r="C347" s="164"/>
      <c r="D347" s="117"/>
    </row>
    <row r="348" spans="1:4" ht="14.25" customHeight="1">
      <c r="A348" s="120"/>
      <c r="B348" s="121"/>
      <c r="C348" s="165"/>
      <c r="D348" s="122"/>
    </row>
    <row r="349" spans="1:4" ht="14.25" customHeight="1">
      <c r="A349" s="118"/>
      <c r="B349" s="119"/>
      <c r="C349" s="164"/>
      <c r="D349" s="117"/>
    </row>
    <row r="350" spans="1:4" ht="14.25" customHeight="1">
      <c r="A350" s="118"/>
      <c r="B350" s="119"/>
      <c r="C350" s="164"/>
      <c r="D350" s="117"/>
    </row>
    <row r="351" spans="1:4" ht="14.25" customHeight="1">
      <c r="A351" s="120"/>
      <c r="B351" s="121"/>
      <c r="C351" s="165"/>
      <c r="D351" s="122"/>
    </row>
    <row r="352" spans="1:4" ht="14.25" customHeight="1">
      <c r="A352" s="118"/>
      <c r="B352" s="119"/>
      <c r="C352" s="164"/>
      <c r="D352" s="117"/>
    </row>
    <row r="353" spans="1:5" ht="14.25" customHeight="1">
      <c r="A353" s="118"/>
      <c r="B353" s="119"/>
      <c r="C353" s="164"/>
      <c r="D353" s="117"/>
    </row>
    <row r="354" spans="1:5" ht="14.25" customHeight="1">
      <c r="A354" s="120"/>
      <c r="B354" s="121"/>
      <c r="C354" s="165"/>
      <c r="D354" s="122"/>
    </row>
    <row r="355" spans="1:5" ht="14.25" customHeight="1">
      <c r="A355" s="26"/>
      <c r="B355" s="28"/>
      <c r="C355" s="164">
        <f t="array" ref="C355">SUM(IF(MOD(ROW(C310:C352),3)=MOD(ROW(C310),3),C310:C352))</f>
        <v>0</v>
      </c>
      <c r="D355" s="86"/>
      <c r="E355" s="87" t="s">
        <v>558</v>
      </c>
    </row>
    <row r="356" spans="1:5" ht="14.25" customHeight="1">
      <c r="A356" s="30" t="s">
        <v>131</v>
      </c>
      <c r="B356" s="28"/>
      <c r="C356" s="164"/>
      <c r="D356" s="53"/>
      <c r="E356" s="72"/>
    </row>
    <row r="357" spans="1:5" ht="14.25" customHeight="1">
      <c r="A357" s="123"/>
      <c r="B357" s="124"/>
      <c r="C357" s="166"/>
      <c r="D357" s="125"/>
    </row>
  </sheetData>
  <phoneticPr fontId="8"/>
  <printOptions horizontalCentered="1" verticalCentered="1"/>
  <pageMargins left="0.6692913385826772" right="0.6692913385826772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rowBreaks count="6" manualBreakCount="6">
    <brk id="51" max="3" man="1"/>
    <brk id="102" max="3" man="1"/>
    <brk id="153" max="3" man="1"/>
    <brk id="204" max="3" man="1"/>
    <brk id="255" max="3" man="1"/>
    <brk id="306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1377"/>
  <sheetViews>
    <sheetView zoomScaleNormal="100" zoomScaleSheetLayoutView="100" workbookViewId="0">
      <selection activeCell="E413" sqref="E413"/>
    </sheetView>
  </sheetViews>
  <sheetFormatPr defaultRowHeight="12.75"/>
  <cols>
    <col min="1" max="1" width="20.28515625" customWidth="1"/>
    <col min="2" max="2" width="20.85546875" style="72" customWidth="1"/>
    <col min="3" max="3" width="10" style="81" customWidth="1"/>
    <col min="4" max="4" width="6.28515625" style="81" customWidth="1"/>
    <col min="5" max="5" width="10" style="303" customWidth="1"/>
    <col min="6" max="6" width="14.85546875" style="303" customWidth="1"/>
    <col min="7" max="7" width="16.28515625" style="72" customWidth="1"/>
    <col min="8" max="8" width="9.7109375" style="209" customWidth="1"/>
    <col min="9" max="15" width="8.7109375" style="191" customWidth="1"/>
    <col min="16" max="16" width="9.7109375" style="191" customWidth="1"/>
    <col min="21" max="21" width="8.7109375" customWidth="1"/>
  </cols>
  <sheetData>
    <row r="1" spans="1:15" ht="14.25" customHeight="1">
      <c r="G1" s="69">
        <f>集計!D307+1</f>
        <v>9</v>
      </c>
      <c r="H1" s="208">
        <v>1</v>
      </c>
    </row>
    <row r="2" spans="1:15" ht="26.1" customHeight="1">
      <c r="A2" s="75" t="str">
        <f>集計!A104</f>
        <v>A-1.○○棟建築工事</v>
      </c>
      <c r="B2" s="238" t="str">
        <f>集計!A107</f>
        <v>1.直接仮設工事</v>
      </c>
      <c r="C2" s="35"/>
      <c r="D2" s="31"/>
      <c r="E2" s="167"/>
      <c r="F2" s="168"/>
      <c r="G2" s="16"/>
    </row>
    <row r="3" spans="1:15" ht="26.1" customHeight="1">
      <c r="A3" s="33" t="s">
        <v>132</v>
      </c>
      <c r="B3" s="181" t="s">
        <v>133</v>
      </c>
      <c r="C3" s="34" t="s">
        <v>134</v>
      </c>
      <c r="D3" s="34" t="s">
        <v>129</v>
      </c>
      <c r="E3" s="169" t="s">
        <v>135</v>
      </c>
      <c r="F3" s="169" t="s">
        <v>136</v>
      </c>
      <c r="G3" s="71" t="s">
        <v>137</v>
      </c>
    </row>
    <row r="4" spans="1:15" ht="14.25" customHeight="1">
      <c r="A4" s="41" t="s">
        <v>479</v>
      </c>
      <c r="B4" s="143"/>
      <c r="C4" s="304">
        <v>1</v>
      </c>
      <c r="D4" s="224"/>
      <c r="E4" s="305"/>
      <c r="F4" s="306">
        <f>INT(C4*E5)</f>
        <v>0</v>
      </c>
      <c r="G4" s="349" t="str">
        <f t="shared" ref="G4:G15" si="0">I4&amp;J4&amp;K4&amp;L4&amp;M4&amp;N4&amp;O4</f>
        <v>代価1</v>
      </c>
      <c r="H4" s="210"/>
      <c r="I4" s="213" t="s">
        <v>156</v>
      </c>
      <c r="J4" s="192"/>
      <c r="K4" s="193"/>
      <c r="L4" s="193"/>
      <c r="M4" s="194"/>
      <c r="N4" s="194"/>
      <c r="O4" s="192"/>
    </row>
    <row r="5" spans="1:15" ht="14.25" customHeight="1">
      <c r="A5" s="41"/>
      <c r="B5" s="143"/>
      <c r="C5" s="304"/>
      <c r="D5" s="28" t="s">
        <v>481</v>
      </c>
      <c r="E5" s="305">
        <f>ROUNDDOWN(H5,H6)</f>
        <v>0</v>
      </c>
      <c r="F5" s="306"/>
      <c r="G5" s="349" t="str">
        <f t="shared" si="0"/>
        <v/>
      </c>
      <c r="H5" s="211"/>
      <c r="I5" s="195"/>
      <c r="J5" s="192"/>
      <c r="K5" s="192"/>
      <c r="L5" s="192"/>
      <c r="M5" s="192"/>
      <c r="N5" s="192"/>
      <c r="O5" s="192"/>
    </row>
    <row r="6" spans="1:15" ht="14.25" customHeight="1">
      <c r="A6" s="42"/>
      <c r="B6" s="131"/>
      <c r="C6" s="307"/>
      <c r="D6" s="225"/>
      <c r="E6" s="308"/>
      <c r="F6" s="309"/>
      <c r="G6" s="350" t="str">
        <f t="shared" si="0"/>
        <v/>
      </c>
      <c r="H6" s="210">
        <f>IF(H5&lt;10^4,-1,IF(H5&lt;10^5,-2,IF(H5&lt;10^6,-3,-4)))</f>
        <v>-1</v>
      </c>
      <c r="I6" s="196"/>
      <c r="J6" s="196"/>
      <c r="K6" s="196"/>
      <c r="L6" s="197"/>
      <c r="M6" s="197"/>
      <c r="N6" s="197"/>
      <c r="O6" s="197"/>
    </row>
    <row r="7" spans="1:15" ht="14.25" customHeight="1">
      <c r="A7" s="41" t="s">
        <v>139</v>
      </c>
      <c r="B7" s="143"/>
      <c r="C7" s="304">
        <v>1</v>
      </c>
      <c r="D7" s="224"/>
      <c r="E7" s="305"/>
      <c r="F7" s="306">
        <f>INT(C7*E8)</f>
        <v>0</v>
      </c>
      <c r="G7" s="349" t="str">
        <f t="shared" si="0"/>
        <v>代価2</v>
      </c>
      <c r="H7" s="210"/>
      <c r="I7" s="213" t="s">
        <v>157</v>
      </c>
      <c r="J7" s="196"/>
      <c r="K7" s="198"/>
      <c r="L7" s="198"/>
      <c r="M7" s="197"/>
      <c r="N7" s="197"/>
      <c r="O7" s="197"/>
    </row>
    <row r="8" spans="1:15" ht="14.25" customHeight="1">
      <c r="A8" s="41"/>
      <c r="B8" s="143"/>
      <c r="C8" s="304"/>
      <c r="D8" s="28" t="s">
        <v>481</v>
      </c>
      <c r="E8" s="305">
        <f>ROUNDDOWN(H8,H9)</f>
        <v>0</v>
      </c>
      <c r="F8" s="306"/>
      <c r="G8" s="349" t="str">
        <f t="shared" si="0"/>
        <v/>
      </c>
      <c r="H8" s="211"/>
      <c r="I8" s="195"/>
      <c r="J8" s="196"/>
      <c r="K8" s="196"/>
      <c r="L8" s="197"/>
      <c r="M8" s="197"/>
      <c r="N8" s="197"/>
      <c r="O8" s="197"/>
    </row>
    <row r="9" spans="1:15" ht="14.25" customHeight="1">
      <c r="A9" s="42"/>
      <c r="B9" s="129"/>
      <c r="C9" s="307"/>
      <c r="D9" s="225"/>
      <c r="E9" s="308"/>
      <c r="F9" s="309"/>
      <c r="G9" s="350" t="str">
        <f t="shared" si="0"/>
        <v/>
      </c>
      <c r="H9" s="210">
        <f>IF(H8&lt;10^4,-1,IF(H8&lt;10^5,-2,IF(H8&lt;10^6,-3,-4)))</f>
        <v>-1</v>
      </c>
      <c r="I9" s="196"/>
      <c r="J9" s="196"/>
      <c r="K9" s="196"/>
      <c r="L9" s="197"/>
      <c r="M9" s="197"/>
      <c r="N9" s="197"/>
      <c r="O9" s="197"/>
    </row>
    <row r="10" spans="1:15" ht="14.25" customHeight="1">
      <c r="A10" s="41" t="s">
        <v>480</v>
      </c>
      <c r="B10" s="143"/>
      <c r="C10" s="304">
        <v>1</v>
      </c>
      <c r="D10" s="224"/>
      <c r="E10" s="305"/>
      <c r="F10" s="306">
        <f>INT(C10*E11)</f>
        <v>0</v>
      </c>
      <c r="G10" s="349" t="str">
        <f t="shared" si="0"/>
        <v>代価3</v>
      </c>
      <c r="H10" s="210"/>
      <c r="I10" s="213" t="s">
        <v>158</v>
      </c>
      <c r="J10" s="196"/>
      <c r="K10" s="198"/>
      <c r="L10" s="198"/>
      <c r="M10" s="197"/>
      <c r="N10" s="197"/>
      <c r="O10" s="197"/>
    </row>
    <row r="11" spans="1:15" ht="14.25" customHeight="1">
      <c r="A11" s="41"/>
      <c r="B11" s="143"/>
      <c r="C11" s="304"/>
      <c r="D11" s="28" t="s">
        <v>138</v>
      </c>
      <c r="E11" s="305">
        <f>ROUNDDOWN(H11,H12)</f>
        <v>0</v>
      </c>
      <c r="F11" s="306"/>
      <c r="G11" s="349" t="str">
        <f t="shared" si="0"/>
        <v/>
      </c>
      <c r="H11" s="211"/>
      <c r="I11" s="195"/>
      <c r="J11" s="196"/>
      <c r="K11" s="196"/>
      <c r="L11" s="197"/>
      <c r="M11" s="197"/>
      <c r="N11" s="197"/>
      <c r="O11" s="197"/>
    </row>
    <row r="12" spans="1:15" ht="14.25" customHeight="1">
      <c r="A12" s="42"/>
      <c r="B12" s="129"/>
      <c r="C12" s="307"/>
      <c r="D12" s="225"/>
      <c r="E12" s="308"/>
      <c r="F12" s="309"/>
      <c r="G12" s="350" t="str">
        <f t="shared" si="0"/>
        <v/>
      </c>
      <c r="H12" s="210">
        <f>IF(H11&lt;10^4,-1,IF(H11&lt;10^5,-2,IF(H11&lt;10^6,-3,-4)))</f>
        <v>-1</v>
      </c>
      <c r="I12" s="196"/>
      <c r="J12" s="196"/>
      <c r="K12" s="196"/>
      <c r="L12" s="197"/>
      <c r="M12" s="197"/>
      <c r="N12" s="197"/>
      <c r="O12" s="197"/>
    </row>
    <row r="13" spans="1:15" ht="14.25" customHeight="1">
      <c r="A13" s="41" t="s">
        <v>482</v>
      </c>
      <c r="B13" s="143"/>
      <c r="C13" s="304">
        <v>1</v>
      </c>
      <c r="D13" s="224"/>
      <c r="E13" s="305"/>
      <c r="F13" s="306">
        <f>INT(C13*E14)</f>
        <v>0</v>
      </c>
      <c r="G13" s="349" t="str">
        <f t="shared" si="0"/>
        <v>代価4</v>
      </c>
      <c r="H13" s="210"/>
      <c r="I13" s="213" t="s">
        <v>159</v>
      </c>
      <c r="J13" s="196"/>
      <c r="K13" s="198"/>
      <c r="L13" s="198"/>
      <c r="M13" s="197"/>
      <c r="N13" s="197"/>
      <c r="O13" s="197"/>
    </row>
    <row r="14" spans="1:15" ht="14.25" customHeight="1">
      <c r="A14" s="41"/>
      <c r="B14" s="143"/>
      <c r="C14" s="304"/>
      <c r="D14" s="28" t="s">
        <v>481</v>
      </c>
      <c r="E14" s="305">
        <f>ROUNDDOWN(H14,H15)</f>
        <v>0</v>
      </c>
      <c r="F14" s="306"/>
      <c r="G14" s="349" t="str">
        <f t="shared" si="0"/>
        <v/>
      </c>
      <c r="H14" s="211"/>
      <c r="I14" s="195"/>
      <c r="J14" s="196"/>
      <c r="K14" s="196"/>
      <c r="L14" s="197"/>
      <c r="M14" s="197"/>
      <c r="N14" s="197"/>
      <c r="O14" s="197"/>
    </row>
    <row r="15" spans="1:15" ht="14.25" customHeight="1">
      <c r="A15" s="42"/>
      <c r="B15" s="129"/>
      <c r="C15" s="307"/>
      <c r="D15" s="225"/>
      <c r="E15" s="308"/>
      <c r="F15" s="309"/>
      <c r="G15" s="350" t="str">
        <f t="shared" si="0"/>
        <v/>
      </c>
      <c r="H15" s="210">
        <f>IF(H14&lt;10^4,-1,IF(H14&lt;10^5,-2,IF(H14&lt;10^6,-3,-4)))</f>
        <v>-1</v>
      </c>
      <c r="I15" s="196"/>
      <c r="J15" s="196"/>
      <c r="K15" s="196"/>
      <c r="L15" s="197"/>
      <c r="M15" s="197"/>
      <c r="N15" s="197"/>
      <c r="O15" s="197"/>
    </row>
    <row r="16" spans="1:15" ht="14.25" customHeight="1">
      <c r="A16" s="41" t="s">
        <v>477</v>
      </c>
      <c r="B16" s="143"/>
      <c r="C16" s="304">
        <v>1</v>
      </c>
      <c r="D16" s="28"/>
      <c r="E16" s="305"/>
      <c r="F16" s="306">
        <f>INT(C16*E17)</f>
        <v>0</v>
      </c>
      <c r="G16" s="52"/>
      <c r="H16" s="210"/>
      <c r="K16" s="199"/>
      <c r="L16" s="199"/>
      <c r="M16" s="200"/>
      <c r="N16" s="200"/>
    </row>
    <row r="17" spans="1:14" ht="14.25" customHeight="1">
      <c r="A17" s="41"/>
      <c r="B17" s="143"/>
      <c r="C17" s="304"/>
      <c r="D17" s="28" t="s">
        <v>140</v>
      </c>
      <c r="E17" s="305">
        <f>ROUNDDOWN(H17,H18)</f>
        <v>0</v>
      </c>
      <c r="F17" s="306"/>
      <c r="G17" s="53"/>
      <c r="H17" s="211"/>
    </row>
    <row r="18" spans="1:14" ht="14.25" customHeight="1">
      <c r="A18" s="42"/>
      <c r="B18" s="142">
        <v>76.2</v>
      </c>
      <c r="C18" s="307"/>
      <c r="D18" s="29"/>
      <c r="E18" s="308"/>
      <c r="F18" s="309"/>
      <c r="G18" s="68"/>
      <c r="H18" s="210">
        <f>IF(H17&lt;10^4,-1,IF(H17&lt;10^5,-2,IF(H17&lt;10^6,-3,-4)))</f>
        <v>-1</v>
      </c>
    </row>
    <row r="19" spans="1:14" ht="14.25" customHeight="1">
      <c r="A19" s="41" t="s">
        <v>141</v>
      </c>
      <c r="B19" s="143" t="s">
        <v>541</v>
      </c>
      <c r="C19" s="304">
        <v>1</v>
      </c>
      <c r="D19" s="28"/>
      <c r="E19" s="305"/>
      <c r="F19" s="306">
        <f>INT(C19*E20)</f>
        <v>0</v>
      </c>
      <c r="G19" s="52"/>
      <c r="H19" s="210"/>
      <c r="I19" s="199"/>
      <c r="J19" s="199"/>
      <c r="K19" s="199"/>
      <c r="L19" s="199"/>
      <c r="M19" s="200"/>
      <c r="N19" s="200"/>
    </row>
    <row r="20" spans="1:14" ht="14.25" customHeight="1">
      <c r="A20" s="41"/>
      <c r="B20" s="143" t="s">
        <v>540</v>
      </c>
      <c r="C20" s="304"/>
      <c r="D20" s="28" t="s">
        <v>140</v>
      </c>
      <c r="E20" s="305">
        <f>ROUNDDOWN(H20,H21)</f>
        <v>0</v>
      </c>
      <c r="F20" s="306"/>
      <c r="G20" s="53"/>
      <c r="H20" s="211"/>
    </row>
    <row r="21" spans="1:14" ht="14.25" customHeight="1">
      <c r="A21" s="42"/>
      <c r="B21" s="144">
        <v>1488</v>
      </c>
      <c r="C21" s="307"/>
      <c r="D21" s="29"/>
      <c r="E21" s="308"/>
      <c r="F21" s="309"/>
      <c r="G21" s="68"/>
      <c r="H21" s="210">
        <f>IF(H20&lt;10^4,-1,IF(H20&lt;10^5,-2,IF(H20&lt;10^6,-3,-4)))</f>
        <v>-1</v>
      </c>
    </row>
    <row r="22" spans="1:14" ht="14.25" customHeight="1">
      <c r="A22" s="41" t="s">
        <v>141</v>
      </c>
      <c r="B22" s="143" t="s">
        <v>542</v>
      </c>
      <c r="C22" s="304">
        <v>1</v>
      </c>
      <c r="D22" s="28"/>
      <c r="E22" s="305"/>
      <c r="F22" s="306">
        <f>INT(C22*E23)</f>
        <v>0</v>
      </c>
      <c r="G22" s="52"/>
      <c r="H22" s="210"/>
      <c r="K22" s="199"/>
      <c r="L22" s="199"/>
      <c r="M22" s="200"/>
      <c r="N22" s="200"/>
    </row>
    <row r="23" spans="1:14" ht="14.25" customHeight="1">
      <c r="A23" s="41"/>
      <c r="B23" s="143" t="s">
        <v>540</v>
      </c>
      <c r="C23" s="304"/>
      <c r="D23" s="28" t="s">
        <v>140</v>
      </c>
      <c r="E23" s="305">
        <f>ROUNDDOWN(H23,H24)</f>
        <v>0</v>
      </c>
      <c r="F23" s="306"/>
      <c r="G23" s="53"/>
      <c r="H23" s="211"/>
    </row>
    <row r="24" spans="1:14" ht="14.25" customHeight="1">
      <c r="A24" s="42"/>
      <c r="B24" s="144">
        <v>2543</v>
      </c>
      <c r="C24" s="307"/>
      <c r="D24" s="29"/>
      <c r="E24" s="308"/>
      <c r="F24" s="309"/>
      <c r="G24" s="68"/>
      <c r="H24" s="210">
        <f>IF(H23&lt;10^4,-1,IF(H23&lt;10^5,-2,IF(H23&lt;10^6,-3,-4)))</f>
        <v>-1</v>
      </c>
    </row>
    <row r="25" spans="1:14" ht="14.25" customHeight="1">
      <c r="A25" s="41" t="s">
        <v>141</v>
      </c>
      <c r="B25" s="143" t="s">
        <v>543</v>
      </c>
      <c r="C25" s="304">
        <v>1</v>
      </c>
      <c r="D25" s="28"/>
      <c r="E25" s="305"/>
      <c r="F25" s="306">
        <f>INT(C25*E26)</f>
        <v>0</v>
      </c>
      <c r="G25" s="52"/>
      <c r="H25" s="210"/>
      <c r="I25" s="199"/>
      <c r="J25" s="199"/>
      <c r="K25" s="199"/>
      <c r="L25" s="199"/>
      <c r="M25" s="200"/>
      <c r="N25" s="200"/>
    </row>
    <row r="26" spans="1:14" ht="14.25" customHeight="1">
      <c r="A26" s="41"/>
      <c r="B26" s="143"/>
      <c r="C26" s="304"/>
      <c r="D26" s="28" t="s">
        <v>140</v>
      </c>
      <c r="E26" s="305">
        <f>ROUNDDOWN(H26,H27)</f>
        <v>0</v>
      </c>
      <c r="F26" s="306"/>
      <c r="G26" s="53"/>
      <c r="H26" s="211"/>
    </row>
    <row r="27" spans="1:14" ht="14.25" customHeight="1">
      <c r="A27" s="42"/>
      <c r="B27" s="144">
        <v>126</v>
      </c>
      <c r="C27" s="310"/>
      <c r="D27" s="29"/>
      <c r="E27" s="308"/>
      <c r="F27" s="309"/>
      <c r="G27" s="68"/>
      <c r="H27" s="210">
        <f>IF(H26&lt;10^4,-1,IF(H26&lt;10^5,-2,IF(H26&lt;10^6,-3,-4)))</f>
        <v>-1</v>
      </c>
    </row>
    <row r="28" spans="1:14" ht="14.25" customHeight="1">
      <c r="A28" s="41" t="s">
        <v>544</v>
      </c>
      <c r="B28" s="143" t="s">
        <v>545</v>
      </c>
      <c r="C28" s="304">
        <v>1</v>
      </c>
      <c r="D28" s="28"/>
      <c r="E28" s="305"/>
      <c r="F28" s="306">
        <f>INT(C28*E29)</f>
        <v>0</v>
      </c>
      <c r="G28" s="52"/>
      <c r="H28" s="210"/>
      <c r="I28" s="199"/>
      <c r="J28" s="199"/>
      <c r="K28" s="199"/>
      <c r="L28" s="199"/>
      <c r="M28" s="200"/>
      <c r="N28" s="200"/>
    </row>
    <row r="29" spans="1:14" ht="14.25" customHeight="1">
      <c r="A29" s="41"/>
      <c r="B29" s="143"/>
      <c r="C29" s="304"/>
      <c r="D29" s="28" t="s">
        <v>140</v>
      </c>
      <c r="E29" s="305">
        <f>ROUNDDOWN(H29,H30)</f>
        <v>0</v>
      </c>
      <c r="F29" s="306"/>
      <c r="G29" s="53"/>
      <c r="H29" s="211"/>
    </row>
    <row r="30" spans="1:14" ht="14.25" customHeight="1">
      <c r="A30" s="42"/>
      <c r="B30" s="144">
        <v>110</v>
      </c>
      <c r="C30" s="310"/>
      <c r="D30" s="29"/>
      <c r="E30" s="308"/>
      <c r="F30" s="309"/>
      <c r="G30" s="68"/>
      <c r="H30" s="210">
        <f>IF(H29&lt;10^4,-1,IF(H29&lt;10^5,-2,IF(H29&lt;10^6,-3,-4)))</f>
        <v>-1</v>
      </c>
    </row>
    <row r="31" spans="1:14" ht="14.25" customHeight="1">
      <c r="A31" s="41" t="s">
        <v>687</v>
      </c>
      <c r="B31" s="143"/>
      <c r="C31" s="304">
        <v>1</v>
      </c>
      <c r="D31" s="28"/>
      <c r="E31" s="305"/>
      <c r="F31" s="306">
        <f>INT(C31*E32)</f>
        <v>0</v>
      </c>
      <c r="G31" s="52"/>
      <c r="H31" s="210"/>
      <c r="I31" s="199"/>
      <c r="J31" s="199"/>
      <c r="K31" s="199"/>
      <c r="L31" s="199"/>
      <c r="M31" s="200"/>
      <c r="N31" s="200"/>
    </row>
    <row r="32" spans="1:14" ht="14.25" customHeight="1">
      <c r="A32" s="41"/>
      <c r="B32" s="143"/>
      <c r="C32" s="304"/>
      <c r="D32" s="28" t="s">
        <v>140</v>
      </c>
      <c r="E32" s="305">
        <f>ROUNDDOWN(H32,H33)</f>
        <v>0</v>
      </c>
      <c r="F32" s="306"/>
      <c r="G32" s="53"/>
      <c r="H32" s="211"/>
    </row>
    <row r="33" spans="1:18" ht="14.25" customHeight="1">
      <c r="A33" s="42"/>
      <c r="B33" s="146">
        <v>20</v>
      </c>
      <c r="C33" s="310"/>
      <c r="D33" s="29"/>
      <c r="E33" s="308"/>
      <c r="F33" s="309"/>
      <c r="G33" s="68"/>
      <c r="H33" s="210">
        <f>IF(H32&lt;10^4,-1,IF(H32&lt;10^5,-2,IF(H32&lt;10^6,-3,-4)))</f>
        <v>-1</v>
      </c>
    </row>
    <row r="34" spans="1:18" ht="14.25" customHeight="1">
      <c r="A34" s="41" t="s">
        <v>142</v>
      </c>
      <c r="B34" s="143" t="s">
        <v>141</v>
      </c>
      <c r="C34" s="304">
        <v>1</v>
      </c>
      <c r="D34" s="28"/>
      <c r="E34" s="305"/>
      <c r="F34" s="306">
        <f>INT(C34*E35)</f>
        <v>0</v>
      </c>
      <c r="G34" s="52"/>
      <c r="H34" s="210"/>
      <c r="I34" s="199"/>
      <c r="J34" s="201"/>
      <c r="K34" s="199"/>
      <c r="L34" s="199"/>
      <c r="M34" s="200"/>
      <c r="N34" s="200"/>
    </row>
    <row r="35" spans="1:18" ht="14.25" customHeight="1">
      <c r="A35" s="41"/>
      <c r="B35" s="143" t="s">
        <v>540</v>
      </c>
      <c r="C35" s="304"/>
      <c r="D35" s="28" t="s">
        <v>140</v>
      </c>
      <c r="E35" s="305">
        <f>ROUNDDOWN(H35,H36)</f>
        <v>0</v>
      </c>
      <c r="F35" s="306"/>
      <c r="G35" s="53"/>
      <c r="H35" s="211"/>
    </row>
    <row r="36" spans="1:18" ht="14.25" customHeight="1">
      <c r="A36" s="42"/>
      <c r="B36" s="145">
        <v>325</v>
      </c>
      <c r="C36" s="310"/>
      <c r="D36" s="29"/>
      <c r="E36" s="308"/>
      <c r="F36" s="309"/>
      <c r="G36" s="68"/>
      <c r="H36" s="210">
        <f>IF(H35&lt;10^4,-1,IF(H35&lt;10^5,-2,IF(H35&lt;10^6,-3,-4)))</f>
        <v>-1</v>
      </c>
    </row>
    <row r="37" spans="1:18" ht="14.25" customHeight="1">
      <c r="A37" s="41" t="s">
        <v>142</v>
      </c>
      <c r="B37" s="143" t="s">
        <v>141</v>
      </c>
      <c r="C37" s="304">
        <v>1</v>
      </c>
      <c r="D37" s="28"/>
      <c r="E37" s="305"/>
      <c r="F37" s="306">
        <f>INT(C37*E38)</f>
        <v>0</v>
      </c>
      <c r="G37" s="52"/>
      <c r="H37" s="210"/>
      <c r="I37" s="201"/>
      <c r="J37" s="199"/>
      <c r="K37" s="199"/>
      <c r="L37" s="199"/>
      <c r="M37" s="200"/>
      <c r="N37" s="200"/>
    </row>
    <row r="38" spans="1:18" ht="14.25" customHeight="1">
      <c r="A38" s="41"/>
      <c r="B38" s="143"/>
      <c r="C38" s="304"/>
      <c r="D38" s="28" t="s">
        <v>140</v>
      </c>
      <c r="E38" s="305">
        <f>ROUNDDOWN(H38,H39)</f>
        <v>0</v>
      </c>
      <c r="F38" s="306"/>
      <c r="G38" s="53"/>
      <c r="H38" s="211"/>
      <c r="J38" s="202"/>
    </row>
    <row r="39" spans="1:18" ht="14.25" customHeight="1">
      <c r="A39" s="42"/>
      <c r="B39" s="146">
        <v>20</v>
      </c>
      <c r="C39" s="310"/>
      <c r="D39" s="29"/>
      <c r="E39" s="308"/>
      <c r="F39" s="309"/>
      <c r="G39" s="68"/>
      <c r="H39" s="210">
        <f>IF(H38&lt;10^4,-1,IF(H38&lt;10^5,-2,IF(H38&lt;10^6,-3,-4)))</f>
        <v>-1</v>
      </c>
    </row>
    <row r="40" spans="1:18" ht="14.25" customHeight="1">
      <c r="A40" s="41" t="s">
        <v>142</v>
      </c>
      <c r="B40" s="143" t="s">
        <v>544</v>
      </c>
      <c r="C40" s="304">
        <v>1</v>
      </c>
      <c r="D40" s="28"/>
      <c r="E40" s="305"/>
      <c r="F40" s="306">
        <f>INT(C40*E41)</f>
        <v>0</v>
      </c>
      <c r="G40" s="52"/>
      <c r="H40" s="210"/>
      <c r="I40" s="199"/>
      <c r="J40" s="196"/>
      <c r="K40" s="198"/>
      <c r="L40" s="198"/>
      <c r="M40" s="203"/>
      <c r="N40" s="197"/>
      <c r="O40" s="197"/>
      <c r="P40" s="197"/>
      <c r="Q40" s="128"/>
      <c r="R40" s="147"/>
    </row>
    <row r="41" spans="1:18" ht="14.25" customHeight="1">
      <c r="A41" s="41"/>
      <c r="B41" s="143"/>
      <c r="C41" s="304"/>
      <c r="D41" s="28" t="s">
        <v>140</v>
      </c>
      <c r="E41" s="305">
        <f>ROUNDDOWN(H41,H42)</f>
        <v>0</v>
      </c>
      <c r="F41" s="306"/>
      <c r="G41" s="53"/>
      <c r="H41" s="211"/>
      <c r="I41" s="202"/>
      <c r="J41" s="196"/>
      <c r="K41" s="196"/>
      <c r="L41" s="196"/>
      <c r="M41" s="196"/>
      <c r="N41" s="197"/>
      <c r="O41" s="197"/>
      <c r="P41" s="197"/>
      <c r="Q41" s="128"/>
      <c r="R41" s="147"/>
    </row>
    <row r="42" spans="1:18" ht="14.25" customHeight="1">
      <c r="A42" s="42"/>
      <c r="B42" s="146">
        <v>20</v>
      </c>
      <c r="C42" s="310"/>
      <c r="D42" s="29"/>
      <c r="E42" s="308"/>
      <c r="F42" s="309"/>
      <c r="G42" s="68"/>
      <c r="H42" s="210">
        <f>IF(H41&lt;10^4,-1,IF(H41&lt;10^5,-2,IF(H41&lt;10^6,-3,-4)))</f>
        <v>-1</v>
      </c>
      <c r="J42" s="196"/>
      <c r="K42" s="196"/>
      <c r="L42" s="196"/>
      <c r="M42" s="196"/>
      <c r="N42" s="197"/>
      <c r="O42" s="197"/>
      <c r="P42" s="197"/>
      <c r="Q42" s="128"/>
      <c r="R42" s="147"/>
    </row>
    <row r="43" spans="1:18" ht="14.25" customHeight="1">
      <c r="A43" s="41" t="s">
        <v>679</v>
      </c>
      <c r="B43" s="143" t="s">
        <v>681</v>
      </c>
      <c r="C43" s="304">
        <v>1</v>
      </c>
      <c r="D43" s="28"/>
      <c r="E43" s="305"/>
      <c r="F43" s="306">
        <f>INT(C43*E44)</f>
        <v>0</v>
      </c>
      <c r="G43" s="53" t="str">
        <f>I43&amp;J43&amp;K43&amp;L43&amp;M43&amp;N43&amp;O43</f>
        <v/>
      </c>
      <c r="H43" s="192"/>
      <c r="I43" s="196"/>
      <c r="J43" s="196"/>
      <c r="K43" s="198"/>
      <c r="L43" s="198"/>
      <c r="M43" s="203"/>
      <c r="N43" s="197"/>
      <c r="O43" s="197"/>
      <c r="P43" s="197"/>
      <c r="Q43" s="128"/>
    </row>
    <row r="44" spans="1:18" ht="14.25" customHeight="1">
      <c r="A44" s="41" t="s">
        <v>680</v>
      </c>
      <c r="B44" s="143"/>
      <c r="C44" s="304"/>
      <c r="D44" s="28" t="s">
        <v>140</v>
      </c>
      <c r="E44" s="305">
        <f>ROUNDDOWN(H44,H45)</f>
        <v>0</v>
      </c>
      <c r="F44" s="306"/>
      <c r="G44" s="53" t="str">
        <f>I44&amp;J44&amp;K44&amp;L44&amp;M44&amp;N44&amp;O44&amp;P44&amp;Q44</f>
        <v/>
      </c>
      <c r="H44" s="212"/>
      <c r="I44" s="196"/>
      <c r="J44" s="196"/>
      <c r="K44" s="196"/>
      <c r="L44" s="196"/>
      <c r="M44" s="196"/>
      <c r="N44" s="197"/>
      <c r="O44" s="197"/>
      <c r="P44" s="197"/>
      <c r="Q44" s="128"/>
    </row>
    <row r="45" spans="1:18" ht="14.25" customHeight="1">
      <c r="A45" s="42"/>
      <c r="B45" s="144">
        <v>4267</v>
      </c>
      <c r="C45" s="310"/>
      <c r="D45" s="29"/>
      <c r="E45" s="308"/>
      <c r="F45" s="309"/>
      <c r="G45" s="68" t="str">
        <f>I45&amp;J45&amp;K45&amp;L45&amp;M45&amp;N45&amp;O45</f>
        <v/>
      </c>
      <c r="H45" s="192">
        <f>IF(H44&lt;10^4,-1,IF(H44&lt;10^5,-2,IF(H44&lt;10^6,-3,-4)))</f>
        <v>-1</v>
      </c>
      <c r="I45" s="204"/>
      <c r="J45" s="196"/>
      <c r="K45" s="196"/>
      <c r="L45" s="196"/>
      <c r="M45" s="196"/>
      <c r="N45" s="197"/>
      <c r="O45" s="197"/>
      <c r="P45" s="197"/>
      <c r="Q45" s="128"/>
    </row>
    <row r="46" spans="1:18" ht="14.25" customHeight="1">
      <c r="A46" s="41" t="s">
        <v>679</v>
      </c>
      <c r="B46" s="143" t="s">
        <v>682</v>
      </c>
      <c r="C46" s="304">
        <v>1</v>
      </c>
      <c r="D46" s="224"/>
      <c r="E46" s="305"/>
      <c r="F46" s="306">
        <f>INT(C46*E47)</f>
        <v>0</v>
      </c>
      <c r="G46" s="53" t="str">
        <f>I46&amp;J46&amp;K46&amp;L46&amp;M46&amp;N46&amp;O46</f>
        <v/>
      </c>
      <c r="H46" s="192"/>
      <c r="I46" s="196"/>
      <c r="J46" s="192"/>
      <c r="K46" s="193"/>
      <c r="L46" s="193"/>
      <c r="M46" s="194"/>
      <c r="N46" s="194"/>
      <c r="O46" s="192"/>
    </row>
    <row r="47" spans="1:18" ht="14.25" customHeight="1">
      <c r="A47" s="148" t="s">
        <v>683</v>
      </c>
      <c r="B47" s="143"/>
      <c r="C47" s="304"/>
      <c r="D47" s="28" t="s">
        <v>138</v>
      </c>
      <c r="E47" s="305">
        <f>ROUNDDOWN(H47,H48)</f>
        <v>0</v>
      </c>
      <c r="F47" s="306"/>
      <c r="G47" s="53" t="str">
        <f>I47&amp;J47&amp;K47&amp;L47&amp;M47&amp;N47&amp;O47&amp;P47&amp;Q47</f>
        <v/>
      </c>
      <c r="H47" s="212"/>
      <c r="I47" s="196"/>
      <c r="J47" s="192"/>
      <c r="K47" s="192"/>
      <c r="L47" s="192"/>
      <c r="M47" s="192"/>
      <c r="N47" s="192"/>
      <c r="O47" s="192"/>
    </row>
    <row r="48" spans="1:18" ht="14.25" customHeight="1">
      <c r="A48" s="149"/>
      <c r="B48" s="142">
        <v>76.2</v>
      </c>
      <c r="C48" s="307"/>
      <c r="D48" s="225"/>
      <c r="E48" s="308"/>
      <c r="F48" s="309"/>
      <c r="G48" s="68" t="str">
        <f>I48&amp;J48&amp;K48&amp;L48&amp;M48&amp;N48&amp;O48</f>
        <v/>
      </c>
      <c r="H48" s="192">
        <f>IF(H47&lt;10^4,-1,IF(H47&lt;10^5,-2,IF(H47&lt;10^6,-3,-4)))</f>
        <v>-1</v>
      </c>
      <c r="I48" s="204"/>
      <c r="J48" s="192"/>
      <c r="K48" s="192"/>
      <c r="L48" s="192"/>
      <c r="M48" s="192"/>
      <c r="N48" s="205"/>
      <c r="O48" s="205"/>
    </row>
    <row r="49" spans="1:15" ht="14.25" customHeight="1">
      <c r="A49" s="41" t="s">
        <v>679</v>
      </c>
      <c r="B49" s="143" t="s">
        <v>682</v>
      </c>
      <c r="C49" s="304">
        <v>1</v>
      </c>
      <c r="D49" s="28"/>
      <c r="E49" s="306"/>
      <c r="F49" s="306">
        <f>INT(C49*E50)</f>
        <v>0</v>
      </c>
      <c r="G49" s="53" t="str">
        <f>I49&amp;J49&amp;K49&amp;L49&amp;M49&amp;N49&amp;O49</f>
        <v/>
      </c>
      <c r="H49" s="192"/>
      <c r="I49" s="192"/>
      <c r="J49" s="192"/>
      <c r="K49" s="193"/>
      <c r="L49" s="193"/>
      <c r="M49" s="194"/>
      <c r="N49" s="194"/>
      <c r="O49" s="192"/>
    </row>
    <row r="50" spans="1:15" ht="14.25" customHeight="1">
      <c r="A50" s="148" t="s">
        <v>476</v>
      </c>
      <c r="B50" s="143"/>
      <c r="C50" s="304"/>
      <c r="D50" s="28" t="s">
        <v>140</v>
      </c>
      <c r="E50" s="305">
        <f>ROUNDDOWN(H50,H51)</f>
        <v>0</v>
      </c>
      <c r="F50" s="306"/>
      <c r="G50" s="53" t="str">
        <f>I50&amp;J50&amp;K50&amp;L50&amp;M50&amp;N50&amp;O50</f>
        <v/>
      </c>
      <c r="H50" s="212"/>
      <c r="I50" s="192"/>
    </row>
    <row r="51" spans="1:15" ht="14.25" customHeight="1">
      <c r="A51" s="154"/>
      <c r="B51" s="155">
        <v>852</v>
      </c>
      <c r="C51" s="311"/>
      <c r="D51" s="79"/>
      <c r="E51" s="312"/>
      <c r="F51" s="313"/>
      <c r="G51" s="55" t="str">
        <f>I51&amp;J51&amp;K51&amp;L51&amp;M51&amp;N51&amp;O51</f>
        <v/>
      </c>
      <c r="H51" s="192">
        <f>IF(H50&lt;10^4,-1,IF(H50&lt;10^5,-2,IF(H50&lt;10^6,-3,-4)))</f>
        <v>-1</v>
      </c>
      <c r="I51" s="192"/>
    </row>
    <row r="52" spans="1:15" ht="14.25" customHeight="1">
      <c r="G52" s="69">
        <f>G1+1</f>
        <v>10</v>
      </c>
      <c r="H52" s="208">
        <f>H1+1</f>
        <v>2</v>
      </c>
    </row>
    <row r="53" spans="1:15" ht="26.1" customHeight="1">
      <c r="A53" s="75" t="str">
        <f>A2</f>
        <v>A-1.○○棟建築工事</v>
      </c>
      <c r="B53" s="238" t="str">
        <f>B2</f>
        <v>1.直接仮設工事</v>
      </c>
      <c r="C53" s="35"/>
      <c r="D53" s="31"/>
      <c r="E53" s="167"/>
      <c r="F53" s="168"/>
      <c r="G53" s="70"/>
    </row>
    <row r="54" spans="1:15" ht="26.1" customHeight="1">
      <c r="A54" s="33" t="s">
        <v>132</v>
      </c>
      <c r="B54" s="181" t="s">
        <v>133</v>
      </c>
      <c r="C54" s="34" t="s">
        <v>134</v>
      </c>
      <c r="D54" s="34" t="s">
        <v>129</v>
      </c>
      <c r="E54" s="169" t="s">
        <v>135</v>
      </c>
      <c r="F54" s="169" t="s">
        <v>136</v>
      </c>
      <c r="G54" s="71" t="s">
        <v>137</v>
      </c>
    </row>
    <row r="55" spans="1:15" ht="14.25" customHeight="1">
      <c r="A55" s="41" t="s">
        <v>688</v>
      </c>
      <c r="B55" s="143" t="s">
        <v>478</v>
      </c>
      <c r="C55" s="304">
        <v>1</v>
      </c>
      <c r="D55" s="28"/>
      <c r="E55" s="306"/>
      <c r="F55" s="306">
        <f>INT(C55*E56)</f>
        <v>0</v>
      </c>
      <c r="G55" s="53" t="str">
        <f t="shared" ref="G55:G60" si="1">I55&amp;J55&amp;K55&amp;L55&amp;M55&amp;N55&amp;O55</f>
        <v/>
      </c>
      <c r="H55" s="210"/>
    </row>
    <row r="56" spans="1:15" ht="14.25" customHeight="1">
      <c r="A56" s="41"/>
      <c r="B56" s="143" t="s">
        <v>694</v>
      </c>
      <c r="C56" s="304"/>
      <c r="D56" s="28" t="s">
        <v>138</v>
      </c>
      <c r="E56" s="305">
        <f>ROUNDDOWN(H56,H57)</f>
        <v>0</v>
      </c>
      <c r="F56" s="306"/>
      <c r="G56" s="53" t="str">
        <f t="shared" si="1"/>
        <v/>
      </c>
      <c r="H56" s="211"/>
    </row>
    <row r="57" spans="1:15" ht="14.25" customHeight="1">
      <c r="A57" s="42"/>
      <c r="B57" s="156">
        <v>1258</v>
      </c>
      <c r="C57" s="307"/>
      <c r="D57" s="29"/>
      <c r="E57" s="309"/>
      <c r="F57" s="309"/>
      <c r="G57" s="68" t="str">
        <f t="shared" si="1"/>
        <v/>
      </c>
      <c r="H57" s="210">
        <f>IF(H56&lt;10^4,-1,IF(H56&lt;10^5,-2,IF(H56&lt;10^6,-3,-4)))</f>
        <v>-1</v>
      </c>
    </row>
    <row r="58" spans="1:15" ht="14.25" customHeight="1">
      <c r="A58" s="41" t="s">
        <v>688</v>
      </c>
      <c r="B58" s="143" t="s">
        <v>478</v>
      </c>
      <c r="C58" s="304">
        <v>1</v>
      </c>
      <c r="D58" s="28"/>
      <c r="E58" s="306"/>
      <c r="F58" s="306">
        <f>INT(C58*E59)</f>
        <v>0</v>
      </c>
      <c r="G58" s="53" t="str">
        <f t="shared" si="1"/>
        <v/>
      </c>
      <c r="H58" s="210"/>
    </row>
    <row r="59" spans="1:15" ht="14.25" customHeight="1">
      <c r="A59" s="41"/>
      <c r="B59" s="143" t="s">
        <v>689</v>
      </c>
      <c r="C59" s="304"/>
      <c r="D59" s="28" t="s">
        <v>138</v>
      </c>
      <c r="E59" s="305">
        <f>ROUNDDOWN(H59,H60)</f>
        <v>0</v>
      </c>
      <c r="F59" s="306"/>
      <c r="G59" s="53" t="str">
        <f t="shared" si="1"/>
        <v/>
      </c>
      <c r="H59" s="211"/>
    </row>
    <row r="60" spans="1:15" ht="14.25" customHeight="1">
      <c r="A60" s="42"/>
      <c r="B60" s="156">
        <v>3155</v>
      </c>
      <c r="C60" s="307"/>
      <c r="D60" s="29"/>
      <c r="E60" s="309"/>
      <c r="F60" s="309"/>
      <c r="G60" s="68" t="str">
        <f t="shared" si="1"/>
        <v/>
      </c>
      <c r="H60" s="210">
        <f>IF(H59&lt;10^4,-1,IF(H59&lt;10^5,-2,IF(H59&lt;10^6,-3,-4)))</f>
        <v>-1</v>
      </c>
    </row>
    <row r="61" spans="1:15" ht="14.25" customHeight="1">
      <c r="A61" s="148" t="s">
        <v>690</v>
      </c>
      <c r="B61" s="143" t="s">
        <v>691</v>
      </c>
      <c r="C61" s="304">
        <v>1</v>
      </c>
      <c r="D61" s="28"/>
      <c r="E61" s="306"/>
      <c r="F61" s="306">
        <f>INT(C61*E62)</f>
        <v>0</v>
      </c>
      <c r="G61" s="53" t="str">
        <f t="shared" ref="G61:G69" si="2">I61&amp;J61&amp;K61&amp;L61&amp;M61&amp;N61&amp;O61</f>
        <v/>
      </c>
      <c r="H61" s="210"/>
      <c r="I61" s="192"/>
      <c r="J61" s="192"/>
      <c r="K61" s="193"/>
      <c r="L61" s="193"/>
      <c r="M61" s="194"/>
      <c r="N61" s="194"/>
      <c r="O61" s="192"/>
    </row>
    <row r="62" spans="1:15" ht="14.25" customHeight="1">
      <c r="A62" s="148"/>
      <c r="B62" s="143" t="s">
        <v>694</v>
      </c>
      <c r="C62" s="304"/>
      <c r="D62" s="28" t="s">
        <v>140</v>
      </c>
      <c r="E62" s="305">
        <f>ROUNDDOWN(H62,H63)</f>
        <v>0</v>
      </c>
      <c r="F62" s="306"/>
      <c r="G62" s="53" t="str">
        <f t="shared" si="2"/>
        <v/>
      </c>
      <c r="H62" s="211"/>
      <c r="I62" s="192"/>
      <c r="J62" s="192"/>
      <c r="K62" s="192"/>
      <c r="L62" s="192"/>
      <c r="M62" s="192"/>
      <c r="N62" s="192"/>
      <c r="O62" s="192"/>
    </row>
    <row r="63" spans="1:15" ht="14.25" customHeight="1">
      <c r="A63" s="149"/>
      <c r="B63" s="156">
        <v>1211</v>
      </c>
      <c r="C63" s="310"/>
      <c r="D63" s="29"/>
      <c r="E63" s="308"/>
      <c r="F63" s="309"/>
      <c r="G63" s="68" t="str">
        <f t="shared" si="2"/>
        <v/>
      </c>
      <c r="H63" s="210">
        <f>IF(H62&lt;10^4,-1,IF(H62&lt;10^5,-2,IF(H62&lt;10^6,-3,-4)))</f>
        <v>-1</v>
      </c>
      <c r="I63" s="192"/>
      <c r="J63" s="192"/>
      <c r="K63" s="192"/>
      <c r="L63" s="192"/>
      <c r="M63" s="192"/>
      <c r="N63" s="205"/>
      <c r="O63" s="205"/>
    </row>
    <row r="64" spans="1:15" ht="14.25" customHeight="1">
      <c r="A64" s="148" t="s">
        <v>690</v>
      </c>
      <c r="B64" s="143" t="s">
        <v>695</v>
      </c>
      <c r="C64" s="304">
        <v>1</v>
      </c>
      <c r="D64" s="28"/>
      <c r="E64" s="306"/>
      <c r="F64" s="306">
        <f>INT(C64*E65)</f>
        <v>0</v>
      </c>
      <c r="G64" s="53" t="str">
        <f t="shared" si="2"/>
        <v/>
      </c>
      <c r="H64" s="210"/>
      <c r="I64" s="192"/>
      <c r="J64" s="192"/>
      <c r="K64" s="193"/>
      <c r="L64" s="193"/>
      <c r="M64" s="194"/>
      <c r="N64" s="194"/>
      <c r="O64" s="192"/>
    </row>
    <row r="65" spans="1:15" ht="14.25" customHeight="1">
      <c r="A65" s="148"/>
      <c r="B65" s="143" t="s">
        <v>689</v>
      </c>
      <c r="C65" s="304"/>
      <c r="D65" s="28" t="s">
        <v>140</v>
      </c>
      <c r="E65" s="305">
        <f>ROUNDDOWN(H65,H66)</f>
        <v>0</v>
      </c>
      <c r="F65" s="306"/>
      <c r="G65" s="53" t="str">
        <f t="shared" si="2"/>
        <v/>
      </c>
      <c r="H65" s="211"/>
      <c r="I65" s="192"/>
      <c r="J65" s="192"/>
      <c r="K65" s="192"/>
      <c r="L65" s="192"/>
      <c r="M65" s="192"/>
      <c r="N65" s="192"/>
      <c r="O65" s="192"/>
    </row>
    <row r="66" spans="1:15" ht="14.25" customHeight="1">
      <c r="A66" s="149"/>
      <c r="B66" s="156">
        <v>2787</v>
      </c>
      <c r="C66" s="310"/>
      <c r="D66" s="29"/>
      <c r="E66" s="308"/>
      <c r="F66" s="309"/>
      <c r="G66" s="68" t="str">
        <f t="shared" si="2"/>
        <v/>
      </c>
      <c r="H66" s="210">
        <f>IF(H65&lt;10^4,-1,IF(H65&lt;10^5,-2,IF(H65&lt;10^6,-3,-4)))</f>
        <v>-1</v>
      </c>
      <c r="I66" s="192"/>
      <c r="J66" s="192"/>
      <c r="K66" s="192"/>
      <c r="L66" s="192"/>
      <c r="M66" s="192"/>
      <c r="N66" s="205"/>
      <c r="O66" s="205"/>
    </row>
    <row r="67" spans="1:15" ht="14.25" customHeight="1">
      <c r="A67" s="148" t="s">
        <v>690</v>
      </c>
      <c r="B67" s="143" t="s">
        <v>697</v>
      </c>
      <c r="C67" s="304">
        <v>1</v>
      </c>
      <c r="D67" s="28"/>
      <c r="E67" s="306"/>
      <c r="F67" s="306">
        <f>INT(C67*E68)</f>
        <v>0</v>
      </c>
      <c r="G67" s="53" t="str">
        <f t="shared" si="2"/>
        <v/>
      </c>
      <c r="H67" s="210"/>
      <c r="I67" s="192"/>
      <c r="J67" s="192"/>
      <c r="K67" s="193"/>
      <c r="L67" s="193"/>
      <c r="M67" s="194"/>
      <c r="N67" s="194"/>
      <c r="O67" s="192"/>
    </row>
    <row r="68" spans="1:15" ht="14.25" customHeight="1">
      <c r="A68" s="148"/>
      <c r="B68" s="143" t="s">
        <v>698</v>
      </c>
      <c r="C68" s="304"/>
      <c r="D68" s="28" t="s">
        <v>140</v>
      </c>
      <c r="E68" s="305">
        <f>ROUNDDOWN(H68,H69)</f>
        <v>0</v>
      </c>
      <c r="F68" s="306"/>
      <c r="G68" s="53" t="str">
        <f t="shared" si="2"/>
        <v/>
      </c>
      <c r="H68" s="211"/>
      <c r="I68" s="192"/>
      <c r="J68" s="192"/>
      <c r="K68" s="192"/>
      <c r="L68" s="192"/>
      <c r="M68" s="192"/>
      <c r="N68" s="192"/>
      <c r="O68" s="192"/>
    </row>
    <row r="69" spans="1:15" ht="14.25" customHeight="1">
      <c r="A69" s="149"/>
      <c r="B69" s="142">
        <v>20</v>
      </c>
      <c r="C69" s="310"/>
      <c r="D69" s="29"/>
      <c r="E69" s="308"/>
      <c r="F69" s="309"/>
      <c r="G69" s="68" t="str">
        <f t="shared" si="2"/>
        <v/>
      </c>
      <c r="H69" s="210">
        <f>IF(H68&lt;10^4,-1,IF(H68&lt;10^5,-2,IF(H68&lt;10^6,-3,-4)))</f>
        <v>-1</v>
      </c>
      <c r="I69" s="192"/>
      <c r="J69" s="192"/>
      <c r="K69" s="192"/>
      <c r="L69" s="192"/>
      <c r="M69" s="192"/>
      <c r="N69" s="205"/>
      <c r="O69" s="205"/>
    </row>
    <row r="70" spans="1:15" ht="14.25" customHeight="1">
      <c r="A70" s="148" t="s">
        <v>696</v>
      </c>
      <c r="B70" s="143" t="s">
        <v>691</v>
      </c>
      <c r="C70" s="304">
        <v>1</v>
      </c>
      <c r="D70" s="28"/>
      <c r="E70" s="306"/>
      <c r="F70" s="306">
        <f>INT(C70*E71)</f>
        <v>0</v>
      </c>
      <c r="G70" s="53" t="str">
        <f t="shared" ref="G70:G75" si="3">I70&amp;J70&amp;K70&amp;L70&amp;M70&amp;N70&amp;O70</f>
        <v/>
      </c>
      <c r="H70" s="210"/>
      <c r="I70" s="192"/>
      <c r="J70" s="192"/>
      <c r="K70" s="193"/>
      <c r="L70" s="193"/>
      <c r="M70" s="194"/>
      <c r="N70" s="194"/>
      <c r="O70" s="192"/>
    </row>
    <row r="71" spans="1:15" ht="14.25" customHeight="1">
      <c r="A71" s="148"/>
      <c r="B71" s="143"/>
      <c r="C71" s="304"/>
      <c r="D71" s="28" t="s">
        <v>140</v>
      </c>
      <c r="E71" s="305">
        <f>ROUNDDOWN(H71,H72)</f>
        <v>0</v>
      </c>
      <c r="F71" s="306"/>
      <c r="G71" s="53" t="str">
        <f t="shared" si="3"/>
        <v/>
      </c>
      <c r="H71" s="211"/>
      <c r="I71" s="192"/>
      <c r="J71" s="192"/>
      <c r="K71" s="192"/>
      <c r="L71" s="192"/>
      <c r="M71" s="192"/>
      <c r="N71" s="192"/>
      <c r="O71" s="192"/>
    </row>
    <row r="72" spans="1:15" ht="14.25" customHeight="1">
      <c r="A72" s="149"/>
      <c r="B72" s="156">
        <v>397</v>
      </c>
      <c r="C72" s="310"/>
      <c r="D72" s="29"/>
      <c r="E72" s="308"/>
      <c r="F72" s="309"/>
      <c r="G72" s="68" t="str">
        <f t="shared" si="3"/>
        <v/>
      </c>
      <c r="H72" s="210">
        <f>IF(H71&lt;10^4,-1,IF(H71&lt;10^5,-2,IF(H71&lt;10^6,-3,-4)))</f>
        <v>-1</v>
      </c>
      <c r="I72" s="192"/>
      <c r="J72" s="192"/>
      <c r="K72" s="192"/>
      <c r="L72" s="192"/>
      <c r="M72" s="192"/>
      <c r="N72" s="205"/>
      <c r="O72" s="205"/>
    </row>
    <row r="73" spans="1:15" ht="14.25" customHeight="1">
      <c r="A73" s="148" t="s">
        <v>692</v>
      </c>
      <c r="B73" s="143"/>
      <c r="C73" s="304">
        <v>1</v>
      </c>
      <c r="D73" s="28"/>
      <c r="E73" s="306"/>
      <c r="F73" s="306">
        <f>INT(C73*E74)</f>
        <v>0</v>
      </c>
      <c r="G73" s="53" t="str">
        <f t="shared" si="3"/>
        <v/>
      </c>
      <c r="H73" s="210"/>
      <c r="I73" s="192"/>
      <c r="J73" s="192"/>
      <c r="K73" s="193"/>
      <c r="L73" s="193"/>
      <c r="M73" s="194"/>
      <c r="N73" s="194"/>
      <c r="O73" s="192"/>
    </row>
    <row r="74" spans="1:15" ht="14.25" customHeight="1">
      <c r="A74" s="148"/>
      <c r="B74" s="143"/>
      <c r="C74" s="304"/>
      <c r="D74" s="28" t="s">
        <v>140</v>
      </c>
      <c r="E74" s="305">
        <f>ROUNDDOWN(H74,H75)</f>
        <v>0</v>
      </c>
      <c r="F74" s="306"/>
      <c r="G74" s="53" t="str">
        <f t="shared" si="3"/>
        <v/>
      </c>
      <c r="H74" s="211"/>
      <c r="I74" s="192"/>
      <c r="J74" s="192"/>
      <c r="K74" s="192"/>
      <c r="L74" s="192"/>
      <c r="M74" s="192"/>
      <c r="N74" s="192"/>
      <c r="O74" s="192"/>
    </row>
    <row r="75" spans="1:15" ht="14.25" customHeight="1">
      <c r="A75" s="149"/>
      <c r="B75" s="142">
        <v>20</v>
      </c>
      <c r="C75" s="310"/>
      <c r="D75" s="29"/>
      <c r="E75" s="308"/>
      <c r="F75" s="309"/>
      <c r="G75" s="68" t="str">
        <f t="shared" si="3"/>
        <v/>
      </c>
      <c r="H75" s="210">
        <f>IF(H74&lt;10^4,-1,IF(H74&lt;10^5,-2,IF(H74&lt;10^6,-3,-4)))</f>
        <v>-1</v>
      </c>
      <c r="I75" s="192"/>
      <c r="J75" s="192"/>
      <c r="K75" s="192"/>
      <c r="L75" s="192"/>
      <c r="M75" s="192"/>
      <c r="N75" s="205"/>
      <c r="O75" s="205"/>
    </row>
    <row r="76" spans="1:15" ht="14.25" customHeight="1">
      <c r="A76" s="148"/>
      <c r="B76" s="143"/>
      <c r="C76" s="304"/>
      <c r="D76" s="28"/>
      <c r="E76" s="306"/>
      <c r="F76" s="306"/>
      <c r="G76" s="53"/>
      <c r="H76" s="210"/>
      <c r="I76" s="192"/>
      <c r="J76" s="192"/>
      <c r="K76" s="193"/>
      <c r="L76" s="193"/>
      <c r="M76" s="194"/>
      <c r="N76" s="194"/>
      <c r="O76" s="192"/>
    </row>
    <row r="77" spans="1:15" ht="14.25" customHeight="1">
      <c r="A77" s="148"/>
      <c r="B77" s="143"/>
      <c r="C77" s="304"/>
      <c r="D77" s="28"/>
      <c r="E77" s="305"/>
      <c r="F77" s="306"/>
      <c r="G77" s="53"/>
      <c r="H77" s="211"/>
      <c r="I77" s="192"/>
      <c r="J77" s="192"/>
      <c r="K77" s="192"/>
      <c r="L77" s="192"/>
      <c r="M77" s="192"/>
      <c r="N77" s="192"/>
      <c r="O77" s="192"/>
    </row>
    <row r="78" spans="1:15" ht="14.25" customHeight="1">
      <c r="A78" s="149"/>
      <c r="B78" s="158"/>
      <c r="C78" s="310"/>
      <c r="D78" s="29"/>
      <c r="E78" s="308"/>
      <c r="F78" s="309"/>
      <c r="G78" s="68"/>
      <c r="H78" s="210">
        <f>IF(H77&lt;10^4,-1,IF(H77&lt;10^5,-2,IF(H77&lt;10^6,-3,-4)))</f>
        <v>-1</v>
      </c>
      <c r="I78" s="192"/>
      <c r="J78" s="192"/>
      <c r="K78" s="192"/>
      <c r="L78" s="192"/>
      <c r="M78" s="192"/>
      <c r="N78" s="205"/>
      <c r="O78" s="205"/>
    </row>
    <row r="79" spans="1:15" ht="14.25" customHeight="1">
      <c r="A79" s="148"/>
      <c r="B79" s="143"/>
      <c r="C79" s="304">
        <v>1</v>
      </c>
      <c r="D79" s="28"/>
      <c r="E79" s="306"/>
      <c r="F79" s="306">
        <f>INT(C79*E80)</f>
        <v>0</v>
      </c>
      <c r="G79" s="349" t="str">
        <f>I79&amp;J79&amp;K79&amp;L79&amp;M79&amp;N79&amp;O79</f>
        <v>代価5</v>
      </c>
      <c r="H79" s="210"/>
      <c r="I79" s="213" t="s">
        <v>160</v>
      </c>
      <c r="J79" s="192"/>
      <c r="K79" s="193"/>
      <c r="L79" s="193"/>
      <c r="M79" s="194"/>
      <c r="N79" s="194"/>
      <c r="O79" s="192"/>
    </row>
    <row r="80" spans="1:15" ht="14.25" customHeight="1">
      <c r="A80" s="148" t="s">
        <v>693</v>
      </c>
      <c r="B80" s="143"/>
      <c r="C80" s="304"/>
      <c r="D80" s="28" t="s">
        <v>140</v>
      </c>
      <c r="E80" s="305">
        <f>ROUNDDOWN(H80,H81)</f>
        <v>0</v>
      </c>
      <c r="F80" s="306"/>
      <c r="G80" s="53" t="str">
        <f>I80&amp;J80&amp;K80&amp;L80&amp;M80&amp;N80&amp;O80</f>
        <v/>
      </c>
      <c r="H80" s="211"/>
      <c r="I80" s="195"/>
      <c r="J80" s="192"/>
      <c r="K80" s="192"/>
      <c r="L80" s="192"/>
      <c r="M80" s="192"/>
      <c r="N80" s="192"/>
      <c r="O80" s="192"/>
    </row>
    <row r="81" spans="1:15" ht="14.25" customHeight="1">
      <c r="A81" s="149"/>
      <c r="B81" s="158"/>
      <c r="C81" s="310"/>
      <c r="D81" s="29"/>
      <c r="E81" s="308"/>
      <c r="F81" s="309"/>
      <c r="G81" s="68" t="str">
        <f>I81&amp;J81&amp;K81&amp;L81&amp;M81&amp;N81&amp;O81</f>
        <v/>
      </c>
      <c r="H81" s="210">
        <f>IF(H80&lt;10^4,-1,IF(H80&lt;10^5,-2,IF(H80&lt;10^6,-3,-4)))</f>
        <v>-1</v>
      </c>
      <c r="I81" s="196"/>
      <c r="J81" s="192"/>
      <c r="K81" s="192"/>
      <c r="L81" s="192"/>
      <c r="M81" s="192"/>
      <c r="N81" s="192"/>
      <c r="O81" s="192"/>
    </row>
    <row r="82" spans="1:15" ht="14.25" customHeight="1">
      <c r="A82" s="148"/>
      <c r="B82" s="143"/>
      <c r="C82" s="304"/>
      <c r="D82" s="28"/>
      <c r="E82" s="306"/>
      <c r="F82" s="306"/>
      <c r="G82" s="53" t="str">
        <f t="shared" ref="G82:G96" si="4">I82&amp;J82&amp;K82&amp;L82&amp;M82&amp;N82&amp;O82</f>
        <v/>
      </c>
      <c r="H82" s="210"/>
      <c r="I82" s="192"/>
      <c r="J82" s="192"/>
      <c r="K82" s="192"/>
      <c r="L82" s="192"/>
      <c r="M82" s="192"/>
      <c r="N82" s="192"/>
      <c r="O82" s="192"/>
    </row>
    <row r="83" spans="1:15" ht="14.25" customHeight="1">
      <c r="A83" s="148"/>
      <c r="B83" s="143"/>
      <c r="C83" s="304"/>
      <c r="D83" s="28"/>
      <c r="E83" s="306"/>
      <c r="F83" s="306"/>
      <c r="G83" s="53" t="str">
        <f t="shared" si="4"/>
        <v/>
      </c>
      <c r="H83" s="211"/>
      <c r="I83" s="192"/>
      <c r="J83" s="192"/>
      <c r="K83" s="192"/>
      <c r="L83" s="192"/>
      <c r="M83" s="192"/>
      <c r="N83" s="192"/>
      <c r="O83" s="192"/>
    </row>
    <row r="84" spans="1:15" ht="14.25" customHeight="1">
      <c r="A84" s="149"/>
      <c r="B84" s="158"/>
      <c r="C84" s="307"/>
      <c r="D84" s="29"/>
      <c r="E84" s="309"/>
      <c r="F84" s="309"/>
      <c r="G84" s="68" t="str">
        <f t="shared" si="4"/>
        <v/>
      </c>
      <c r="H84" s="210">
        <f>IF(H83&lt;10^4,-1,IF(H83&lt;10^5,-2,IF(H83&lt;10^6,-3,-4)))</f>
        <v>-1</v>
      </c>
      <c r="I84" s="192"/>
      <c r="J84" s="192"/>
      <c r="K84" s="192"/>
      <c r="L84" s="192"/>
      <c r="M84" s="192"/>
      <c r="N84" s="192"/>
      <c r="O84" s="192"/>
    </row>
    <row r="85" spans="1:15" ht="14.25" customHeight="1">
      <c r="A85" s="148"/>
      <c r="B85" s="143"/>
      <c r="C85" s="314"/>
      <c r="D85" s="28"/>
      <c r="E85" s="306"/>
      <c r="F85" s="306"/>
      <c r="G85" s="53" t="str">
        <f t="shared" si="4"/>
        <v/>
      </c>
      <c r="H85" s="210"/>
      <c r="I85" s="192"/>
      <c r="J85" s="192"/>
      <c r="K85" s="192"/>
      <c r="L85" s="192"/>
      <c r="M85" s="192"/>
      <c r="N85" s="192"/>
      <c r="O85" s="192"/>
    </row>
    <row r="86" spans="1:15" ht="14.25" customHeight="1">
      <c r="A86" s="148"/>
      <c r="B86" s="143"/>
      <c r="C86" s="314"/>
      <c r="D86" s="28"/>
      <c r="E86" s="306"/>
      <c r="F86" s="306"/>
      <c r="G86" s="53" t="str">
        <f t="shared" si="4"/>
        <v/>
      </c>
      <c r="H86" s="211"/>
      <c r="I86" s="192"/>
      <c r="J86" s="192"/>
      <c r="K86" s="192"/>
      <c r="L86" s="192"/>
      <c r="M86" s="192"/>
      <c r="N86" s="192"/>
      <c r="O86" s="192"/>
    </row>
    <row r="87" spans="1:15" ht="14.25" customHeight="1">
      <c r="A87" s="149"/>
      <c r="B87" s="159"/>
      <c r="C87" s="310"/>
      <c r="D87" s="29"/>
      <c r="E87" s="309"/>
      <c r="F87" s="309"/>
      <c r="G87" s="68" t="str">
        <f t="shared" si="4"/>
        <v/>
      </c>
      <c r="H87" s="210">
        <f>IF(H86&lt;10^4,-1,IF(H86&lt;10^5,-2,IF(H86&lt;10^6,-3,-4)))</f>
        <v>-1</v>
      </c>
      <c r="I87" s="192"/>
      <c r="J87" s="192"/>
      <c r="K87" s="192"/>
      <c r="L87" s="192"/>
      <c r="M87" s="192"/>
      <c r="N87" s="192"/>
      <c r="O87" s="192"/>
    </row>
    <row r="88" spans="1:15" ht="14.25" customHeight="1">
      <c r="A88" s="148"/>
      <c r="B88" s="143"/>
      <c r="C88" s="304"/>
      <c r="D88" s="28"/>
      <c r="E88" s="306"/>
      <c r="F88" s="306"/>
      <c r="G88" s="53" t="str">
        <f>I88&amp;J88&amp;K88&amp;L88&amp;M88&amp;N88&amp;O88</f>
        <v/>
      </c>
      <c r="H88" s="210"/>
      <c r="I88" s="192"/>
      <c r="J88" s="192"/>
      <c r="K88" s="192"/>
      <c r="L88" s="192"/>
      <c r="M88" s="192"/>
      <c r="N88" s="192"/>
      <c r="O88" s="192"/>
    </row>
    <row r="89" spans="1:15" ht="14.25" customHeight="1">
      <c r="A89" s="148"/>
      <c r="B89" s="160"/>
      <c r="C89" s="314"/>
      <c r="D89" s="28"/>
      <c r="E89" s="306"/>
      <c r="F89" s="306"/>
      <c r="G89" s="53" t="str">
        <f>I89&amp;J89&amp;K89&amp;L89&amp;M89&amp;N89&amp;O89</f>
        <v/>
      </c>
      <c r="H89" s="211"/>
      <c r="I89" s="192"/>
      <c r="J89" s="192"/>
      <c r="K89" s="192"/>
      <c r="L89" s="192"/>
      <c r="M89" s="192"/>
      <c r="N89" s="192"/>
      <c r="O89" s="192"/>
    </row>
    <row r="90" spans="1:15" ht="14.25" customHeight="1">
      <c r="A90" s="149"/>
      <c r="B90" s="159"/>
      <c r="C90" s="310"/>
      <c r="D90" s="29"/>
      <c r="E90" s="309"/>
      <c r="F90" s="309"/>
      <c r="G90" s="68" t="str">
        <f>I90&amp;J90&amp;K90&amp;L90&amp;M90&amp;N90&amp;O90</f>
        <v/>
      </c>
      <c r="H90" s="210">
        <f>IF(H89&lt;10^4,-1,IF(H89&lt;10^5,-2,IF(H89&lt;10^6,-3,-4)))</f>
        <v>-1</v>
      </c>
      <c r="I90" s="192"/>
      <c r="J90" s="192"/>
      <c r="K90" s="192"/>
      <c r="L90" s="192"/>
      <c r="M90" s="192"/>
      <c r="N90" s="192"/>
      <c r="O90" s="192"/>
    </row>
    <row r="91" spans="1:15" ht="14.25" customHeight="1">
      <c r="A91" s="148"/>
      <c r="B91" s="143"/>
      <c r="C91" s="314"/>
      <c r="D91" s="28"/>
      <c r="E91" s="306"/>
      <c r="F91" s="306"/>
      <c r="G91" s="53" t="str">
        <f t="shared" si="4"/>
        <v/>
      </c>
      <c r="H91" s="210"/>
      <c r="I91" s="192"/>
      <c r="J91" s="192"/>
      <c r="K91" s="192"/>
      <c r="L91" s="192"/>
      <c r="M91" s="192"/>
      <c r="N91" s="192"/>
      <c r="O91" s="192"/>
    </row>
    <row r="92" spans="1:15" ht="14.25" customHeight="1">
      <c r="A92" s="148"/>
      <c r="B92" s="143"/>
      <c r="C92" s="314"/>
      <c r="D92" s="28"/>
      <c r="E92" s="306"/>
      <c r="F92" s="306"/>
      <c r="G92" s="53" t="str">
        <f t="shared" si="4"/>
        <v/>
      </c>
      <c r="H92" s="211"/>
      <c r="I92" s="192"/>
      <c r="J92" s="192"/>
      <c r="K92" s="192"/>
      <c r="L92" s="192"/>
      <c r="M92" s="192"/>
      <c r="N92" s="192"/>
      <c r="O92" s="192"/>
    </row>
    <row r="93" spans="1:15" ht="14.25" customHeight="1">
      <c r="A93" s="149"/>
      <c r="B93" s="159"/>
      <c r="C93" s="310"/>
      <c r="D93" s="29"/>
      <c r="E93" s="309"/>
      <c r="F93" s="309"/>
      <c r="G93" s="68" t="str">
        <f t="shared" si="4"/>
        <v/>
      </c>
      <c r="H93" s="210">
        <f>IF(H92&lt;10^4,-1,IF(H92&lt;10^5,-2,IF(H92&lt;10^6,-3,-4)))</f>
        <v>-1</v>
      </c>
      <c r="I93" s="192"/>
      <c r="J93" s="192"/>
      <c r="K93" s="192"/>
      <c r="L93" s="192"/>
      <c r="M93" s="192"/>
      <c r="N93" s="192"/>
      <c r="O93" s="192"/>
    </row>
    <row r="94" spans="1:15" ht="14.25" customHeight="1">
      <c r="A94" s="148"/>
      <c r="B94" s="143"/>
      <c r="C94" s="314"/>
      <c r="D94" s="28"/>
      <c r="E94" s="306"/>
      <c r="F94" s="306"/>
      <c r="G94" s="53" t="str">
        <f t="shared" si="4"/>
        <v/>
      </c>
      <c r="H94" s="192"/>
      <c r="I94" s="192"/>
      <c r="J94" s="192"/>
      <c r="K94" s="192"/>
      <c r="L94" s="192"/>
      <c r="M94" s="192"/>
      <c r="N94" s="192"/>
      <c r="O94" s="192"/>
    </row>
    <row r="95" spans="1:15" ht="14.25" customHeight="1">
      <c r="A95" s="148"/>
      <c r="B95" s="143"/>
      <c r="C95" s="314"/>
      <c r="D95" s="28"/>
      <c r="E95" s="306"/>
      <c r="F95" s="306"/>
      <c r="G95" s="53" t="str">
        <f t="shared" si="4"/>
        <v/>
      </c>
      <c r="H95" s="212"/>
      <c r="I95" s="192"/>
      <c r="J95" s="192"/>
      <c r="K95" s="192"/>
      <c r="L95" s="192"/>
      <c r="M95" s="192"/>
      <c r="N95" s="192"/>
      <c r="O95" s="192"/>
    </row>
    <row r="96" spans="1:15" ht="14.25" customHeight="1">
      <c r="A96" s="149"/>
      <c r="B96" s="159"/>
      <c r="C96" s="310"/>
      <c r="D96" s="29"/>
      <c r="E96" s="309"/>
      <c r="F96" s="309"/>
      <c r="G96" s="68" t="str">
        <f t="shared" si="4"/>
        <v/>
      </c>
      <c r="H96" s="192">
        <f>IF(H95&lt;10^4,-1,IF(H95&lt;10^5,-2,IF(H95&lt;10^6,-3,-4)))</f>
        <v>-1</v>
      </c>
      <c r="I96" s="192"/>
      <c r="J96" s="192"/>
      <c r="K96" s="192"/>
      <c r="L96" s="192"/>
      <c r="M96" s="192"/>
      <c r="N96" s="192"/>
      <c r="O96" s="192"/>
    </row>
    <row r="97" spans="1:14" ht="14.25" customHeight="1">
      <c r="A97" s="41"/>
      <c r="B97" s="143"/>
      <c r="C97" s="314"/>
      <c r="D97" s="28"/>
      <c r="E97" s="306"/>
      <c r="F97" s="306"/>
      <c r="G97" s="53"/>
      <c r="H97" s="192"/>
    </row>
    <row r="98" spans="1:14" ht="14.25" customHeight="1">
      <c r="A98" s="41"/>
      <c r="B98" s="143"/>
      <c r="C98" s="314"/>
      <c r="D98" s="28"/>
      <c r="E98" s="306"/>
      <c r="F98" s="306"/>
      <c r="G98" s="53"/>
      <c r="H98" s="212"/>
    </row>
    <row r="99" spans="1:14" ht="14.25" customHeight="1">
      <c r="A99" s="42"/>
      <c r="B99" s="159"/>
      <c r="C99" s="310"/>
      <c r="D99" s="29"/>
      <c r="E99" s="309"/>
      <c r="F99" s="309"/>
      <c r="G99" s="68"/>
      <c r="H99" s="192">
        <f>IF(H98&lt;10^4,-1,IF(H98&lt;10^5,-2,IF(H98&lt;10^6,-3,-4)))</f>
        <v>-1</v>
      </c>
    </row>
    <row r="100" spans="1:14" ht="14.25" customHeight="1">
      <c r="A100" s="41"/>
      <c r="B100" s="143"/>
      <c r="C100" s="314"/>
      <c r="D100" s="28"/>
      <c r="E100" s="306"/>
      <c r="F100" s="306">
        <f t="array" ref="F100">SUM(IF(MOD(ROW(F4:F97),3)=MOD(ROW(F4),3),F4:F97))</f>
        <v>0</v>
      </c>
      <c r="G100" s="86"/>
      <c r="H100" s="192"/>
    </row>
    <row r="101" spans="1:14" ht="14.25" customHeight="1">
      <c r="A101" s="44" t="s">
        <v>131</v>
      </c>
      <c r="B101" s="143"/>
      <c r="C101" s="314"/>
      <c r="D101" s="28"/>
      <c r="E101" s="306"/>
      <c r="F101" s="306"/>
      <c r="G101" s="53"/>
      <c r="H101" s="212"/>
    </row>
    <row r="102" spans="1:14" ht="14.25" customHeight="1">
      <c r="A102" s="45"/>
      <c r="B102" s="176"/>
      <c r="C102" s="311"/>
      <c r="D102" s="48"/>
      <c r="E102" s="313"/>
      <c r="F102" s="313"/>
      <c r="G102" s="55" t="str">
        <f>I102&amp;J102&amp;K102&amp;L102&amp;M102&amp;N102&amp;O102</f>
        <v/>
      </c>
      <c r="H102" s="192">
        <f>IF(H101&lt;10^4,-1,IF(H101&lt;10^5,-2,IF(H101&lt;10^6,-3,-4)))</f>
        <v>-1</v>
      </c>
    </row>
    <row r="103" spans="1:14" ht="14.25" customHeight="1">
      <c r="G103" s="69">
        <f>G52+1</f>
        <v>11</v>
      </c>
      <c r="H103" s="208">
        <f>H52+1</f>
        <v>3</v>
      </c>
    </row>
    <row r="104" spans="1:14" ht="26.1" customHeight="1">
      <c r="A104" s="75" t="str">
        <f>A2</f>
        <v>A-1.○○棟建築工事</v>
      </c>
      <c r="B104" s="238" t="str">
        <f>集計!A110</f>
        <v>2.土工事</v>
      </c>
      <c r="C104" s="35"/>
      <c r="D104" s="15"/>
      <c r="E104" s="162"/>
      <c r="F104" s="162"/>
      <c r="G104" s="70"/>
    </row>
    <row r="105" spans="1:14" ht="26.1" customHeight="1">
      <c r="A105" s="17" t="s">
        <v>132</v>
      </c>
      <c r="B105" s="180" t="s">
        <v>133</v>
      </c>
      <c r="C105" s="18" t="s">
        <v>134</v>
      </c>
      <c r="D105" s="18" t="s">
        <v>129</v>
      </c>
      <c r="E105" s="163" t="s">
        <v>135</v>
      </c>
      <c r="F105" s="163" t="s">
        <v>136</v>
      </c>
      <c r="G105" s="71" t="s">
        <v>137</v>
      </c>
    </row>
    <row r="106" spans="1:14" ht="14.25" customHeight="1">
      <c r="A106" s="148" t="s">
        <v>699</v>
      </c>
      <c r="B106" s="143" t="s">
        <v>93</v>
      </c>
      <c r="C106" s="304">
        <v>2730</v>
      </c>
      <c r="D106" s="28"/>
      <c r="E106" s="315"/>
      <c r="F106" s="315">
        <f>INT(C106*E107)</f>
        <v>0</v>
      </c>
      <c r="G106" s="53" t="str">
        <f t="shared" ref="G106:G111" si="5">I106&amp;J106&amp;K106&amp;L106&amp;M106&amp;N106&amp;O106</f>
        <v/>
      </c>
      <c r="H106" s="210"/>
      <c r="K106" s="199"/>
      <c r="L106" s="199"/>
      <c r="M106" s="200"/>
      <c r="N106" s="200"/>
    </row>
    <row r="107" spans="1:14" ht="14.25" customHeight="1">
      <c r="A107" s="148"/>
      <c r="B107" s="143" t="s">
        <v>92</v>
      </c>
      <c r="C107" s="304"/>
      <c r="D107" s="28" t="s">
        <v>700</v>
      </c>
      <c r="E107" s="315">
        <f>ROUNDDOWN(H107,H108)</f>
        <v>0</v>
      </c>
      <c r="F107" s="315"/>
      <c r="G107" s="53" t="str">
        <f t="shared" si="5"/>
        <v/>
      </c>
      <c r="H107" s="211"/>
    </row>
    <row r="108" spans="1:14" ht="14.25" customHeight="1">
      <c r="A108" s="149"/>
      <c r="B108" s="170"/>
      <c r="C108" s="307"/>
      <c r="D108" s="29"/>
      <c r="E108" s="316"/>
      <c r="F108" s="317"/>
      <c r="G108" s="68" t="str">
        <f t="shared" si="5"/>
        <v/>
      </c>
      <c r="H108" s="210">
        <f>IF(H107&lt;10^4,-1,IF(H107&lt;10^5,-2,IF(H107&lt;10^6,-3,-4)))</f>
        <v>-1</v>
      </c>
    </row>
    <row r="109" spans="1:14" ht="14.25" customHeight="1">
      <c r="A109" s="148" t="s">
        <v>701</v>
      </c>
      <c r="B109" s="143"/>
      <c r="C109" s="304">
        <v>950</v>
      </c>
      <c r="D109" s="28"/>
      <c r="E109" s="315"/>
      <c r="F109" s="315">
        <f>INT(C109*E110)</f>
        <v>0</v>
      </c>
      <c r="G109" s="53" t="str">
        <f t="shared" si="5"/>
        <v/>
      </c>
      <c r="H109" s="210"/>
      <c r="K109" s="199"/>
      <c r="L109" s="199"/>
      <c r="M109" s="200"/>
      <c r="N109" s="200"/>
    </row>
    <row r="110" spans="1:14" ht="14.25" customHeight="1">
      <c r="A110" s="148"/>
      <c r="B110" s="143"/>
      <c r="C110" s="304"/>
      <c r="D110" s="28" t="s">
        <v>562</v>
      </c>
      <c r="E110" s="315">
        <f>ROUNDDOWN(H110,H111)</f>
        <v>0</v>
      </c>
      <c r="F110" s="315"/>
      <c r="G110" s="53" t="str">
        <f t="shared" si="5"/>
        <v/>
      </c>
      <c r="H110" s="211"/>
    </row>
    <row r="111" spans="1:14" ht="14.25" customHeight="1">
      <c r="A111" s="149"/>
      <c r="B111" s="158"/>
      <c r="C111" s="307"/>
      <c r="D111" s="29"/>
      <c r="E111" s="316"/>
      <c r="F111" s="317"/>
      <c r="G111" s="68" t="str">
        <f t="shared" si="5"/>
        <v/>
      </c>
      <c r="H111" s="210">
        <f>IF(H110&lt;10^4,-1,IF(H110&lt;10^5,-2,IF(H110&lt;10^6,-3,-4)))</f>
        <v>-1</v>
      </c>
    </row>
    <row r="112" spans="1:14" ht="14.25" customHeight="1">
      <c r="A112" s="148" t="s">
        <v>143</v>
      </c>
      <c r="B112" s="143" t="s">
        <v>703</v>
      </c>
      <c r="C112" s="304">
        <v>1478</v>
      </c>
      <c r="D112" s="28"/>
      <c r="E112" s="315"/>
      <c r="F112" s="315">
        <f>INT(C112*E113)</f>
        <v>0</v>
      </c>
      <c r="G112" s="53" t="str">
        <f>I112&amp;J112&amp;K112&amp;L112&amp;M112&amp;N112&amp;O112</f>
        <v/>
      </c>
      <c r="H112" s="210"/>
      <c r="K112" s="199"/>
      <c r="L112" s="199"/>
      <c r="M112" s="200"/>
      <c r="N112" s="200"/>
    </row>
    <row r="113" spans="1:14" ht="14.25" customHeight="1">
      <c r="A113" s="148"/>
      <c r="B113" s="143"/>
      <c r="C113" s="304"/>
      <c r="D113" s="28" t="s">
        <v>702</v>
      </c>
      <c r="E113" s="315">
        <f>ROUNDDOWN(H113,H114)</f>
        <v>0</v>
      </c>
      <c r="F113" s="315"/>
      <c r="G113" s="53" t="str">
        <f>I113&amp;J113&amp;K113&amp;L113&amp;M113&amp;N113&amp;O113</f>
        <v/>
      </c>
      <c r="H113" s="211"/>
    </row>
    <row r="114" spans="1:14" ht="14.25" customHeight="1">
      <c r="A114" s="149"/>
      <c r="B114" s="158"/>
      <c r="C114" s="307"/>
      <c r="D114" s="29"/>
      <c r="E114" s="316"/>
      <c r="F114" s="317"/>
      <c r="G114" s="68" t="str">
        <f>I114&amp;J114&amp;K114&amp;L114&amp;M114&amp;N114&amp;O114</f>
        <v/>
      </c>
      <c r="H114" s="210">
        <f>IF(H113&lt;10^4,-1,IF(H113&lt;10^5,-2,IF(H113&lt;10^6,-3,-4)))</f>
        <v>-1</v>
      </c>
    </row>
    <row r="115" spans="1:14" ht="14.25" customHeight="1">
      <c r="A115" s="41" t="s">
        <v>94</v>
      </c>
      <c r="B115" s="143" t="s">
        <v>216</v>
      </c>
      <c r="C115" s="318">
        <v>120</v>
      </c>
      <c r="D115" s="171"/>
      <c r="E115" s="315"/>
      <c r="F115" s="315">
        <f>INT(C115*E116)</f>
        <v>0</v>
      </c>
      <c r="G115" s="53" t="str">
        <f t="shared" ref="G115:G123" si="6">I115&amp;J112&amp;K112&amp;L112&amp;M112&amp;N112&amp;O112</f>
        <v/>
      </c>
      <c r="H115" s="210"/>
      <c r="K115" s="199"/>
      <c r="L115" s="199"/>
      <c r="M115" s="200"/>
      <c r="N115" s="200"/>
    </row>
    <row r="116" spans="1:14" ht="14.25" customHeight="1">
      <c r="A116" s="41"/>
      <c r="B116" s="143"/>
      <c r="C116" s="318"/>
      <c r="D116" s="28" t="s">
        <v>702</v>
      </c>
      <c r="E116" s="315">
        <f>ROUNDDOWN(H116,H117)</f>
        <v>0</v>
      </c>
      <c r="F116" s="315"/>
      <c r="G116" s="53" t="str">
        <f t="shared" si="6"/>
        <v/>
      </c>
      <c r="H116" s="211"/>
    </row>
    <row r="117" spans="1:14" ht="14.25" customHeight="1">
      <c r="A117" s="42"/>
      <c r="B117" s="158"/>
      <c r="C117" s="319"/>
      <c r="D117" s="172"/>
      <c r="E117" s="317"/>
      <c r="F117" s="317"/>
      <c r="G117" s="68" t="str">
        <f t="shared" si="6"/>
        <v/>
      </c>
      <c r="H117" s="210">
        <f>IF(H116&lt;10^4,-1,IF(H116&lt;10^5,-2,IF(H116&lt;10^6,-3,-4)))</f>
        <v>-1</v>
      </c>
      <c r="K117" s="206"/>
    </row>
    <row r="118" spans="1:14" ht="14.25" customHeight="1">
      <c r="A118" s="41"/>
      <c r="B118" s="143" t="s">
        <v>712</v>
      </c>
      <c r="C118" s="318">
        <f>C106-C112</f>
        <v>1252</v>
      </c>
      <c r="D118" s="171"/>
      <c r="E118" s="315"/>
      <c r="F118" s="315">
        <f>INT(C118*E119)</f>
        <v>0</v>
      </c>
      <c r="G118" s="53" t="str">
        <f t="shared" si="6"/>
        <v/>
      </c>
      <c r="H118" s="210"/>
      <c r="K118" s="199"/>
      <c r="L118" s="199"/>
      <c r="M118" s="200"/>
      <c r="N118" s="200"/>
    </row>
    <row r="119" spans="1:14" ht="14.25" customHeight="1">
      <c r="A119" s="41" t="s">
        <v>704</v>
      </c>
      <c r="B119" s="160" t="s">
        <v>713</v>
      </c>
      <c r="C119" s="318"/>
      <c r="D119" s="28" t="s">
        <v>702</v>
      </c>
      <c r="E119" s="315">
        <f>ROUNDDOWN(H119,H120)</f>
        <v>0</v>
      </c>
      <c r="F119" s="315"/>
      <c r="G119" s="53" t="str">
        <f t="shared" si="6"/>
        <v/>
      </c>
      <c r="H119" s="211"/>
    </row>
    <row r="120" spans="1:14" ht="14.25" customHeight="1">
      <c r="A120" s="42"/>
      <c r="B120" s="159" t="s">
        <v>714</v>
      </c>
      <c r="C120" s="319"/>
      <c r="D120" s="172"/>
      <c r="E120" s="317"/>
      <c r="F120" s="317"/>
      <c r="G120" s="68" t="str">
        <f t="shared" si="6"/>
        <v/>
      </c>
      <c r="H120" s="210">
        <f>IF(H119&lt;10^4,-1,IF(H119&lt;10^5,-2,IF(H119&lt;10^6,-3,-4)))</f>
        <v>-1</v>
      </c>
    </row>
    <row r="121" spans="1:14" ht="14.25" customHeight="1">
      <c r="A121" s="41"/>
      <c r="B121" s="143" t="s">
        <v>717</v>
      </c>
      <c r="C121" s="318">
        <f>C118</f>
        <v>1252</v>
      </c>
      <c r="D121" s="171"/>
      <c r="E121" s="315"/>
      <c r="F121" s="315">
        <f>INT(C121*E122)</f>
        <v>0</v>
      </c>
      <c r="G121" s="53" t="str">
        <f t="shared" si="6"/>
        <v/>
      </c>
      <c r="H121" s="210"/>
    </row>
    <row r="122" spans="1:14" ht="14.25" customHeight="1">
      <c r="A122" s="41" t="s">
        <v>705</v>
      </c>
      <c r="B122" s="143" t="s">
        <v>715</v>
      </c>
      <c r="C122" s="318"/>
      <c r="D122" s="28" t="s">
        <v>702</v>
      </c>
      <c r="E122" s="315">
        <f>ROUNDDOWN(H122,H123)</f>
        <v>0</v>
      </c>
      <c r="F122" s="315"/>
      <c r="G122" s="53" t="str">
        <f t="shared" si="6"/>
        <v/>
      </c>
      <c r="H122" s="211"/>
    </row>
    <row r="123" spans="1:14" ht="14.25" customHeight="1">
      <c r="A123" s="42"/>
      <c r="B123" s="158" t="s">
        <v>716</v>
      </c>
      <c r="C123" s="319"/>
      <c r="D123" s="172"/>
      <c r="E123" s="317"/>
      <c r="F123" s="317"/>
      <c r="G123" s="68" t="str">
        <f t="shared" si="6"/>
        <v/>
      </c>
      <c r="H123" s="210">
        <f>IF(H122&lt;10^4,-1,IF(H122&lt;10^5,-2,IF(H122&lt;10^6,-3,-4)))</f>
        <v>-1</v>
      </c>
    </row>
    <row r="124" spans="1:14" ht="14.25" customHeight="1">
      <c r="A124" s="41"/>
      <c r="B124" s="143"/>
      <c r="C124" s="314"/>
      <c r="D124" s="28"/>
      <c r="E124" s="306"/>
      <c r="F124" s="306"/>
      <c r="G124" s="52"/>
      <c r="H124" s="210"/>
    </row>
    <row r="125" spans="1:14" ht="14.25" customHeight="1">
      <c r="A125" s="41"/>
      <c r="B125" s="143"/>
      <c r="C125" s="314"/>
      <c r="D125" s="28"/>
      <c r="E125" s="306"/>
      <c r="F125" s="306"/>
      <c r="G125" s="53"/>
      <c r="H125" s="211"/>
    </row>
    <row r="126" spans="1:14" ht="14.25" customHeight="1">
      <c r="A126" s="42"/>
      <c r="B126" s="159"/>
      <c r="C126" s="310"/>
      <c r="D126" s="29"/>
      <c r="E126" s="309"/>
      <c r="F126" s="309"/>
      <c r="G126" s="68"/>
      <c r="H126" s="210">
        <f>IF(H125&lt;10^4,-1,IF(H125&lt;10^5,-2,IF(H125&lt;10^6,-3,-4)))</f>
        <v>-1</v>
      </c>
    </row>
    <row r="127" spans="1:14" ht="14.25" customHeight="1">
      <c r="A127" s="148"/>
      <c r="B127" s="143"/>
      <c r="C127" s="304">
        <v>1</v>
      </c>
      <c r="D127" s="28"/>
      <c r="E127" s="320"/>
      <c r="F127" s="315">
        <f>INT(C127*E128)</f>
        <v>0</v>
      </c>
      <c r="G127" s="349" t="str">
        <f>I127&amp;J124&amp;K124&amp;L124&amp;M124&amp;N124&amp;O124</f>
        <v>代価6</v>
      </c>
      <c r="H127" s="210"/>
      <c r="I127" s="213" t="s">
        <v>161</v>
      </c>
    </row>
    <row r="128" spans="1:14" ht="14.25" customHeight="1">
      <c r="A128" s="148" t="s">
        <v>91</v>
      </c>
      <c r="B128" s="143"/>
      <c r="C128" s="304"/>
      <c r="D128" s="28" t="s">
        <v>140</v>
      </c>
      <c r="E128" s="320">
        <f>ROUNDDOWN(H128,H129)</f>
        <v>0</v>
      </c>
      <c r="F128" s="315"/>
      <c r="G128" s="53" t="str">
        <f>I128&amp;J125&amp;K125&amp;L125&amp;M125&amp;N125&amp;O125</f>
        <v/>
      </c>
      <c r="H128" s="211"/>
      <c r="I128" s="195"/>
    </row>
    <row r="129" spans="1:11" ht="14.25" customHeight="1">
      <c r="A129" s="149"/>
      <c r="B129" s="158"/>
      <c r="C129" s="307"/>
      <c r="D129" s="29"/>
      <c r="E129" s="316"/>
      <c r="F129" s="317"/>
      <c r="G129" s="68" t="str">
        <f>I129&amp;J126&amp;K126&amp;L126&amp;M126&amp;N126&amp;O126</f>
        <v/>
      </c>
      <c r="H129" s="210">
        <f>IF(H128&lt;10^4,-1,IF(H128&lt;10^5,-2,IF(H128&lt;10^6,-3,-4)))</f>
        <v>-1</v>
      </c>
      <c r="I129" s="196"/>
    </row>
    <row r="130" spans="1:11" ht="14.25" customHeight="1">
      <c r="A130" s="41"/>
      <c r="B130" s="143"/>
      <c r="C130" s="314"/>
      <c r="D130" s="28"/>
      <c r="E130" s="306"/>
      <c r="F130" s="306"/>
      <c r="G130" s="52"/>
      <c r="H130" s="210"/>
    </row>
    <row r="131" spans="1:11" ht="14.25" customHeight="1">
      <c r="A131" s="41"/>
      <c r="B131" s="143"/>
      <c r="C131" s="314"/>
      <c r="D131" s="28"/>
      <c r="E131" s="306"/>
      <c r="F131" s="306"/>
      <c r="G131" s="60"/>
      <c r="H131" s="211"/>
    </row>
    <row r="132" spans="1:11" ht="14.25" customHeight="1">
      <c r="A132" s="42"/>
      <c r="B132" s="159"/>
      <c r="C132" s="310"/>
      <c r="D132" s="29"/>
      <c r="E132" s="309"/>
      <c r="F132" s="309"/>
      <c r="G132" s="68"/>
      <c r="H132" s="210">
        <f>IF(H131&lt;10^4,-1,IF(H131&lt;10^5,-2,IF(H131&lt;10^6,-3,-4)))</f>
        <v>-1</v>
      </c>
    </row>
    <row r="133" spans="1:11" ht="14.25" customHeight="1">
      <c r="A133" s="148" t="s">
        <v>259</v>
      </c>
      <c r="B133" s="143" t="s">
        <v>256</v>
      </c>
      <c r="C133" s="314">
        <v>57</v>
      </c>
      <c r="D133" s="28"/>
      <c r="E133" s="315"/>
      <c r="F133" s="315">
        <f>INT(C133*E134)</f>
        <v>0</v>
      </c>
      <c r="G133" s="53" t="str">
        <f t="shared" ref="G133:G144" si="7">I133&amp;J130&amp;K130&amp;L130&amp;M130&amp;N130&amp;O130</f>
        <v/>
      </c>
      <c r="H133" s="210"/>
    </row>
    <row r="134" spans="1:11" ht="14.25" customHeight="1">
      <c r="A134" s="148" t="s">
        <v>144</v>
      </c>
      <c r="B134" s="143" t="s">
        <v>257</v>
      </c>
      <c r="C134" s="314"/>
      <c r="D134" s="28" t="s">
        <v>253</v>
      </c>
      <c r="E134" s="315">
        <f>ROUNDDOWN(H134,H135)</f>
        <v>0</v>
      </c>
      <c r="F134" s="315"/>
      <c r="G134" s="53" t="str">
        <f t="shared" si="7"/>
        <v/>
      </c>
      <c r="H134" s="211"/>
    </row>
    <row r="135" spans="1:11" ht="14.25" customHeight="1">
      <c r="A135" s="149"/>
      <c r="B135" s="158"/>
      <c r="C135" s="310"/>
      <c r="D135" s="29"/>
      <c r="E135" s="316"/>
      <c r="F135" s="317"/>
      <c r="G135" s="68" t="str">
        <f t="shared" si="7"/>
        <v/>
      </c>
      <c r="H135" s="210">
        <f>IF(H134&lt;10^4,-1,IF(H134&lt;10^5,-2,IF(H134&lt;10^6,-3,-4)))</f>
        <v>-1</v>
      </c>
    </row>
    <row r="136" spans="1:11" ht="14.25" customHeight="1">
      <c r="A136" s="148" t="s">
        <v>259</v>
      </c>
      <c r="B136" s="143" t="s">
        <v>256</v>
      </c>
      <c r="C136" s="314">
        <v>68.2</v>
      </c>
      <c r="D136" s="28"/>
      <c r="E136" s="315"/>
      <c r="F136" s="315">
        <f>INT(C136*E137)</f>
        <v>0</v>
      </c>
      <c r="G136" s="53" t="str">
        <f t="shared" si="7"/>
        <v/>
      </c>
      <c r="H136" s="210"/>
    </row>
    <row r="137" spans="1:11" ht="14.25" customHeight="1">
      <c r="A137" s="148" t="s">
        <v>146</v>
      </c>
      <c r="B137" s="143" t="s">
        <v>258</v>
      </c>
      <c r="C137" s="314"/>
      <c r="D137" s="28" t="s">
        <v>253</v>
      </c>
      <c r="E137" s="315">
        <f>ROUNDDOWN(H137,H138)</f>
        <v>0</v>
      </c>
      <c r="F137" s="315"/>
      <c r="G137" s="53" t="str">
        <f t="shared" si="7"/>
        <v/>
      </c>
      <c r="H137" s="211"/>
    </row>
    <row r="138" spans="1:11" ht="14.25" customHeight="1">
      <c r="A138" s="149"/>
      <c r="B138" s="158"/>
      <c r="C138" s="310"/>
      <c r="D138" s="29"/>
      <c r="E138" s="316"/>
      <c r="F138" s="317"/>
      <c r="G138" s="68" t="str">
        <f t="shared" si="7"/>
        <v/>
      </c>
      <c r="H138" s="210">
        <f>IF(H137&lt;10^4,-1,IF(H137&lt;10^5,-2,IF(H137&lt;10^6,-3,-4)))</f>
        <v>-1</v>
      </c>
      <c r="K138" s="206"/>
    </row>
    <row r="139" spans="1:11" ht="14.25" customHeight="1">
      <c r="A139" s="148" t="s">
        <v>261</v>
      </c>
      <c r="B139" s="143" t="s">
        <v>260</v>
      </c>
      <c r="C139" s="304">
        <v>658</v>
      </c>
      <c r="D139" s="28"/>
      <c r="E139" s="315"/>
      <c r="F139" s="315">
        <f>INT(C139*E140)</f>
        <v>0</v>
      </c>
      <c r="G139" s="53" t="str">
        <f t="shared" si="7"/>
        <v/>
      </c>
      <c r="H139" s="210"/>
    </row>
    <row r="140" spans="1:11" ht="14.25" customHeight="1">
      <c r="A140" s="148" t="s">
        <v>146</v>
      </c>
      <c r="B140" s="143"/>
      <c r="C140" s="304"/>
      <c r="D140" s="28" t="s">
        <v>562</v>
      </c>
      <c r="E140" s="315">
        <f>ROUNDDOWN(H140,H141)</f>
        <v>0</v>
      </c>
      <c r="F140" s="315"/>
      <c r="G140" s="53" t="str">
        <f t="shared" si="7"/>
        <v/>
      </c>
      <c r="H140" s="211"/>
    </row>
    <row r="141" spans="1:11" ht="14.25" customHeight="1">
      <c r="A141" s="149"/>
      <c r="B141" s="158"/>
      <c r="C141" s="307"/>
      <c r="D141" s="29"/>
      <c r="E141" s="316"/>
      <c r="F141" s="317"/>
      <c r="G141" s="68" t="str">
        <f t="shared" si="7"/>
        <v/>
      </c>
      <c r="H141" s="210">
        <f>IF(H140&lt;10^4,-1,IF(H140&lt;10^5,-2,IF(H140&lt;10^6,-3,-4)))</f>
        <v>-1</v>
      </c>
    </row>
    <row r="142" spans="1:11" ht="14.25" customHeight="1">
      <c r="A142" s="148" t="s">
        <v>254</v>
      </c>
      <c r="B142" s="143" t="s">
        <v>263</v>
      </c>
      <c r="C142" s="304">
        <v>572</v>
      </c>
      <c r="D142" s="28"/>
      <c r="E142" s="315"/>
      <c r="F142" s="315">
        <f>INT(C142*E143)</f>
        <v>0</v>
      </c>
      <c r="G142" s="53" t="str">
        <f t="shared" si="7"/>
        <v/>
      </c>
      <c r="H142" s="210"/>
    </row>
    <row r="143" spans="1:11" ht="14.25" customHeight="1">
      <c r="A143" s="148" t="s">
        <v>146</v>
      </c>
      <c r="B143" s="143" t="s">
        <v>262</v>
      </c>
      <c r="C143" s="304"/>
      <c r="D143" s="28" t="s">
        <v>255</v>
      </c>
      <c r="E143" s="315">
        <f>ROUNDDOWN(H143,H144)</f>
        <v>0</v>
      </c>
      <c r="F143" s="315"/>
      <c r="G143" s="53" t="str">
        <f t="shared" si="7"/>
        <v/>
      </c>
      <c r="H143" s="211"/>
    </row>
    <row r="144" spans="1:11" ht="14.25" customHeight="1">
      <c r="A144" s="149"/>
      <c r="B144" s="158"/>
      <c r="C144" s="307"/>
      <c r="D144" s="29"/>
      <c r="E144" s="316"/>
      <c r="F144" s="317"/>
      <c r="G144" s="68" t="str">
        <f t="shared" si="7"/>
        <v/>
      </c>
      <c r="H144" s="210">
        <f>IF(H143&lt;10^4,-1,IF(H143&lt;10^5,-2,IF(H143&lt;10^6,-3,-4)))</f>
        <v>-1</v>
      </c>
    </row>
    <row r="145" spans="1:14" ht="14.25" customHeight="1">
      <c r="A145" s="41"/>
      <c r="B145" s="143"/>
      <c r="C145" s="314"/>
      <c r="D145" s="28"/>
      <c r="E145" s="306"/>
      <c r="F145" s="306"/>
      <c r="G145" s="53"/>
      <c r="H145" s="192"/>
    </row>
    <row r="146" spans="1:14" ht="14.25" customHeight="1">
      <c r="A146" s="41"/>
      <c r="B146" s="143"/>
      <c r="C146" s="314"/>
      <c r="D146" s="28"/>
      <c r="E146" s="306"/>
      <c r="F146" s="306"/>
      <c r="G146" s="53"/>
      <c r="H146" s="212"/>
    </row>
    <row r="147" spans="1:14" ht="14.25" customHeight="1">
      <c r="A147" s="42"/>
      <c r="B147" s="159"/>
      <c r="C147" s="310"/>
      <c r="D147" s="29"/>
      <c r="E147" s="309"/>
      <c r="F147" s="309"/>
      <c r="G147" s="68"/>
      <c r="H147" s="192">
        <f>IF(H146&lt;10^4,-1,IF(H146&lt;10^5,-2,IF(H146&lt;10^6,-3,-4)))</f>
        <v>-1</v>
      </c>
    </row>
    <row r="148" spans="1:14" ht="14.25" customHeight="1">
      <c r="A148" s="41"/>
      <c r="B148" s="143"/>
      <c r="C148" s="314"/>
      <c r="D148" s="28"/>
      <c r="E148" s="306"/>
      <c r="F148" s="306"/>
      <c r="G148" s="53"/>
      <c r="H148" s="192"/>
    </row>
    <row r="149" spans="1:14" ht="14.25" customHeight="1">
      <c r="A149" s="41"/>
      <c r="B149" s="143"/>
      <c r="C149" s="314"/>
      <c r="D149" s="28"/>
      <c r="E149" s="306"/>
      <c r="F149" s="306"/>
      <c r="G149" s="53"/>
      <c r="H149" s="212"/>
    </row>
    <row r="150" spans="1:14" ht="14.25" customHeight="1">
      <c r="A150" s="42"/>
      <c r="B150" s="159"/>
      <c r="C150" s="310"/>
      <c r="D150" s="29"/>
      <c r="E150" s="309"/>
      <c r="F150" s="309"/>
      <c r="G150" s="68"/>
      <c r="H150" s="192">
        <f>IF(H149&lt;10^4,-1,IF(H149&lt;10^5,-2,IF(H149&lt;10^6,-3,-4)))</f>
        <v>-1</v>
      </c>
    </row>
    <row r="151" spans="1:14" ht="14.25" customHeight="1">
      <c r="A151" s="41"/>
      <c r="B151" s="143"/>
      <c r="C151" s="314"/>
      <c r="D151" s="28"/>
      <c r="E151" s="306"/>
      <c r="F151" s="306">
        <f t="array" ref="F151">SUM(IF(MOD(ROW(F106:F148),3)=MOD(ROW(F106),3),F106:F148))</f>
        <v>0</v>
      </c>
      <c r="G151" s="53" t="str">
        <f>I151&amp;J151&amp;K151&amp;L151&amp;M151&amp;N151&amp;O151</f>
        <v/>
      </c>
      <c r="H151" s="192"/>
    </row>
    <row r="152" spans="1:14" ht="14.25" customHeight="1">
      <c r="A152" s="44" t="s">
        <v>131</v>
      </c>
      <c r="B152" s="143"/>
      <c r="C152" s="314"/>
      <c r="D152" s="28"/>
      <c r="E152" s="306"/>
      <c r="F152" s="306"/>
      <c r="G152" s="53" t="str">
        <f>I152&amp;J152&amp;K152&amp;L152&amp;M152&amp;N152&amp;O152</f>
        <v/>
      </c>
      <c r="H152" s="212"/>
    </row>
    <row r="153" spans="1:14" ht="14.25" customHeight="1">
      <c r="A153" s="45"/>
      <c r="B153" s="176"/>
      <c r="C153" s="311"/>
      <c r="D153" s="48"/>
      <c r="E153" s="313"/>
      <c r="F153" s="313"/>
      <c r="G153" s="55" t="str">
        <f>I153&amp;J153&amp;K153&amp;L153&amp;M153&amp;N153&amp;O153</f>
        <v/>
      </c>
      <c r="H153" s="192">
        <f>IF(H152&lt;10^4,-1,IF(H152&lt;10^5,-2,IF(H152&lt;10^6,-3,-4)))</f>
        <v>-1</v>
      </c>
    </row>
    <row r="154" spans="1:14" ht="14.25" customHeight="1">
      <c r="G154" s="69">
        <f>G103+1</f>
        <v>12</v>
      </c>
      <c r="H154" s="208">
        <f>H103+1</f>
        <v>4</v>
      </c>
    </row>
    <row r="155" spans="1:14" ht="26.1" customHeight="1">
      <c r="A155" s="75" t="str">
        <f>A2</f>
        <v>A-1.○○棟建築工事</v>
      </c>
      <c r="B155" s="238" t="str">
        <f>集計!A113</f>
        <v>3.杭工事</v>
      </c>
      <c r="C155" s="35"/>
      <c r="D155" s="15"/>
      <c r="E155" s="162"/>
      <c r="F155" s="162"/>
      <c r="G155" s="70"/>
    </row>
    <row r="156" spans="1:14" ht="26.1" customHeight="1">
      <c r="A156" s="17" t="s">
        <v>132</v>
      </c>
      <c r="B156" s="180" t="s">
        <v>133</v>
      </c>
      <c r="C156" s="18" t="s">
        <v>134</v>
      </c>
      <c r="D156" s="18" t="s">
        <v>129</v>
      </c>
      <c r="E156" s="163" t="s">
        <v>135</v>
      </c>
      <c r="F156" s="163" t="s">
        <v>136</v>
      </c>
      <c r="G156" s="71" t="s">
        <v>137</v>
      </c>
    </row>
    <row r="157" spans="1:14" ht="14.25" customHeight="1">
      <c r="A157" s="148"/>
      <c r="B157" s="143"/>
      <c r="C157" s="304"/>
      <c r="D157" s="28"/>
      <c r="E157" s="315"/>
      <c r="F157" s="315"/>
      <c r="G157" s="53"/>
      <c r="H157" s="210"/>
      <c r="K157" s="199"/>
      <c r="L157" s="199"/>
      <c r="M157" s="200"/>
      <c r="N157" s="200"/>
    </row>
    <row r="158" spans="1:14" ht="14.25" customHeight="1">
      <c r="A158" s="148" t="s">
        <v>264</v>
      </c>
      <c r="B158" s="143"/>
      <c r="C158" s="304"/>
      <c r="D158" s="28"/>
      <c r="E158" s="315"/>
      <c r="F158" s="315"/>
      <c r="G158" s="53"/>
      <c r="H158" s="211"/>
    </row>
    <row r="159" spans="1:14" ht="14.25" customHeight="1">
      <c r="A159" s="149"/>
      <c r="B159" s="170"/>
      <c r="C159" s="307"/>
      <c r="D159" s="29"/>
      <c r="E159" s="317"/>
      <c r="F159" s="317"/>
      <c r="G159" s="68"/>
      <c r="H159" s="210">
        <f>IF(H158&lt;10^4,-1,IF(H158&lt;10^5,-2,IF(H158&lt;10^6,-3,-4)))</f>
        <v>-1</v>
      </c>
    </row>
    <row r="160" spans="1:14" ht="14.25" customHeight="1">
      <c r="A160" s="148"/>
      <c r="B160" s="143" t="s">
        <v>887</v>
      </c>
      <c r="C160" s="304">
        <v>1459</v>
      </c>
      <c r="D160" s="28"/>
      <c r="E160" s="315"/>
      <c r="F160" s="315">
        <f>INT(C160*E161)</f>
        <v>0</v>
      </c>
      <c r="G160" s="53" t="str">
        <f t="shared" ref="G160:G165" si="8">I160&amp;J160&amp;K160&amp;L160&amp;M160&amp;N160&amp;O160</f>
        <v/>
      </c>
      <c r="H160" s="210"/>
      <c r="K160" s="199"/>
      <c r="L160" s="199"/>
      <c r="M160" s="200"/>
      <c r="N160" s="200"/>
    </row>
    <row r="161" spans="1:14" ht="14.25" customHeight="1">
      <c r="A161" s="148" t="s">
        <v>265</v>
      </c>
      <c r="B161" s="160" t="s">
        <v>888</v>
      </c>
      <c r="C161" s="304"/>
      <c r="D161" s="28" t="s">
        <v>266</v>
      </c>
      <c r="E161" s="315">
        <f>ROUNDDOWN(H161,H162)</f>
        <v>0</v>
      </c>
      <c r="F161" s="315"/>
      <c r="G161" s="53" t="str">
        <f t="shared" si="8"/>
        <v/>
      </c>
      <c r="H161" s="211"/>
    </row>
    <row r="162" spans="1:14" ht="14.25" customHeight="1">
      <c r="A162" s="149"/>
      <c r="B162" s="159" t="s">
        <v>96</v>
      </c>
      <c r="C162" s="307"/>
      <c r="D162" s="29"/>
      <c r="E162" s="317"/>
      <c r="F162" s="317"/>
      <c r="G162" s="68" t="str">
        <f t="shared" si="8"/>
        <v/>
      </c>
      <c r="H162" s="210">
        <f>IF(H161&lt;10^4,-1,IF(H161&lt;10^5,-2,IF(H161&lt;10^6,-3,-4)))</f>
        <v>-1</v>
      </c>
    </row>
    <row r="163" spans="1:14" ht="14.25" customHeight="1">
      <c r="A163" s="148"/>
      <c r="B163" s="143" t="s">
        <v>267</v>
      </c>
      <c r="C163" s="314">
        <v>54.2</v>
      </c>
      <c r="D163" s="28"/>
      <c r="E163" s="315"/>
      <c r="F163" s="315">
        <f>INT(C163*E164)</f>
        <v>0</v>
      </c>
      <c r="G163" s="53" t="str">
        <f t="shared" si="8"/>
        <v/>
      </c>
      <c r="H163" s="210"/>
      <c r="K163" s="199"/>
      <c r="L163" s="199"/>
      <c r="M163" s="200"/>
      <c r="N163" s="200"/>
    </row>
    <row r="164" spans="1:14" ht="14.25" customHeight="1">
      <c r="A164" s="148" t="s">
        <v>268</v>
      </c>
      <c r="B164" s="143" t="s">
        <v>269</v>
      </c>
      <c r="C164" s="314"/>
      <c r="D164" s="28" t="s">
        <v>270</v>
      </c>
      <c r="E164" s="315">
        <f>ROUNDDOWN(H164,H165)</f>
        <v>0</v>
      </c>
      <c r="F164" s="315"/>
      <c r="G164" s="53" t="str">
        <f t="shared" si="8"/>
        <v>単価採用平成○年○月</v>
      </c>
      <c r="H164" s="211"/>
      <c r="I164" s="81" t="s">
        <v>172</v>
      </c>
    </row>
    <row r="165" spans="1:14" ht="14.25" customHeight="1">
      <c r="A165" s="149"/>
      <c r="B165" s="237" t="s">
        <v>182</v>
      </c>
      <c r="C165" s="310"/>
      <c r="D165" s="29"/>
      <c r="E165" s="316"/>
      <c r="F165" s="317"/>
      <c r="G165" s="68" t="str">
        <f t="shared" si="8"/>
        <v/>
      </c>
      <c r="H165" s="210">
        <f>IF(H164&lt;10^4,-1,IF(H164&lt;10^5,-2,IF(H164&lt;10^6,-3,-4)))</f>
        <v>-1</v>
      </c>
      <c r="K165" s="206"/>
    </row>
    <row r="166" spans="1:14" ht="14.25" customHeight="1">
      <c r="A166" s="148"/>
      <c r="B166" s="143" t="s">
        <v>271</v>
      </c>
      <c r="C166" s="314">
        <v>18</v>
      </c>
      <c r="D166" s="28"/>
      <c r="E166" s="315"/>
      <c r="F166" s="315">
        <f>INT(C166*E167)</f>
        <v>0</v>
      </c>
      <c r="G166" s="53" t="str">
        <f>I166&amp;J166&amp;K166&amp;L166&amp;M166&amp;N166&amp;O166</f>
        <v/>
      </c>
      <c r="H166" s="210"/>
      <c r="N166" s="200"/>
    </row>
    <row r="167" spans="1:14" ht="14.25" customHeight="1">
      <c r="A167" s="148" t="s">
        <v>268</v>
      </c>
      <c r="B167" s="143" t="s">
        <v>272</v>
      </c>
      <c r="C167" s="314"/>
      <c r="D167" s="28" t="s">
        <v>270</v>
      </c>
      <c r="E167" s="315">
        <f>ROUNDDOWN(H167,H168)</f>
        <v>0</v>
      </c>
      <c r="F167" s="315"/>
      <c r="G167" s="53" t="str">
        <f>I167&amp;J167&amp;K167&amp;L167&amp;M167&amp;N167&amp;O167</f>
        <v>単価採用平成○年○月</v>
      </c>
      <c r="H167" s="211"/>
      <c r="I167" s="81" t="s">
        <v>172</v>
      </c>
    </row>
    <row r="168" spans="1:14" ht="14.25" customHeight="1">
      <c r="A168" s="149"/>
      <c r="B168" s="237" t="s">
        <v>182</v>
      </c>
      <c r="C168" s="310"/>
      <c r="D168" s="29"/>
      <c r="E168" s="316"/>
      <c r="F168" s="317"/>
      <c r="G168" s="68" t="str">
        <f>I168&amp;J168&amp;K168&amp;L168&amp;M168&amp;N168&amp;O168</f>
        <v/>
      </c>
      <c r="H168" s="210">
        <f>IF(H167&lt;10^4,-1,IF(H167&lt;10^5,-2,IF(H167&lt;10^6,-3,-4)))</f>
        <v>-1</v>
      </c>
      <c r="K168" s="206"/>
    </row>
    <row r="169" spans="1:14" ht="14.25" customHeight="1">
      <c r="A169" s="148"/>
      <c r="B169" s="143" t="s">
        <v>273</v>
      </c>
      <c r="C169" s="314">
        <v>4.0999999999999996</v>
      </c>
      <c r="D169" s="28"/>
      <c r="E169" s="315"/>
      <c r="F169" s="315">
        <f>INT(C169*E170)</f>
        <v>0</v>
      </c>
      <c r="G169" s="53" t="str">
        <f t="shared" ref="G169:G177" si="9">I169&amp;J169&amp;K169&amp;L169&amp;M169&amp;N169&amp;O169</f>
        <v/>
      </c>
      <c r="H169" s="210"/>
      <c r="K169" s="199"/>
      <c r="L169" s="199"/>
      <c r="M169" s="200"/>
      <c r="N169" s="200"/>
    </row>
    <row r="170" spans="1:14" ht="14.25" customHeight="1">
      <c r="A170" s="148" t="s">
        <v>274</v>
      </c>
      <c r="B170" s="143" t="s">
        <v>275</v>
      </c>
      <c r="C170" s="314"/>
      <c r="D170" s="28" t="s">
        <v>270</v>
      </c>
      <c r="E170" s="315">
        <f>ROUNDDOWN(H170,H171)</f>
        <v>0</v>
      </c>
      <c r="F170" s="315"/>
      <c r="G170" s="53" t="str">
        <f t="shared" si="9"/>
        <v>単価採用平成○年○月</v>
      </c>
      <c r="H170" s="211"/>
      <c r="I170" s="81" t="s">
        <v>172</v>
      </c>
    </row>
    <row r="171" spans="1:14" ht="14.25" customHeight="1">
      <c r="A171" s="149"/>
      <c r="B171" s="237" t="s">
        <v>182</v>
      </c>
      <c r="C171" s="310"/>
      <c r="D171" s="29"/>
      <c r="E171" s="317"/>
      <c r="F171" s="317"/>
      <c r="G171" s="68" t="str">
        <f t="shared" si="9"/>
        <v/>
      </c>
      <c r="H171" s="210">
        <f>IF(H170&lt;10^4,-1,IF(H170&lt;10^5,-2,IF(H170&lt;10^6,-3,-4)))</f>
        <v>-1</v>
      </c>
    </row>
    <row r="172" spans="1:14" ht="14.25" customHeight="1">
      <c r="A172" s="148"/>
      <c r="B172" s="143" t="s">
        <v>273</v>
      </c>
      <c r="C172" s="314">
        <v>0.6</v>
      </c>
      <c r="D172" s="28"/>
      <c r="E172" s="315"/>
      <c r="F172" s="315">
        <f>INT(C172*E173)</f>
        <v>0</v>
      </c>
      <c r="G172" s="53" t="str">
        <f t="shared" si="9"/>
        <v/>
      </c>
      <c r="H172" s="210"/>
    </row>
    <row r="173" spans="1:14" ht="14.25" customHeight="1">
      <c r="A173" s="148" t="s">
        <v>274</v>
      </c>
      <c r="B173" s="143" t="s">
        <v>276</v>
      </c>
      <c r="C173" s="314"/>
      <c r="D173" s="28" t="s">
        <v>270</v>
      </c>
      <c r="E173" s="315">
        <f>ROUNDDOWN(H173,H174)</f>
        <v>0</v>
      </c>
      <c r="F173" s="315"/>
      <c r="G173" s="53" t="str">
        <f t="shared" si="9"/>
        <v>単価採用平成○年○月</v>
      </c>
      <c r="H173" s="211"/>
      <c r="I173" s="81" t="s">
        <v>172</v>
      </c>
    </row>
    <row r="174" spans="1:14" ht="14.25" customHeight="1">
      <c r="A174" s="149"/>
      <c r="B174" s="237" t="s">
        <v>182</v>
      </c>
      <c r="C174" s="310"/>
      <c r="D174" s="29"/>
      <c r="E174" s="317"/>
      <c r="F174" s="317"/>
      <c r="G174" s="68" t="str">
        <f t="shared" si="9"/>
        <v/>
      </c>
      <c r="H174" s="210">
        <f>IF(H173&lt;10^4,-1,IF(H173&lt;10^5,-2,IF(H173&lt;10^6,-3,-4)))</f>
        <v>-1</v>
      </c>
    </row>
    <row r="175" spans="1:14" ht="14.25" customHeight="1">
      <c r="A175" s="148"/>
      <c r="B175" s="143" t="s">
        <v>273</v>
      </c>
      <c r="C175" s="314">
        <v>1</v>
      </c>
      <c r="D175" s="28"/>
      <c r="E175" s="315"/>
      <c r="F175" s="315">
        <f>INT(C175*E176)</f>
        <v>0</v>
      </c>
      <c r="G175" s="53" t="str">
        <f t="shared" si="9"/>
        <v/>
      </c>
      <c r="H175" s="210"/>
    </row>
    <row r="176" spans="1:14" ht="14.25" customHeight="1">
      <c r="A176" s="148" t="s">
        <v>274</v>
      </c>
      <c r="B176" s="143" t="s">
        <v>277</v>
      </c>
      <c r="C176" s="314"/>
      <c r="D176" s="28" t="s">
        <v>270</v>
      </c>
      <c r="E176" s="315">
        <f>ROUNDDOWN(H176,H177)</f>
        <v>0</v>
      </c>
      <c r="F176" s="315"/>
      <c r="G176" s="53" t="str">
        <f t="shared" si="9"/>
        <v>単価採用平成○年○月</v>
      </c>
      <c r="H176" s="211"/>
      <c r="I176" s="81" t="s">
        <v>172</v>
      </c>
    </row>
    <row r="177" spans="1:11" ht="14.25" customHeight="1">
      <c r="A177" s="149"/>
      <c r="B177" s="237" t="s">
        <v>182</v>
      </c>
      <c r="C177" s="310"/>
      <c r="D177" s="29"/>
      <c r="E177" s="317"/>
      <c r="F177" s="317"/>
      <c r="G177" s="68" t="str">
        <f t="shared" si="9"/>
        <v/>
      </c>
      <c r="H177" s="210">
        <f>IF(H176&lt;10^4,-1,IF(H176&lt;10^5,-2,IF(H176&lt;10^6,-3,-4)))</f>
        <v>-1</v>
      </c>
    </row>
    <row r="178" spans="1:11" ht="14.25" customHeight="1">
      <c r="A178" s="148"/>
      <c r="B178" s="143"/>
      <c r="C178" s="314"/>
      <c r="D178" s="28"/>
      <c r="E178" s="315"/>
      <c r="F178" s="315"/>
      <c r="G178" s="52"/>
      <c r="H178" s="210"/>
    </row>
    <row r="179" spans="1:11" ht="14.25" customHeight="1">
      <c r="A179" s="148" t="s">
        <v>278</v>
      </c>
      <c r="B179" s="143"/>
      <c r="C179" s="314"/>
      <c r="D179" s="28"/>
      <c r="E179" s="315"/>
      <c r="F179" s="315"/>
      <c r="G179" s="60"/>
      <c r="H179" s="211"/>
    </row>
    <row r="180" spans="1:11" ht="14.25" customHeight="1">
      <c r="A180" s="149"/>
      <c r="B180" s="159"/>
      <c r="C180" s="310"/>
      <c r="D180" s="29"/>
      <c r="E180" s="317"/>
      <c r="F180" s="317"/>
      <c r="G180" s="68"/>
      <c r="H180" s="210">
        <f>IF(H179&lt;10^4,-1,IF(H179&lt;10^5,-2,IF(H179&lt;10^6,-3,-4)))</f>
        <v>-1</v>
      </c>
    </row>
    <row r="181" spans="1:11" ht="14.25" customHeight="1">
      <c r="A181" s="148"/>
      <c r="B181" s="143" t="s">
        <v>279</v>
      </c>
      <c r="C181" s="304">
        <v>8</v>
      </c>
      <c r="D181" s="28"/>
      <c r="E181" s="315"/>
      <c r="F181" s="315">
        <f>INT(C181*E182)</f>
        <v>0</v>
      </c>
      <c r="G181" s="53" t="str">
        <f t="shared" ref="G181:G204" si="10">I181&amp;J181&amp;K181&amp;L181&amp;M181&amp;N181&amp;O181</f>
        <v/>
      </c>
      <c r="H181" s="210"/>
    </row>
    <row r="182" spans="1:11" ht="14.25" customHeight="1">
      <c r="A182" s="148" t="s">
        <v>280</v>
      </c>
      <c r="B182" s="143" t="s">
        <v>281</v>
      </c>
      <c r="C182" s="304"/>
      <c r="D182" s="28" t="s">
        <v>282</v>
      </c>
      <c r="E182" s="315">
        <f>ROUNDDOWN(H182,H183)</f>
        <v>0</v>
      </c>
      <c r="F182" s="315"/>
      <c r="G182" s="53" t="str">
        <f t="shared" si="10"/>
        <v/>
      </c>
      <c r="H182" s="211"/>
    </row>
    <row r="183" spans="1:11" ht="14.25" customHeight="1">
      <c r="A183" s="149"/>
      <c r="B183" s="159" t="s">
        <v>283</v>
      </c>
      <c r="C183" s="307"/>
      <c r="D183" s="29"/>
      <c r="E183" s="317"/>
      <c r="F183" s="317"/>
      <c r="G183" s="68" t="str">
        <f t="shared" si="10"/>
        <v/>
      </c>
      <c r="H183" s="210">
        <f>IF(H182&lt;10^4,-1,IF(H182&lt;10^5,-2,IF(H182&lt;10^6,-3,-4)))</f>
        <v>-1</v>
      </c>
    </row>
    <row r="184" spans="1:11" ht="14.25" customHeight="1">
      <c r="A184" s="148"/>
      <c r="B184" s="143" t="s">
        <v>284</v>
      </c>
      <c r="C184" s="304">
        <v>19</v>
      </c>
      <c r="D184" s="28"/>
      <c r="E184" s="315"/>
      <c r="F184" s="315">
        <f>INT(C184*E185)</f>
        <v>0</v>
      </c>
      <c r="G184" s="53" t="str">
        <f t="shared" si="10"/>
        <v/>
      </c>
      <c r="H184" s="210"/>
    </row>
    <row r="185" spans="1:11" ht="14.25" customHeight="1">
      <c r="A185" s="148" t="s">
        <v>280</v>
      </c>
      <c r="B185" s="143" t="s">
        <v>281</v>
      </c>
      <c r="C185" s="304"/>
      <c r="D185" s="28" t="s">
        <v>282</v>
      </c>
      <c r="E185" s="315">
        <f>ROUNDDOWN(H185,H186)</f>
        <v>0</v>
      </c>
      <c r="F185" s="315"/>
      <c r="G185" s="53" t="str">
        <f t="shared" si="10"/>
        <v/>
      </c>
      <c r="H185" s="211"/>
    </row>
    <row r="186" spans="1:11" ht="14.25" customHeight="1">
      <c r="A186" s="149"/>
      <c r="B186" s="159" t="s">
        <v>283</v>
      </c>
      <c r="C186" s="307"/>
      <c r="D186" s="29"/>
      <c r="E186" s="317"/>
      <c r="F186" s="317"/>
      <c r="G186" s="68" t="str">
        <f t="shared" si="10"/>
        <v/>
      </c>
      <c r="H186" s="210">
        <f>IF(H185&lt;10^4,-1,IF(H185&lt;10^5,-2,IF(H185&lt;10^6,-3,-4)))</f>
        <v>-1</v>
      </c>
      <c r="K186" s="206"/>
    </row>
    <row r="187" spans="1:11" ht="14.25" customHeight="1">
      <c r="A187" s="148"/>
      <c r="B187" s="143" t="s">
        <v>285</v>
      </c>
      <c r="C187" s="304">
        <v>25</v>
      </c>
      <c r="D187" s="28"/>
      <c r="E187" s="315"/>
      <c r="F187" s="315">
        <f>INT(C187*E188)</f>
        <v>0</v>
      </c>
      <c r="G187" s="53" t="str">
        <f t="shared" si="10"/>
        <v/>
      </c>
      <c r="H187" s="210"/>
    </row>
    <row r="188" spans="1:11" ht="14.25" customHeight="1">
      <c r="A188" s="148" t="s">
        <v>280</v>
      </c>
      <c r="B188" s="143" t="s">
        <v>281</v>
      </c>
      <c r="C188" s="304"/>
      <c r="D188" s="28" t="s">
        <v>282</v>
      </c>
      <c r="E188" s="315">
        <f>ROUNDDOWN(H188,H189)</f>
        <v>0</v>
      </c>
      <c r="F188" s="315"/>
      <c r="G188" s="53" t="str">
        <f t="shared" si="10"/>
        <v/>
      </c>
      <c r="H188" s="211"/>
    </row>
    <row r="189" spans="1:11" ht="14.25" customHeight="1">
      <c r="A189" s="149"/>
      <c r="B189" s="159" t="s">
        <v>283</v>
      </c>
      <c r="C189" s="307"/>
      <c r="D189" s="29"/>
      <c r="E189" s="317"/>
      <c r="F189" s="317"/>
      <c r="G189" s="68" t="str">
        <f t="shared" si="10"/>
        <v/>
      </c>
      <c r="H189" s="210">
        <f>IF(H188&lt;10^4,-1,IF(H188&lt;10^5,-2,IF(H188&lt;10^6,-3,-4)))</f>
        <v>-1</v>
      </c>
    </row>
    <row r="190" spans="1:11" ht="14.25" customHeight="1">
      <c r="A190" s="148"/>
      <c r="B190" s="143" t="s">
        <v>286</v>
      </c>
      <c r="C190" s="304">
        <v>12</v>
      </c>
      <c r="D190" s="28"/>
      <c r="E190" s="315"/>
      <c r="F190" s="315">
        <f>INT(C190*E191)</f>
        <v>0</v>
      </c>
      <c r="G190" s="53" t="str">
        <f t="shared" si="10"/>
        <v/>
      </c>
      <c r="H190" s="210"/>
    </row>
    <row r="191" spans="1:11" ht="14.25" customHeight="1">
      <c r="A191" s="148" t="s">
        <v>280</v>
      </c>
      <c r="B191" s="143" t="s">
        <v>281</v>
      </c>
      <c r="C191" s="304"/>
      <c r="D191" s="28" t="s">
        <v>282</v>
      </c>
      <c r="E191" s="315">
        <f>ROUNDDOWN(H191,H192)</f>
        <v>0</v>
      </c>
      <c r="F191" s="315"/>
      <c r="G191" s="53" t="str">
        <f t="shared" si="10"/>
        <v/>
      </c>
      <c r="H191" s="211"/>
    </row>
    <row r="192" spans="1:11" ht="14.25" customHeight="1">
      <c r="A192" s="149"/>
      <c r="B192" s="159" t="s">
        <v>283</v>
      </c>
      <c r="C192" s="307"/>
      <c r="D192" s="29"/>
      <c r="E192" s="317"/>
      <c r="F192" s="317"/>
      <c r="G192" s="68" t="str">
        <f t="shared" si="10"/>
        <v/>
      </c>
      <c r="H192" s="210">
        <f>IF(H191&lt;10^4,-1,IF(H191&lt;10^5,-2,IF(H191&lt;10^6,-3,-4)))</f>
        <v>-1</v>
      </c>
    </row>
    <row r="193" spans="1:14" ht="14.25" customHeight="1">
      <c r="A193" s="148"/>
      <c r="B193" s="143"/>
      <c r="C193" s="304">
        <v>1459</v>
      </c>
      <c r="D193" s="28"/>
      <c r="E193" s="315"/>
      <c r="F193" s="315">
        <f>INT(C193*E194)</f>
        <v>0</v>
      </c>
      <c r="G193" s="53" t="str">
        <f t="shared" si="10"/>
        <v/>
      </c>
      <c r="H193" s="210"/>
    </row>
    <row r="194" spans="1:14" ht="14.25" customHeight="1">
      <c r="A194" s="148" t="s">
        <v>287</v>
      </c>
      <c r="B194" s="143"/>
      <c r="C194" s="304"/>
      <c r="D194" s="28" t="s">
        <v>288</v>
      </c>
      <c r="E194" s="315">
        <f>ROUNDDOWN(H194,H195)</f>
        <v>0</v>
      </c>
      <c r="F194" s="315"/>
      <c r="G194" s="53" t="str">
        <f t="shared" si="10"/>
        <v/>
      </c>
      <c r="H194" s="211"/>
    </row>
    <row r="195" spans="1:14" ht="14.25" customHeight="1">
      <c r="A195" s="149"/>
      <c r="B195" s="158"/>
      <c r="C195" s="307"/>
      <c r="D195" s="29"/>
      <c r="E195" s="317"/>
      <c r="F195" s="317"/>
      <c r="G195" s="68" t="str">
        <f t="shared" si="10"/>
        <v/>
      </c>
      <c r="H195" s="210">
        <f>IF(H194&lt;10^4,-1,IF(H194&lt;10^5,-2,IF(H194&lt;10^6,-3,-4)))</f>
        <v>-1</v>
      </c>
    </row>
    <row r="196" spans="1:14" ht="14.25" customHeight="1">
      <c r="A196" s="148"/>
      <c r="B196" s="143"/>
      <c r="C196" s="314">
        <v>77.900000000000006</v>
      </c>
      <c r="D196" s="28"/>
      <c r="E196" s="315"/>
      <c r="F196" s="315">
        <f>INT(C196*E197)</f>
        <v>0</v>
      </c>
      <c r="G196" s="53" t="str">
        <f t="shared" si="10"/>
        <v/>
      </c>
      <c r="H196" s="192"/>
    </row>
    <row r="197" spans="1:14" ht="14.25" customHeight="1">
      <c r="A197" s="148" t="s">
        <v>289</v>
      </c>
      <c r="B197" s="143" t="s">
        <v>290</v>
      </c>
      <c r="C197" s="314"/>
      <c r="D197" s="28" t="s">
        <v>270</v>
      </c>
      <c r="E197" s="315">
        <f>ROUNDDOWN(H197,H198)</f>
        <v>0</v>
      </c>
      <c r="F197" s="315"/>
      <c r="G197" s="53" t="str">
        <f t="shared" si="10"/>
        <v/>
      </c>
      <c r="H197" s="212"/>
    </row>
    <row r="198" spans="1:14" ht="14.25" customHeight="1">
      <c r="A198" s="149"/>
      <c r="B198" s="159"/>
      <c r="C198" s="310"/>
      <c r="D198" s="29"/>
      <c r="E198" s="317"/>
      <c r="F198" s="317"/>
      <c r="G198" s="68" t="str">
        <f t="shared" si="10"/>
        <v/>
      </c>
      <c r="H198" s="192">
        <f>IF(H197&lt;10^4,-1,IF(H197&lt;10^5,-2,IF(H197&lt;10^6,-3,-4)))</f>
        <v>-1</v>
      </c>
    </row>
    <row r="199" spans="1:14" ht="14.25" customHeight="1">
      <c r="A199" s="148"/>
      <c r="B199" s="143"/>
      <c r="C199" s="304">
        <v>1</v>
      </c>
      <c r="D199" s="28"/>
      <c r="E199" s="320"/>
      <c r="F199" s="315">
        <f>INT(C199*E200)</f>
        <v>0</v>
      </c>
      <c r="G199" s="53" t="str">
        <f t="shared" si="10"/>
        <v/>
      </c>
      <c r="H199" s="192"/>
    </row>
    <row r="200" spans="1:14" ht="14.25" customHeight="1">
      <c r="A200" s="148" t="s">
        <v>291</v>
      </c>
      <c r="B200" s="143" t="s">
        <v>292</v>
      </c>
      <c r="C200" s="314"/>
      <c r="D200" s="28" t="s">
        <v>140</v>
      </c>
      <c r="E200" s="320">
        <f>ROUNDDOWN(H200,H201)</f>
        <v>0</v>
      </c>
      <c r="F200" s="315"/>
      <c r="G200" s="53" t="str">
        <f t="shared" si="10"/>
        <v/>
      </c>
      <c r="H200" s="212"/>
    </row>
    <row r="201" spans="1:14" ht="14.25" customHeight="1">
      <c r="A201" s="149"/>
      <c r="B201" s="159"/>
      <c r="C201" s="310"/>
      <c r="D201" s="29"/>
      <c r="E201" s="316"/>
      <c r="F201" s="317"/>
      <c r="G201" s="68" t="str">
        <f t="shared" si="10"/>
        <v/>
      </c>
      <c r="H201" s="192">
        <f>IF(H200&lt;10^4,-1,IF(H200&lt;10^5,-2,IF(H200&lt;10^6,-3,-4)))</f>
        <v>-1</v>
      </c>
    </row>
    <row r="202" spans="1:14" ht="14.25" customHeight="1">
      <c r="A202" s="148"/>
      <c r="B202" s="143"/>
      <c r="C202" s="314"/>
      <c r="D202" s="28"/>
      <c r="E202" s="315"/>
      <c r="F202" s="315"/>
      <c r="G202" s="53" t="str">
        <f t="shared" si="10"/>
        <v/>
      </c>
      <c r="H202" s="192"/>
    </row>
    <row r="203" spans="1:14" ht="14.25" customHeight="1">
      <c r="A203" s="175"/>
      <c r="B203" s="143"/>
      <c r="C203" s="314"/>
      <c r="D203" s="28"/>
      <c r="E203" s="315"/>
      <c r="F203" s="315"/>
      <c r="G203" s="53" t="str">
        <f t="shared" si="10"/>
        <v/>
      </c>
      <c r="H203" s="212"/>
    </row>
    <row r="204" spans="1:14" ht="14.25" customHeight="1">
      <c r="A204" s="154"/>
      <c r="B204" s="176"/>
      <c r="C204" s="311"/>
      <c r="D204" s="48"/>
      <c r="E204" s="321"/>
      <c r="F204" s="321"/>
      <c r="G204" s="55" t="str">
        <f t="shared" si="10"/>
        <v/>
      </c>
      <c r="H204" s="192">
        <f>IF(H203&lt;10^4,-1,IF(H203&lt;10^5,-2,IF(H203&lt;10^6,-3,-4)))</f>
        <v>-1</v>
      </c>
    </row>
    <row r="205" spans="1:14" ht="14.25" customHeight="1">
      <c r="A205" s="72"/>
      <c r="E205" s="81"/>
      <c r="F205" s="81"/>
      <c r="G205" s="69">
        <f>G154+1</f>
        <v>13</v>
      </c>
      <c r="H205" s="208">
        <f>H154+1</f>
        <v>5</v>
      </c>
    </row>
    <row r="206" spans="1:14" ht="26.1" customHeight="1">
      <c r="A206" s="177" t="str">
        <f>A2</f>
        <v>A-1.○○棟建築工事</v>
      </c>
      <c r="B206" s="178" t="str">
        <f>B155</f>
        <v>3.杭工事</v>
      </c>
      <c r="C206" s="35"/>
      <c r="D206" s="15"/>
      <c r="E206" s="15"/>
      <c r="F206" s="15"/>
      <c r="G206" s="70"/>
    </row>
    <row r="207" spans="1:14" ht="26.1" customHeight="1">
      <c r="A207" s="179" t="s">
        <v>132</v>
      </c>
      <c r="B207" s="180" t="s">
        <v>133</v>
      </c>
      <c r="C207" s="18" t="s">
        <v>134</v>
      </c>
      <c r="D207" s="18" t="s">
        <v>129</v>
      </c>
      <c r="E207" s="18" t="s">
        <v>135</v>
      </c>
      <c r="F207" s="18" t="s">
        <v>136</v>
      </c>
      <c r="G207" s="71" t="s">
        <v>137</v>
      </c>
    </row>
    <row r="208" spans="1:14" ht="14.25" customHeight="1">
      <c r="A208" s="41"/>
      <c r="B208" s="143"/>
      <c r="C208" s="304">
        <v>1</v>
      </c>
      <c r="D208" s="28"/>
      <c r="E208" s="315"/>
      <c r="F208" s="315">
        <f>INT(C208*E209)</f>
        <v>0</v>
      </c>
      <c r="G208" s="53" t="str">
        <f t="shared" ref="G208:G222" si="11">I208&amp;J208&amp;K208&amp;L208&amp;M208&amp;N208&amp;O208</f>
        <v/>
      </c>
      <c r="H208" s="210"/>
      <c r="K208" s="199"/>
      <c r="L208" s="199"/>
      <c r="M208" s="200"/>
      <c r="N208" s="200"/>
    </row>
    <row r="209" spans="1:14" ht="14.25" customHeight="1">
      <c r="A209" s="41" t="s">
        <v>293</v>
      </c>
      <c r="B209" s="143"/>
      <c r="C209" s="314"/>
      <c r="D209" s="28" t="s">
        <v>140</v>
      </c>
      <c r="E209" s="320">
        <f>ROUNDDOWN(H209,H210)</f>
        <v>0</v>
      </c>
      <c r="F209" s="315"/>
      <c r="G209" s="53" t="str">
        <f t="shared" si="11"/>
        <v/>
      </c>
      <c r="H209" s="211"/>
    </row>
    <row r="210" spans="1:14" ht="14.25" customHeight="1">
      <c r="A210" s="42"/>
      <c r="B210" s="159"/>
      <c r="C210" s="310"/>
      <c r="D210" s="29"/>
      <c r="E210" s="317"/>
      <c r="F210" s="317"/>
      <c r="G210" s="68" t="str">
        <f t="shared" si="11"/>
        <v/>
      </c>
      <c r="H210" s="210">
        <f>IF(H209&lt;10^4,-1,IF(H209&lt;10^5,-2,IF(H209&lt;10^6,-3,-4)))</f>
        <v>-1</v>
      </c>
    </row>
    <row r="211" spans="1:14" ht="14.25" customHeight="1">
      <c r="A211" s="41"/>
      <c r="B211" s="143"/>
      <c r="C211" s="304">
        <v>1</v>
      </c>
      <c r="D211" s="28"/>
      <c r="E211" s="320"/>
      <c r="F211" s="315">
        <f>INT(C211*E212)</f>
        <v>0</v>
      </c>
      <c r="G211" s="53" t="str">
        <f t="shared" si="11"/>
        <v/>
      </c>
      <c r="H211" s="210"/>
      <c r="K211" s="199"/>
      <c r="L211" s="199"/>
      <c r="M211" s="200"/>
      <c r="N211" s="200"/>
    </row>
    <row r="212" spans="1:14" ht="14.25" customHeight="1">
      <c r="A212" s="41" t="s">
        <v>294</v>
      </c>
      <c r="B212" s="143"/>
      <c r="C212" s="314"/>
      <c r="D212" s="28" t="s">
        <v>140</v>
      </c>
      <c r="E212" s="320">
        <f>ROUNDDOWN(H212,H213)</f>
        <v>0</v>
      </c>
      <c r="F212" s="315"/>
      <c r="G212" s="53" t="str">
        <f t="shared" si="11"/>
        <v/>
      </c>
      <c r="H212" s="211"/>
    </row>
    <row r="213" spans="1:14" ht="14.25" customHeight="1">
      <c r="A213" s="42"/>
      <c r="B213" s="159"/>
      <c r="C213" s="310"/>
      <c r="D213" s="29"/>
      <c r="E213" s="316"/>
      <c r="F213" s="317"/>
      <c r="G213" s="68" t="str">
        <f t="shared" si="11"/>
        <v/>
      </c>
      <c r="H213" s="210">
        <f>IF(H212&lt;10^4,-1,IF(H212&lt;10^5,-2,IF(H212&lt;10^6,-3,-4)))</f>
        <v>-1</v>
      </c>
    </row>
    <row r="214" spans="1:14" ht="14.25" customHeight="1">
      <c r="A214" s="41"/>
      <c r="B214" s="143" t="s">
        <v>295</v>
      </c>
      <c r="C214" s="304">
        <v>1</v>
      </c>
      <c r="D214" s="28"/>
      <c r="E214" s="320"/>
      <c r="F214" s="315">
        <f>INT(C214*E215)</f>
        <v>0</v>
      </c>
      <c r="G214" s="53" t="str">
        <f t="shared" si="11"/>
        <v/>
      </c>
      <c r="H214" s="210"/>
      <c r="K214" s="199"/>
      <c r="L214" s="199"/>
      <c r="M214" s="200"/>
      <c r="N214" s="200"/>
    </row>
    <row r="215" spans="1:14" ht="14.25" customHeight="1">
      <c r="A215" s="41" t="s">
        <v>296</v>
      </c>
      <c r="B215" s="143" t="s">
        <v>297</v>
      </c>
      <c r="C215" s="314"/>
      <c r="D215" s="28" t="s">
        <v>140</v>
      </c>
      <c r="E215" s="320">
        <f>ROUNDDOWN(H215,H216)</f>
        <v>0</v>
      </c>
      <c r="F215" s="315"/>
      <c r="G215" s="53" t="str">
        <f t="shared" si="11"/>
        <v/>
      </c>
      <c r="H215" s="211"/>
    </row>
    <row r="216" spans="1:14" ht="14.25" customHeight="1">
      <c r="A216" s="42"/>
      <c r="B216" s="159"/>
      <c r="C216" s="310"/>
      <c r="D216" s="29"/>
      <c r="E216" s="316"/>
      <c r="F216" s="317"/>
      <c r="G216" s="68" t="str">
        <f t="shared" si="11"/>
        <v/>
      </c>
      <c r="H216" s="210">
        <f>IF(H215&lt;10^4,-1,IF(H215&lt;10^5,-2,IF(H215&lt;10^6,-3,-4)))</f>
        <v>-1</v>
      </c>
      <c r="K216" s="206"/>
    </row>
    <row r="217" spans="1:14" ht="14.25" customHeight="1">
      <c r="A217" s="41"/>
      <c r="B217" s="143" t="s">
        <v>298</v>
      </c>
      <c r="C217" s="304">
        <v>1</v>
      </c>
      <c r="D217" s="28"/>
      <c r="E217" s="320"/>
      <c r="F217" s="315">
        <f>INT(C217*E218)</f>
        <v>0</v>
      </c>
      <c r="G217" s="53" t="str">
        <f t="shared" si="11"/>
        <v/>
      </c>
      <c r="H217" s="210"/>
      <c r="N217" s="200"/>
    </row>
    <row r="218" spans="1:14" ht="14.25" customHeight="1">
      <c r="A218" s="41" t="s">
        <v>299</v>
      </c>
      <c r="B218" s="143"/>
      <c r="C218" s="314"/>
      <c r="D218" s="28" t="s">
        <v>140</v>
      </c>
      <c r="E218" s="320">
        <f>ROUNDDOWN(H218,H219)</f>
        <v>0</v>
      </c>
      <c r="F218" s="315"/>
      <c r="G218" s="53" t="str">
        <f t="shared" si="11"/>
        <v/>
      </c>
      <c r="H218" s="211"/>
    </row>
    <row r="219" spans="1:14" ht="14.25" customHeight="1">
      <c r="A219" s="42"/>
      <c r="B219" s="157">
        <f>I218</f>
        <v>0</v>
      </c>
      <c r="C219" s="310"/>
      <c r="D219" s="29"/>
      <c r="E219" s="316"/>
      <c r="F219" s="317"/>
      <c r="G219" s="68" t="str">
        <f t="shared" si="11"/>
        <v/>
      </c>
      <c r="H219" s="210">
        <f>IF(H218&lt;10^4,-1,IF(H218&lt;10^5,-2,IF(H218&lt;10^6,-3,-4)))</f>
        <v>-1</v>
      </c>
      <c r="K219" s="206"/>
    </row>
    <row r="220" spans="1:14" ht="14.25" customHeight="1">
      <c r="A220" s="41"/>
      <c r="B220" s="143"/>
      <c r="C220" s="314">
        <v>53.4</v>
      </c>
      <c r="D220" s="28"/>
      <c r="E220" s="315"/>
      <c r="F220" s="315">
        <f>INT(C220*E221)</f>
        <v>0</v>
      </c>
      <c r="G220" s="53" t="str">
        <f t="shared" si="11"/>
        <v/>
      </c>
      <c r="H220" s="210"/>
      <c r="K220" s="199"/>
      <c r="L220" s="199"/>
      <c r="M220" s="200"/>
      <c r="N220" s="200"/>
    </row>
    <row r="221" spans="1:14" ht="14.25" customHeight="1">
      <c r="A221" s="41" t="s">
        <v>300</v>
      </c>
      <c r="B221" s="143" t="s">
        <v>301</v>
      </c>
      <c r="C221" s="314"/>
      <c r="D221" s="28" t="s">
        <v>700</v>
      </c>
      <c r="E221" s="315">
        <f>ROUNDDOWN(H221,H222)</f>
        <v>0</v>
      </c>
      <c r="F221" s="315"/>
      <c r="G221" s="53" t="str">
        <f t="shared" si="11"/>
        <v/>
      </c>
      <c r="H221" s="211"/>
    </row>
    <row r="222" spans="1:14" ht="14.25" customHeight="1">
      <c r="A222" s="42"/>
      <c r="B222" s="159"/>
      <c r="C222" s="310"/>
      <c r="D222" s="29"/>
      <c r="E222" s="316"/>
      <c r="F222" s="317"/>
      <c r="G222" s="68" t="str">
        <f t="shared" si="11"/>
        <v/>
      </c>
      <c r="H222" s="210">
        <f>IF(H221&lt;10^4,-1,IF(H221&lt;10^5,-2,IF(H221&lt;10^6,-3,-4)))</f>
        <v>-1</v>
      </c>
    </row>
    <row r="223" spans="1:14" ht="14.25" customHeight="1">
      <c r="A223" s="41"/>
      <c r="B223" s="143"/>
      <c r="C223" s="304"/>
      <c r="D223" s="28"/>
      <c r="E223" s="315"/>
      <c r="F223" s="315"/>
      <c r="G223" s="52"/>
      <c r="H223" s="210"/>
    </row>
    <row r="224" spans="1:14" ht="14.25" customHeight="1">
      <c r="A224" s="41"/>
      <c r="B224" s="143"/>
      <c r="C224" s="314"/>
      <c r="D224" s="28"/>
      <c r="E224" s="315"/>
      <c r="F224" s="315"/>
      <c r="G224" s="53"/>
      <c r="H224" s="211"/>
    </row>
    <row r="225" spans="1:11" ht="14.25" customHeight="1">
      <c r="A225" s="42"/>
      <c r="B225" s="159"/>
      <c r="C225" s="310"/>
      <c r="D225" s="29"/>
      <c r="E225" s="317"/>
      <c r="F225" s="317"/>
      <c r="G225" s="68"/>
      <c r="H225" s="210">
        <f>IF(H224&lt;10^4,-1,IF(H224&lt;10^5,-2,IF(H224&lt;10^6,-3,-4)))</f>
        <v>-1</v>
      </c>
    </row>
    <row r="226" spans="1:11" ht="14.25" customHeight="1">
      <c r="A226" s="148"/>
      <c r="B226" s="143"/>
      <c r="C226" s="314"/>
      <c r="D226" s="28"/>
      <c r="E226" s="315"/>
      <c r="F226" s="315"/>
      <c r="G226" s="52"/>
      <c r="H226" s="210"/>
    </row>
    <row r="227" spans="1:11" ht="14.25" customHeight="1">
      <c r="A227" s="148" t="s">
        <v>302</v>
      </c>
      <c r="B227" s="143"/>
      <c r="C227" s="314"/>
      <c r="D227" s="28"/>
      <c r="E227" s="315"/>
      <c r="F227" s="315"/>
      <c r="G227" s="60"/>
      <c r="H227" s="211"/>
    </row>
    <row r="228" spans="1:11" ht="14.25" customHeight="1">
      <c r="A228" s="149"/>
      <c r="B228" s="159"/>
      <c r="C228" s="310"/>
      <c r="D228" s="29"/>
      <c r="E228" s="317"/>
      <c r="F228" s="317"/>
      <c r="G228" s="68"/>
      <c r="H228" s="210">
        <f>IF(H227&lt;10^4,-1,IF(H227&lt;10^5,-2,IF(H227&lt;10^6,-3,-4)))</f>
        <v>-1</v>
      </c>
    </row>
    <row r="229" spans="1:11" ht="14.25" customHeight="1">
      <c r="A229" s="41"/>
      <c r="B229" s="143" t="s">
        <v>162</v>
      </c>
      <c r="C229" s="304">
        <v>1</v>
      </c>
      <c r="D229" s="28"/>
      <c r="E229" s="315"/>
      <c r="F229" s="315">
        <f>INT(C229*E230)</f>
        <v>0</v>
      </c>
      <c r="G229" s="53" t="str">
        <f t="shared" ref="G229:G234" si="12">I229&amp;J229&amp;K229&amp;L229&amp;M229&amp;N229&amp;O229</f>
        <v/>
      </c>
      <c r="H229" s="210"/>
    </row>
    <row r="230" spans="1:11" ht="14.25" customHeight="1">
      <c r="A230" s="41" t="s">
        <v>303</v>
      </c>
      <c r="B230" s="143" t="s">
        <v>304</v>
      </c>
      <c r="C230" s="314"/>
      <c r="D230" s="28" t="s">
        <v>140</v>
      </c>
      <c r="E230" s="320">
        <f>ROUNDDOWN(H230,H231)</f>
        <v>0</v>
      </c>
      <c r="F230" s="315"/>
      <c r="G230" s="53" t="str">
        <f t="shared" si="12"/>
        <v/>
      </c>
      <c r="H230" s="211"/>
    </row>
    <row r="231" spans="1:11" ht="14.25" customHeight="1">
      <c r="A231" s="42"/>
      <c r="B231" s="157">
        <v>1542</v>
      </c>
      <c r="C231" s="310"/>
      <c r="D231" s="29"/>
      <c r="E231" s="317"/>
      <c r="F231" s="317"/>
      <c r="G231" s="68" t="str">
        <f t="shared" si="12"/>
        <v/>
      </c>
      <c r="H231" s="210">
        <f>IF(H230&lt;10^4,-1,IF(H230&lt;10^5,-2,IF(H230&lt;10^6,-3,-4)))</f>
        <v>-1</v>
      </c>
    </row>
    <row r="232" spans="1:11" ht="14.25" customHeight="1">
      <c r="A232" s="41"/>
      <c r="B232" s="143" t="s">
        <v>162</v>
      </c>
      <c r="C232" s="304">
        <v>1</v>
      </c>
      <c r="D232" s="28"/>
      <c r="E232" s="320"/>
      <c r="F232" s="315">
        <f>INT(C232*E233)</f>
        <v>0</v>
      </c>
      <c r="G232" s="53" t="str">
        <f t="shared" si="12"/>
        <v/>
      </c>
      <c r="H232" s="210"/>
    </row>
    <row r="233" spans="1:11" ht="14.25" customHeight="1">
      <c r="A233" s="41" t="s">
        <v>305</v>
      </c>
      <c r="B233" s="143" t="s">
        <v>304</v>
      </c>
      <c r="C233" s="314"/>
      <c r="D233" s="28" t="s">
        <v>140</v>
      </c>
      <c r="E233" s="320">
        <f>ROUNDDOWN(H233,H234)</f>
        <v>0</v>
      </c>
      <c r="F233" s="315"/>
      <c r="G233" s="53" t="str">
        <f t="shared" si="12"/>
        <v/>
      </c>
      <c r="H233" s="211"/>
    </row>
    <row r="234" spans="1:11" ht="14.25" customHeight="1">
      <c r="A234" s="42"/>
      <c r="B234" s="129">
        <v>33.9</v>
      </c>
      <c r="C234" s="310"/>
      <c r="D234" s="29"/>
      <c r="E234" s="316"/>
      <c r="F234" s="317"/>
      <c r="G234" s="68" t="str">
        <f t="shared" si="12"/>
        <v/>
      </c>
      <c r="H234" s="210">
        <f>IF(H233&lt;10^4,-1,IF(H233&lt;10^5,-2,IF(H233&lt;10^6,-3,-4)))</f>
        <v>-1</v>
      </c>
    </row>
    <row r="235" spans="1:11" ht="14.25" customHeight="1">
      <c r="A235" s="41"/>
      <c r="B235" s="143" t="s">
        <v>162</v>
      </c>
      <c r="C235" s="304">
        <v>1</v>
      </c>
      <c r="D235" s="28"/>
      <c r="E235" s="320"/>
      <c r="F235" s="315">
        <f>INT(C235*E236)</f>
        <v>0</v>
      </c>
      <c r="G235" s="53" t="str">
        <f>I235&amp;J235&amp;K235&amp;L235&amp;M235&amp;N235&amp;O235</f>
        <v/>
      </c>
      <c r="H235" s="210"/>
    </row>
    <row r="236" spans="1:11" ht="14.25" customHeight="1">
      <c r="A236" s="41" t="s">
        <v>306</v>
      </c>
      <c r="B236" s="143" t="s">
        <v>307</v>
      </c>
      <c r="C236" s="314"/>
      <c r="D236" s="28" t="s">
        <v>140</v>
      </c>
      <c r="E236" s="320">
        <f>ROUNDDOWN(H236,H237)</f>
        <v>0</v>
      </c>
      <c r="F236" s="315"/>
      <c r="G236" s="53" t="str">
        <f>I236&amp;J236&amp;K236&amp;L236&amp;M236&amp;N236&amp;O236</f>
        <v/>
      </c>
      <c r="H236" s="211"/>
    </row>
    <row r="237" spans="1:11" ht="14.25" customHeight="1">
      <c r="A237" s="42"/>
      <c r="B237" s="129">
        <v>53.4</v>
      </c>
      <c r="C237" s="310"/>
      <c r="D237" s="29"/>
      <c r="E237" s="316"/>
      <c r="F237" s="317"/>
      <c r="G237" s="68" t="str">
        <f>I237&amp;J237&amp;K237&amp;L237&amp;M237&amp;N237&amp;O237</f>
        <v/>
      </c>
      <c r="H237" s="210">
        <f>IF(H236&lt;10^4,-1,IF(H236&lt;10^5,-2,IF(H236&lt;10^6,-3,-4)))</f>
        <v>-1</v>
      </c>
      <c r="K237" s="206"/>
    </row>
    <row r="238" spans="1:11" ht="14.25" customHeight="1">
      <c r="A238" s="148"/>
      <c r="B238" s="143"/>
      <c r="C238" s="314"/>
      <c r="D238" s="28"/>
      <c r="E238" s="315"/>
      <c r="F238" s="315"/>
      <c r="G238" s="52"/>
      <c r="H238" s="210"/>
    </row>
    <row r="239" spans="1:11" ht="14.25" customHeight="1">
      <c r="A239" s="148" t="s">
        <v>308</v>
      </c>
      <c r="B239" s="143"/>
      <c r="C239" s="314"/>
      <c r="D239" s="28"/>
      <c r="E239" s="315"/>
      <c r="F239" s="315"/>
      <c r="G239" s="53"/>
      <c r="H239" s="211"/>
    </row>
    <row r="240" spans="1:11" ht="14.25" customHeight="1">
      <c r="A240" s="149"/>
      <c r="B240" s="159"/>
      <c r="C240" s="310"/>
      <c r="D240" s="29"/>
      <c r="E240" s="317"/>
      <c r="F240" s="317"/>
      <c r="G240" s="68"/>
      <c r="H240" s="210">
        <f>IF(H239&lt;10^4,-1,IF(H239&lt;10^5,-2,IF(H239&lt;10^6,-3,-4)))</f>
        <v>-1</v>
      </c>
    </row>
    <row r="241" spans="1:8" ht="14.25" customHeight="1">
      <c r="A241" s="41"/>
      <c r="B241" s="143" t="s">
        <v>309</v>
      </c>
      <c r="C241" s="304">
        <v>1</v>
      </c>
      <c r="D241" s="28"/>
      <c r="E241" s="315"/>
      <c r="F241" s="315">
        <f>INT(C241*E242)</f>
        <v>0</v>
      </c>
      <c r="G241" s="53" t="str">
        <f t="shared" ref="G241:G246" si="13">I241&amp;J241&amp;K241&amp;L241&amp;M241&amp;N241&amp;O241</f>
        <v/>
      </c>
      <c r="H241" s="210"/>
    </row>
    <row r="242" spans="1:8" ht="14.25" customHeight="1">
      <c r="A242" s="41" t="s">
        <v>310</v>
      </c>
      <c r="B242" s="143" t="s">
        <v>311</v>
      </c>
      <c r="C242" s="314"/>
      <c r="D242" s="28" t="s">
        <v>140</v>
      </c>
      <c r="E242" s="320">
        <f>ROUNDDOWN(H242,H243)</f>
        <v>0</v>
      </c>
      <c r="F242" s="315"/>
      <c r="G242" s="53" t="str">
        <f t="shared" si="13"/>
        <v/>
      </c>
      <c r="H242" s="211"/>
    </row>
    <row r="243" spans="1:8" ht="14.25" customHeight="1">
      <c r="A243" s="42"/>
      <c r="B243" s="157">
        <v>1542</v>
      </c>
      <c r="C243" s="310"/>
      <c r="D243" s="29"/>
      <c r="E243" s="317"/>
      <c r="F243" s="317"/>
      <c r="G243" s="68" t="str">
        <f t="shared" si="13"/>
        <v/>
      </c>
      <c r="H243" s="210">
        <f>IF(H242&lt;10^4,-1,IF(H242&lt;10^5,-2,IF(H242&lt;10^6,-3,-4)))</f>
        <v>-1</v>
      </c>
    </row>
    <row r="244" spans="1:8" ht="14.25" customHeight="1">
      <c r="A244" s="41"/>
      <c r="B244" s="143" t="s">
        <v>309</v>
      </c>
      <c r="C244" s="304">
        <v>1</v>
      </c>
      <c r="D244" s="28"/>
      <c r="E244" s="320"/>
      <c r="F244" s="315">
        <f>INT(C244*E245)</f>
        <v>0</v>
      </c>
      <c r="G244" s="53" t="str">
        <f t="shared" si="13"/>
        <v/>
      </c>
      <c r="H244" s="210"/>
    </row>
    <row r="245" spans="1:8" ht="14.25" customHeight="1">
      <c r="A245" s="41" t="s">
        <v>312</v>
      </c>
      <c r="B245" s="143" t="s">
        <v>311</v>
      </c>
      <c r="C245" s="314"/>
      <c r="D245" s="28" t="s">
        <v>140</v>
      </c>
      <c r="E245" s="320">
        <f>ROUNDDOWN(H245,H246)</f>
        <v>0</v>
      </c>
      <c r="F245" s="315"/>
      <c r="G245" s="53" t="str">
        <f t="shared" si="13"/>
        <v/>
      </c>
      <c r="H245" s="211"/>
    </row>
    <row r="246" spans="1:8" ht="14.25" customHeight="1">
      <c r="A246" s="42"/>
      <c r="B246" s="129">
        <v>33.9</v>
      </c>
      <c r="C246" s="310"/>
      <c r="D246" s="29"/>
      <c r="E246" s="316"/>
      <c r="F246" s="317"/>
      <c r="G246" s="68" t="str">
        <f t="shared" si="13"/>
        <v/>
      </c>
      <c r="H246" s="210">
        <f>IF(H245&lt;10^4,-1,IF(H245&lt;10^5,-2,IF(H245&lt;10^6,-3,-4)))</f>
        <v>-1</v>
      </c>
    </row>
    <row r="247" spans="1:8" ht="14.25" customHeight="1">
      <c r="A247" s="41"/>
      <c r="B247" s="143" t="s">
        <v>309</v>
      </c>
      <c r="C247" s="304">
        <v>1</v>
      </c>
      <c r="D247" s="28"/>
      <c r="E247" s="320"/>
      <c r="F247" s="315">
        <f>INT(C247*E248)</f>
        <v>0</v>
      </c>
      <c r="G247" s="53" t="str">
        <f>I247&amp;J247&amp;K247&amp;L247&amp;M247&amp;N247&amp;O247</f>
        <v/>
      </c>
      <c r="H247" s="192"/>
    </row>
    <row r="248" spans="1:8" ht="14.25" customHeight="1">
      <c r="A248" s="41" t="s">
        <v>313</v>
      </c>
      <c r="B248" s="143" t="s">
        <v>311</v>
      </c>
      <c r="C248" s="314"/>
      <c r="D248" s="28" t="s">
        <v>140</v>
      </c>
      <c r="E248" s="320">
        <f>ROUNDDOWN(H248,H249)</f>
        <v>0</v>
      </c>
      <c r="F248" s="315"/>
      <c r="G248" s="53" t="str">
        <f>I248&amp;J248&amp;K248&amp;L248&amp;M248&amp;N248&amp;O248</f>
        <v/>
      </c>
      <c r="H248" s="212"/>
    </row>
    <row r="249" spans="1:8" ht="14.25" customHeight="1">
      <c r="A249" s="42"/>
      <c r="B249" s="129">
        <v>53.4</v>
      </c>
      <c r="C249" s="310"/>
      <c r="D249" s="29"/>
      <c r="E249" s="316"/>
      <c r="F249" s="317"/>
      <c r="G249" s="68" t="str">
        <f>I249&amp;J249&amp;K249&amp;L249&amp;M249&amp;N249&amp;O249</f>
        <v/>
      </c>
      <c r="H249" s="192">
        <f>IF(H248&lt;10^4,-1,IF(H248&lt;10^5,-2,IF(H248&lt;10^6,-3,-4)))</f>
        <v>-1</v>
      </c>
    </row>
    <row r="250" spans="1:8" ht="14.25" customHeight="1">
      <c r="A250" s="148"/>
      <c r="B250" s="143"/>
      <c r="C250" s="314"/>
      <c r="D250" s="28"/>
      <c r="E250" s="315"/>
      <c r="F250" s="315"/>
      <c r="G250" s="53"/>
      <c r="H250" s="192"/>
    </row>
    <row r="251" spans="1:8" ht="14.25" customHeight="1">
      <c r="A251" s="148"/>
      <c r="B251" s="143"/>
      <c r="C251" s="314"/>
      <c r="D251" s="28"/>
      <c r="E251" s="315"/>
      <c r="F251" s="315"/>
      <c r="G251" s="53"/>
      <c r="H251" s="212"/>
    </row>
    <row r="252" spans="1:8" ht="14.25" customHeight="1">
      <c r="A252" s="149"/>
      <c r="B252" s="159"/>
      <c r="C252" s="310"/>
      <c r="D252" s="29"/>
      <c r="E252" s="317"/>
      <c r="F252" s="317"/>
      <c r="G252" s="68"/>
      <c r="H252" s="192">
        <f>IF(H251&lt;10^4,-1,IF(H251&lt;10^5,-2,IF(H251&lt;10^6,-3,-4)))</f>
        <v>-1</v>
      </c>
    </row>
    <row r="253" spans="1:8" ht="14.25" customHeight="1">
      <c r="A253" s="148"/>
      <c r="B253" s="143"/>
      <c r="C253" s="314"/>
      <c r="D253" s="28"/>
      <c r="E253" s="315"/>
      <c r="F253" s="315">
        <f t="array" ref="F253">SUM(IF(MOD(ROW(F157:F250),3)=MOD(ROW(F157),3),F157:F250))</f>
        <v>0</v>
      </c>
      <c r="G253" s="53" t="str">
        <f>I253&amp;J253&amp;K253&amp;L253&amp;M253&amp;N253&amp;O253</f>
        <v/>
      </c>
      <c r="H253" s="192"/>
    </row>
    <row r="254" spans="1:8" ht="14.25" customHeight="1">
      <c r="A254" s="175" t="s">
        <v>131</v>
      </c>
      <c r="B254" s="143"/>
      <c r="C254" s="314"/>
      <c r="D254" s="28"/>
      <c r="E254" s="315"/>
      <c r="F254" s="315"/>
      <c r="G254" s="53" t="str">
        <f>I254&amp;J254&amp;K254&amp;L254&amp;M254&amp;N254&amp;O254</f>
        <v/>
      </c>
      <c r="H254" s="212"/>
    </row>
    <row r="255" spans="1:8" ht="14.25" customHeight="1">
      <c r="A255" s="154"/>
      <c r="B255" s="176"/>
      <c r="C255" s="311"/>
      <c r="D255" s="48"/>
      <c r="E255" s="321"/>
      <c r="F255" s="321"/>
      <c r="G255" s="55" t="str">
        <f>I255&amp;J255&amp;K255&amp;L255&amp;M255&amp;N255&amp;O255</f>
        <v/>
      </c>
      <c r="H255" s="192">
        <f>IF(H254&lt;10^4,-1,IF(H254&lt;10^5,-2,IF(H254&lt;10^6,-3,-4)))</f>
        <v>-1</v>
      </c>
    </row>
    <row r="256" spans="1:8" ht="14.25" customHeight="1">
      <c r="G256" s="69">
        <f>G205+1</f>
        <v>14</v>
      </c>
      <c r="H256" s="208">
        <f>H205+1</f>
        <v>6</v>
      </c>
    </row>
    <row r="257" spans="1:14" ht="26.1" customHeight="1">
      <c r="A257" s="75" t="str">
        <f>A2</f>
        <v>A-1.○○棟建築工事</v>
      </c>
      <c r="B257" s="238" t="str">
        <f>集計!A116</f>
        <v>4.コンクリート工事</v>
      </c>
      <c r="C257" s="35"/>
      <c r="D257" s="15"/>
      <c r="E257" s="162"/>
      <c r="F257" s="162"/>
      <c r="G257" s="70"/>
    </row>
    <row r="258" spans="1:14" ht="26.1" customHeight="1">
      <c r="A258" s="17" t="s">
        <v>132</v>
      </c>
      <c r="B258" s="180" t="s">
        <v>133</v>
      </c>
      <c r="C258" s="18" t="s">
        <v>134</v>
      </c>
      <c r="D258" s="18" t="s">
        <v>129</v>
      </c>
      <c r="E258" s="163" t="s">
        <v>135</v>
      </c>
      <c r="F258" s="163" t="s">
        <v>136</v>
      </c>
      <c r="G258" s="71" t="s">
        <v>137</v>
      </c>
    </row>
    <row r="259" spans="1:14" ht="14.25" customHeight="1">
      <c r="A259" s="148" t="s">
        <v>89</v>
      </c>
      <c r="B259" s="143" t="s">
        <v>88</v>
      </c>
      <c r="C259" s="322">
        <v>50.8</v>
      </c>
      <c r="D259" s="171"/>
      <c r="E259" s="315"/>
      <c r="F259" s="315">
        <f>INT(C259*E260)</f>
        <v>0</v>
      </c>
      <c r="G259" s="53"/>
      <c r="H259" s="210"/>
      <c r="I259" s="197"/>
      <c r="K259" s="199"/>
      <c r="L259" s="199"/>
      <c r="M259" s="200"/>
      <c r="N259" s="200"/>
    </row>
    <row r="260" spans="1:14" ht="14.25" customHeight="1">
      <c r="A260" s="148"/>
      <c r="B260" s="160" t="s">
        <v>621</v>
      </c>
      <c r="C260" s="323"/>
      <c r="D260" s="28" t="s">
        <v>288</v>
      </c>
      <c r="E260" s="315">
        <f>ROUNDDOWN(H260,H261)</f>
        <v>0</v>
      </c>
      <c r="F260" s="315"/>
      <c r="G260" s="53"/>
      <c r="H260" s="211"/>
      <c r="I260" s="196"/>
    </row>
    <row r="261" spans="1:14" ht="14.25" customHeight="1">
      <c r="A261" s="149"/>
      <c r="B261" s="159" t="s">
        <v>96</v>
      </c>
      <c r="C261" s="324"/>
      <c r="D261" s="172"/>
      <c r="E261" s="317"/>
      <c r="F261" s="317"/>
      <c r="G261" s="68"/>
      <c r="H261" s="210">
        <f>IF(H260&lt;10^4,-1,IF(H260&lt;10^5,-2,IF(H260&lt;10^6,-3,-4)))</f>
        <v>-1</v>
      </c>
      <c r="I261" s="196"/>
    </row>
    <row r="262" spans="1:14" ht="14.25" customHeight="1">
      <c r="A262" s="148" t="s">
        <v>90</v>
      </c>
      <c r="B262" s="143" t="s">
        <v>88</v>
      </c>
      <c r="C262" s="304">
        <v>102</v>
      </c>
      <c r="D262" s="28"/>
      <c r="E262" s="315"/>
      <c r="F262" s="315">
        <f>INT(C262*E263)</f>
        <v>0</v>
      </c>
      <c r="G262" s="53" t="str">
        <f t="shared" ref="G262:G288" si="14">I262&amp;J262&amp;K262&amp;L262&amp;M262&amp;N262&amp;O262</f>
        <v/>
      </c>
      <c r="H262" s="210"/>
      <c r="K262" s="199"/>
      <c r="L262" s="199"/>
      <c r="M262" s="200"/>
      <c r="N262" s="200"/>
    </row>
    <row r="263" spans="1:14" ht="14.25" customHeight="1">
      <c r="A263" s="148"/>
      <c r="B263" s="160" t="s">
        <v>95</v>
      </c>
      <c r="C263" s="304"/>
      <c r="D263" s="28" t="s">
        <v>525</v>
      </c>
      <c r="E263" s="315">
        <f>ROUNDDOWN(H263,H264)</f>
        <v>0</v>
      </c>
      <c r="F263" s="315"/>
      <c r="G263" s="53" t="str">
        <f t="shared" si="14"/>
        <v/>
      </c>
      <c r="H263" s="211"/>
    </row>
    <row r="264" spans="1:14" ht="14.25" customHeight="1">
      <c r="A264" s="149"/>
      <c r="B264" s="159" t="s">
        <v>96</v>
      </c>
      <c r="C264" s="310"/>
      <c r="D264" s="29"/>
      <c r="E264" s="316"/>
      <c r="F264" s="317"/>
      <c r="G264" s="68" t="str">
        <f t="shared" si="14"/>
        <v/>
      </c>
      <c r="H264" s="210">
        <f>IF(H263&lt;10^4,-1,IF(H263&lt;10^5,-2,IF(H263&lt;10^6,-3,-4)))</f>
        <v>-1</v>
      </c>
    </row>
    <row r="265" spans="1:14" ht="14.25" customHeight="1">
      <c r="A265" s="148"/>
      <c r="B265" s="143"/>
      <c r="C265" s="304"/>
      <c r="D265" s="28"/>
      <c r="E265" s="315"/>
      <c r="F265" s="315"/>
      <c r="G265" s="53"/>
      <c r="H265" s="210"/>
      <c r="K265" s="199"/>
      <c r="L265" s="199"/>
      <c r="M265" s="200"/>
      <c r="N265" s="200"/>
    </row>
    <row r="266" spans="1:14" ht="14.25" customHeight="1">
      <c r="A266" s="148"/>
      <c r="B266" s="143"/>
      <c r="C266" s="304"/>
      <c r="D266" s="28"/>
      <c r="E266" s="315"/>
      <c r="F266" s="315"/>
      <c r="G266" s="53"/>
      <c r="H266" s="211"/>
    </row>
    <row r="267" spans="1:14" ht="14.25" customHeight="1">
      <c r="A267" s="149"/>
      <c r="B267" s="158"/>
      <c r="C267" s="307"/>
      <c r="D267" s="29"/>
      <c r="E267" s="316"/>
      <c r="F267" s="317"/>
      <c r="G267" s="68"/>
      <c r="H267" s="210">
        <f>IF(H266&lt;10^4,-1,IF(H266&lt;10^5,-2,IF(H266&lt;10^6,-3,-4)))</f>
        <v>-1</v>
      </c>
      <c r="K267" s="206"/>
    </row>
    <row r="268" spans="1:14" ht="14.25" customHeight="1">
      <c r="A268" s="148" t="s">
        <v>97</v>
      </c>
      <c r="B268" s="234" t="s">
        <v>884</v>
      </c>
      <c r="C268" s="304">
        <v>311</v>
      </c>
      <c r="D268" s="28"/>
      <c r="E268" s="315"/>
      <c r="F268" s="315">
        <f>INT(C268*E269)</f>
        <v>0</v>
      </c>
      <c r="G268" s="53" t="str">
        <f t="shared" si="14"/>
        <v/>
      </c>
      <c r="H268" s="210"/>
      <c r="N268" s="200"/>
    </row>
    <row r="269" spans="1:14" ht="14.25" customHeight="1">
      <c r="A269" s="148" t="s">
        <v>622</v>
      </c>
      <c r="B269" s="160" t="s">
        <v>95</v>
      </c>
      <c r="C269" s="304"/>
      <c r="D269" s="28" t="s">
        <v>266</v>
      </c>
      <c r="E269" s="315">
        <f>ROUNDDOWN(H269,H270)</f>
        <v>0</v>
      </c>
      <c r="F269" s="315"/>
      <c r="G269" s="53" t="str">
        <f t="shared" si="14"/>
        <v/>
      </c>
      <c r="H269" s="211"/>
    </row>
    <row r="270" spans="1:14" ht="14.25" customHeight="1">
      <c r="A270" s="149"/>
      <c r="B270" s="159" t="s">
        <v>96</v>
      </c>
      <c r="C270" s="307"/>
      <c r="D270" s="29"/>
      <c r="E270" s="316"/>
      <c r="F270" s="317"/>
      <c r="G270" s="68" t="str">
        <f t="shared" si="14"/>
        <v/>
      </c>
      <c r="H270" s="210">
        <f>IF(H269&lt;10^4,-1,IF(H269&lt;10^5,-2,IF(H269&lt;10^6,-3,-4)))</f>
        <v>-1</v>
      </c>
      <c r="K270" s="206"/>
    </row>
    <row r="271" spans="1:14" ht="14.25" customHeight="1">
      <c r="A271" s="148" t="s">
        <v>98</v>
      </c>
      <c r="B271" s="234" t="s">
        <v>885</v>
      </c>
      <c r="C271" s="304">
        <v>849</v>
      </c>
      <c r="D271" s="28"/>
      <c r="E271" s="315"/>
      <c r="F271" s="315">
        <f>INT(C271*E272)</f>
        <v>0</v>
      </c>
      <c r="G271" s="53" t="str">
        <f t="shared" si="14"/>
        <v/>
      </c>
      <c r="H271" s="210"/>
      <c r="K271" s="199"/>
      <c r="L271" s="199"/>
      <c r="M271" s="200"/>
      <c r="N271" s="200"/>
    </row>
    <row r="272" spans="1:14" ht="14.25" customHeight="1">
      <c r="A272" s="148" t="s">
        <v>99</v>
      </c>
      <c r="B272" s="160" t="s">
        <v>95</v>
      </c>
      <c r="C272" s="304"/>
      <c r="D272" s="28" t="s">
        <v>266</v>
      </c>
      <c r="E272" s="315">
        <f>ROUNDDOWN(H272,H273)</f>
        <v>0</v>
      </c>
      <c r="F272" s="315"/>
      <c r="G272" s="53" t="str">
        <f t="shared" si="14"/>
        <v/>
      </c>
      <c r="H272" s="211"/>
    </row>
    <row r="273" spans="1:11" ht="14.25" customHeight="1">
      <c r="A273" s="149"/>
      <c r="B273" s="159" t="s">
        <v>96</v>
      </c>
      <c r="C273" s="307"/>
      <c r="D273" s="29"/>
      <c r="E273" s="316"/>
      <c r="F273" s="317"/>
      <c r="G273" s="68" t="str">
        <f t="shared" si="14"/>
        <v/>
      </c>
      <c r="H273" s="210">
        <f>IF(H272&lt;10^4,-1,IF(H272&lt;10^5,-2,IF(H272&lt;10^6,-3,-4)))</f>
        <v>-1</v>
      </c>
    </row>
    <row r="274" spans="1:11" ht="14.25" customHeight="1">
      <c r="A274" s="148" t="s">
        <v>98</v>
      </c>
      <c r="B274" s="234" t="s">
        <v>886</v>
      </c>
      <c r="C274" s="304">
        <v>553</v>
      </c>
      <c r="D274" s="28"/>
      <c r="E274" s="315"/>
      <c r="F274" s="315">
        <f>INT(C274*E275)</f>
        <v>0</v>
      </c>
      <c r="G274" s="53" t="str">
        <f t="shared" si="14"/>
        <v/>
      </c>
      <c r="H274" s="210"/>
    </row>
    <row r="275" spans="1:11" ht="14.25" customHeight="1">
      <c r="A275" s="148" t="s">
        <v>100</v>
      </c>
      <c r="B275" s="160" t="s">
        <v>95</v>
      </c>
      <c r="C275" s="304"/>
      <c r="D275" s="28" t="s">
        <v>266</v>
      </c>
      <c r="E275" s="315">
        <f>ROUNDDOWN(H275,H276)</f>
        <v>0</v>
      </c>
      <c r="F275" s="315"/>
      <c r="G275" s="53" t="str">
        <f t="shared" si="14"/>
        <v/>
      </c>
      <c r="H275" s="211"/>
    </row>
    <row r="276" spans="1:11" ht="14.25" customHeight="1">
      <c r="A276" s="149"/>
      <c r="B276" s="159" t="s">
        <v>96</v>
      </c>
      <c r="C276" s="307"/>
      <c r="D276" s="29"/>
      <c r="E276" s="316"/>
      <c r="F276" s="317"/>
      <c r="G276" s="68" t="str">
        <f t="shared" si="14"/>
        <v/>
      </c>
      <c r="H276" s="210">
        <f>IF(H275&lt;10^4,-1,IF(H275&lt;10^5,-2,IF(H275&lt;10^6,-3,-4)))</f>
        <v>-1</v>
      </c>
    </row>
    <row r="277" spans="1:11" ht="14.25" customHeight="1">
      <c r="A277" s="148" t="s">
        <v>98</v>
      </c>
      <c r="B277" s="234" t="s">
        <v>886</v>
      </c>
      <c r="C277" s="304">
        <v>588</v>
      </c>
      <c r="D277" s="28"/>
      <c r="E277" s="315"/>
      <c r="F277" s="315">
        <f>INT(C277*E278)</f>
        <v>0</v>
      </c>
      <c r="G277" s="53" t="str">
        <f t="shared" si="14"/>
        <v/>
      </c>
      <c r="H277" s="210"/>
    </row>
    <row r="278" spans="1:11" ht="14.25" customHeight="1">
      <c r="A278" s="148" t="s">
        <v>101</v>
      </c>
      <c r="B278" s="160" t="s">
        <v>95</v>
      </c>
      <c r="C278" s="304"/>
      <c r="D278" s="28" t="s">
        <v>266</v>
      </c>
      <c r="E278" s="315">
        <f>ROUNDDOWN(H278,H279)</f>
        <v>0</v>
      </c>
      <c r="F278" s="315"/>
      <c r="G278" s="53" t="str">
        <f t="shared" si="14"/>
        <v/>
      </c>
      <c r="H278" s="211"/>
    </row>
    <row r="279" spans="1:11" ht="14.25" customHeight="1">
      <c r="A279" s="149"/>
      <c r="B279" s="159" t="s">
        <v>96</v>
      </c>
      <c r="C279" s="307"/>
      <c r="D279" s="29"/>
      <c r="E279" s="316"/>
      <c r="F279" s="317"/>
      <c r="G279" s="68" t="str">
        <f t="shared" si="14"/>
        <v/>
      </c>
      <c r="H279" s="210">
        <f>IF(H278&lt;10^4,-1,IF(H278&lt;10^5,-2,IF(H278&lt;10^6,-3,-4)))</f>
        <v>-1</v>
      </c>
    </row>
    <row r="280" spans="1:11" ht="14.25" customHeight="1">
      <c r="A280" s="148" t="s">
        <v>98</v>
      </c>
      <c r="B280" s="234" t="s">
        <v>886</v>
      </c>
      <c r="C280" s="304">
        <v>580</v>
      </c>
      <c r="D280" s="28"/>
      <c r="E280" s="315"/>
      <c r="F280" s="315">
        <f>INT(C280*E281)</f>
        <v>0</v>
      </c>
      <c r="G280" s="53" t="str">
        <f t="shared" si="14"/>
        <v/>
      </c>
      <c r="H280" s="210"/>
    </row>
    <row r="281" spans="1:11" ht="14.25" customHeight="1">
      <c r="A281" s="148" t="s">
        <v>102</v>
      </c>
      <c r="B281" s="160" t="s">
        <v>95</v>
      </c>
      <c r="C281" s="304"/>
      <c r="D281" s="28" t="s">
        <v>266</v>
      </c>
      <c r="E281" s="315">
        <f>ROUNDDOWN(H281,H282)</f>
        <v>0</v>
      </c>
      <c r="F281" s="315"/>
      <c r="G281" s="53" t="str">
        <f t="shared" si="14"/>
        <v/>
      </c>
      <c r="H281" s="211"/>
    </row>
    <row r="282" spans="1:11" ht="14.25" customHeight="1">
      <c r="A282" s="149"/>
      <c r="B282" s="159" t="s">
        <v>96</v>
      </c>
      <c r="C282" s="307"/>
      <c r="D282" s="29"/>
      <c r="E282" s="316"/>
      <c r="F282" s="317"/>
      <c r="G282" s="68" t="str">
        <f t="shared" si="14"/>
        <v/>
      </c>
      <c r="H282" s="210">
        <f>IF(H281&lt;10^4,-1,IF(H281&lt;10^5,-2,IF(H281&lt;10^6,-3,-4)))</f>
        <v>-1</v>
      </c>
    </row>
    <row r="283" spans="1:11" ht="14.25" customHeight="1">
      <c r="A283" s="148" t="s">
        <v>98</v>
      </c>
      <c r="B283" s="234" t="s">
        <v>886</v>
      </c>
      <c r="C283" s="314">
        <v>99.9</v>
      </c>
      <c r="D283" s="28"/>
      <c r="E283" s="315"/>
      <c r="F283" s="315">
        <f>INT(C283*E284)</f>
        <v>0</v>
      </c>
      <c r="G283" s="53" t="str">
        <f t="shared" si="14"/>
        <v/>
      </c>
      <c r="H283" s="210"/>
    </row>
    <row r="284" spans="1:11" ht="14.25" customHeight="1">
      <c r="A284" s="148" t="s">
        <v>103</v>
      </c>
      <c r="B284" s="160" t="s">
        <v>95</v>
      </c>
      <c r="C284" s="304"/>
      <c r="D284" s="28" t="s">
        <v>266</v>
      </c>
      <c r="E284" s="315">
        <f>ROUNDDOWN(H284,H285)</f>
        <v>0</v>
      </c>
      <c r="F284" s="315"/>
      <c r="G284" s="53" t="str">
        <f t="shared" si="14"/>
        <v/>
      </c>
      <c r="H284" s="211"/>
    </row>
    <row r="285" spans="1:11" ht="14.25" customHeight="1">
      <c r="A285" s="149"/>
      <c r="B285" s="159" t="s">
        <v>96</v>
      </c>
      <c r="C285" s="307"/>
      <c r="D285" s="29"/>
      <c r="E285" s="316"/>
      <c r="F285" s="317"/>
      <c r="G285" s="68" t="str">
        <f t="shared" si="14"/>
        <v/>
      </c>
      <c r="H285" s="210">
        <f>IF(H284&lt;10^4,-1,IF(H284&lt;10^5,-2,IF(H284&lt;10^6,-3,-4)))</f>
        <v>-1</v>
      </c>
    </row>
    <row r="286" spans="1:11" ht="14.25" customHeight="1">
      <c r="A286" s="148" t="s">
        <v>104</v>
      </c>
      <c r="B286" s="234" t="s">
        <v>105</v>
      </c>
      <c r="C286" s="314">
        <v>25.5</v>
      </c>
      <c r="D286" s="28"/>
      <c r="E286" s="315"/>
      <c r="F286" s="315">
        <f>INT(C286*E287)</f>
        <v>0</v>
      </c>
      <c r="G286" s="53" t="str">
        <f t="shared" si="14"/>
        <v/>
      </c>
      <c r="H286" s="210"/>
    </row>
    <row r="287" spans="1:11" ht="14.25" customHeight="1">
      <c r="A287" s="148"/>
      <c r="B287" s="160" t="s">
        <v>106</v>
      </c>
      <c r="C287" s="304"/>
      <c r="D287" s="28" t="s">
        <v>266</v>
      </c>
      <c r="E287" s="315">
        <f>ROUNDDOWN(H287,H288)</f>
        <v>0</v>
      </c>
      <c r="F287" s="315"/>
      <c r="G287" s="53" t="str">
        <f t="shared" si="14"/>
        <v/>
      </c>
      <c r="H287" s="211"/>
    </row>
    <row r="288" spans="1:11" ht="14.25" customHeight="1">
      <c r="A288" s="149"/>
      <c r="B288" s="159" t="s">
        <v>96</v>
      </c>
      <c r="C288" s="307"/>
      <c r="D288" s="29"/>
      <c r="E288" s="316"/>
      <c r="F288" s="317"/>
      <c r="G288" s="68" t="str">
        <f t="shared" si="14"/>
        <v/>
      </c>
      <c r="H288" s="210">
        <f>IF(H287&lt;10^4,-1,IF(H287&lt;10^5,-2,IF(H287&lt;10^6,-3,-4)))</f>
        <v>-1</v>
      </c>
      <c r="K288" s="206"/>
    </row>
    <row r="289" spans="1:8" ht="14.25" customHeight="1">
      <c r="A289" s="148"/>
      <c r="B289" s="143"/>
      <c r="C289" s="304"/>
      <c r="D289" s="28"/>
      <c r="E289" s="315"/>
      <c r="F289" s="315"/>
      <c r="G289" s="52"/>
      <c r="H289" s="210"/>
    </row>
    <row r="290" spans="1:8" ht="14.25" customHeight="1">
      <c r="A290" s="148"/>
      <c r="B290" s="143"/>
      <c r="C290" s="304"/>
      <c r="D290" s="28"/>
      <c r="E290" s="315"/>
      <c r="F290" s="315"/>
      <c r="G290" s="53"/>
      <c r="H290" s="211"/>
    </row>
    <row r="291" spans="1:8" ht="14.25" customHeight="1">
      <c r="A291" s="149"/>
      <c r="B291" s="159"/>
      <c r="C291" s="307"/>
      <c r="D291" s="29"/>
      <c r="E291" s="317"/>
      <c r="F291" s="317"/>
      <c r="G291" s="68"/>
      <c r="H291" s="210">
        <f>IF(H290&lt;10^4,-1,IF(H290&lt;10^5,-2,IF(H290&lt;10^6,-3,-4)))</f>
        <v>-1</v>
      </c>
    </row>
    <row r="292" spans="1:8" ht="14.25" customHeight="1">
      <c r="A292" s="148" t="s">
        <v>623</v>
      </c>
      <c r="B292" s="143"/>
      <c r="C292" s="304">
        <v>1</v>
      </c>
      <c r="D292" s="28"/>
      <c r="E292" s="320"/>
      <c r="F292" s="315">
        <f>INT(C292*E293)</f>
        <v>0</v>
      </c>
      <c r="G292" s="52"/>
      <c r="H292" s="210"/>
    </row>
    <row r="293" spans="1:8" ht="14.25" customHeight="1">
      <c r="A293" s="148"/>
      <c r="B293" s="143"/>
      <c r="C293" s="304"/>
      <c r="D293" s="28" t="s">
        <v>140</v>
      </c>
      <c r="E293" s="320">
        <f>ROUNDDOWN(H293,H294)</f>
        <v>0</v>
      </c>
      <c r="F293" s="315"/>
      <c r="G293" s="53"/>
      <c r="H293" s="211"/>
    </row>
    <row r="294" spans="1:8" ht="14.25" customHeight="1">
      <c r="A294" s="149"/>
      <c r="B294" s="159"/>
      <c r="C294" s="307"/>
      <c r="D294" s="29"/>
      <c r="E294" s="316"/>
      <c r="F294" s="317"/>
      <c r="G294" s="68"/>
      <c r="H294" s="210">
        <f>IF(H293&lt;10^4,-1,IF(H293&lt;10^5,-2,IF(H293&lt;10^6,-3,-4)))</f>
        <v>-1</v>
      </c>
    </row>
    <row r="295" spans="1:8" ht="14.25" customHeight="1">
      <c r="A295" s="148" t="s">
        <v>624</v>
      </c>
      <c r="B295" s="143"/>
      <c r="C295" s="304">
        <v>1</v>
      </c>
      <c r="D295" s="28"/>
      <c r="E295" s="320"/>
      <c r="F295" s="315">
        <f>INT(C295*E296)</f>
        <v>0</v>
      </c>
      <c r="G295" s="53"/>
      <c r="H295" s="210"/>
    </row>
    <row r="296" spans="1:8" ht="14.25" customHeight="1">
      <c r="A296" s="148"/>
      <c r="B296" s="143"/>
      <c r="C296" s="304"/>
      <c r="D296" s="28" t="s">
        <v>140</v>
      </c>
      <c r="E296" s="320">
        <f>ROUNDDOWN(H296,H297)</f>
        <v>0</v>
      </c>
      <c r="F296" s="315"/>
      <c r="G296" s="53"/>
      <c r="H296" s="211"/>
    </row>
    <row r="297" spans="1:8" ht="14.25" customHeight="1">
      <c r="A297" s="149"/>
      <c r="B297" s="159"/>
      <c r="C297" s="307"/>
      <c r="D297" s="29"/>
      <c r="E297" s="316"/>
      <c r="F297" s="317"/>
      <c r="G297" s="68"/>
      <c r="H297" s="210">
        <f>IF(H296&lt;10^4,-1,IF(H296&lt;10^5,-2,IF(H296&lt;10^6,-3,-4)))</f>
        <v>-1</v>
      </c>
    </row>
    <row r="298" spans="1:8" ht="14.25" customHeight="1">
      <c r="A298" s="148" t="s">
        <v>107</v>
      </c>
      <c r="B298" s="143"/>
      <c r="C298" s="304">
        <v>1</v>
      </c>
      <c r="D298" s="28"/>
      <c r="E298" s="320"/>
      <c r="F298" s="315">
        <f>INT(C298*E299)</f>
        <v>0</v>
      </c>
      <c r="G298" s="53"/>
      <c r="H298" s="192"/>
    </row>
    <row r="299" spans="1:8" ht="14.25" customHeight="1">
      <c r="A299" s="148"/>
      <c r="B299" s="143"/>
      <c r="C299" s="304"/>
      <c r="D299" s="28" t="s">
        <v>140</v>
      </c>
      <c r="E299" s="320">
        <f>ROUNDDOWN(H299,H300)</f>
        <v>0</v>
      </c>
      <c r="F299" s="315"/>
      <c r="G299" s="53"/>
      <c r="H299" s="212"/>
    </row>
    <row r="300" spans="1:8" ht="14.25" customHeight="1">
      <c r="A300" s="149"/>
      <c r="B300" s="159"/>
      <c r="C300" s="307"/>
      <c r="D300" s="29"/>
      <c r="E300" s="316"/>
      <c r="F300" s="317"/>
      <c r="G300" s="68"/>
      <c r="H300" s="192">
        <f>IF(H299&lt;10^4,-1,IF(H299&lt;10^5,-2,IF(H299&lt;10^6,-3,-4)))</f>
        <v>-1</v>
      </c>
    </row>
    <row r="301" spans="1:8" ht="14.25" customHeight="1">
      <c r="A301" s="148"/>
      <c r="B301" s="143"/>
      <c r="C301" s="314"/>
      <c r="D301" s="28"/>
      <c r="E301" s="315"/>
      <c r="F301" s="315"/>
      <c r="G301" s="53"/>
      <c r="H301" s="192"/>
    </row>
    <row r="302" spans="1:8" ht="14.25" customHeight="1">
      <c r="A302" s="148"/>
      <c r="B302" s="143"/>
      <c r="C302" s="314"/>
      <c r="D302" s="28"/>
      <c r="E302" s="315"/>
      <c r="F302" s="315"/>
      <c r="G302" s="53"/>
      <c r="H302" s="212"/>
    </row>
    <row r="303" spans="1:8" ht="14.25" customHeight="1">
      <c r="A303" s="149"/>
      <c r="B303" s="159"/>
      <c r="C303" s="310"/>
      <c r="D303" s="29"/>
      <c r="E303" s="317"/>
      <c r="F303" s="317"/>
      <c r="G303" s="68"/>
      <c r="H303" s="192">
        <f>IF(H302&lt;10^4,-1,IF(H302&lt;10^5,-2,IF(H302&lt;10^6,-3,-4)))</f>
        <v>-1</v>
      </c>
    </row>
    <row r="304" spans="1:8" ht="14.25" customHeight="1">
      <c r="A304" s="148"/>
      <c r="B304" s="143"/>
      <c r="C304" s="314"/>
      <c r="D304" s="28"/>
      <c r="E304" s="315"/>
      <c r="F304" s="315">
        <f t="array" ref="F304">SUM(IF(MOD(ROW(F259:F301),3)=MOD(ROW(F259),3),F259:F301))</f>
        <v>0</v>
      </c>
      <c r="G304" s="53" t="str">
        <f>I304&amp;J304&amp;K304&amp;L304&amp;M304&amp;N304&amp;O304</f>
        <v/>
      </c>
      <c r="H304" s="192"/>
    </row>
    <row r="305" spans="1:8" ht="14.25" customHeight="1">
      <c r="A305" s="175" t="s">
        <v>131</v>
      </c>
      <c r="B305" s="143"/>
      <c r="C305" s="314"/>
      <c r="D305" s="28"/>
      <c r="E305" s="315"/>
      <c r="F305" s="315"/>
      <c r="G305" s="53" t="str">
        <f>I305&amp;J305&amp;K305&amp;L305&amp;M305&amp;N305&amp;O305</f>
        <v/>
      </c>
      <c r="H305" s="212"/>
    </row>
    <row r="306" spans="1:8" ht="14.25" customHeight="1">
      <c r="A306" s="45"/>
      <c r="B306" s="176"/>
      <c r="C306" s="311"/>
      <c r="D306" s="48"/>
      <c r="E306" s="313"/>
      <c r="F306" s="313"/>
      <c r="G306" s="55" t="str">
        <f>I306&amp;J306&amp;K306&amp;L306&amp;M306&amp;N306&amp;O306</f>
        <v/>
      </c>
      <c r="H306" s="192">
        <f>IF(H305&lt;10^4,-1,IF(H305&lt;10^5,-2,IF(H305&lt;10^6,-3,-4)))</f>
        <v>-1</v>
      </c>
    </row>
    <row r="307" spans="1:8" ht="14.25" customHeight="1">
      <c r="G307" s="69">
        <f>G256+1</f>
        <v>15</v>
      </c>
      <c r="H307" s="208">
        <f>H256+1</f>
        <v>7</v>
      </c>
    </row>
    <row r="308" spans="1:8" ht="26.1" customHeight="1">
      <c r="A308" s="75" t="str">
        <f>A53</f>
        <v>A-1.○○棟建築工事</v>
      </c>
      <c r="B308" s="238" t="str">
        <f>集計!A119</f>
        <v>5.型枠工事</v>
      </c>
      <c r="C308" s="35"/>
      <c r="D308" s="15"/>
      <c r="E308" s="162"/>
      <c r="F308" s="162"/>
      <c r="G308" s="70"/>
    </row>
    <row r="309" spans="1:8" ht="26.1" customHeight="1">
      <c r="A309" s="17" t="s">
        <v>132</v>
      </c>
      <c r="B309" s="180" t="s">
        <v>133</v>
      </c>
      <c r="C309" s="18" t="s">
        <v>134</v>
      </c>
      <c r="D309" s="18" t="s">
        <v>129</v>
      </c>
      <c r="E309" s="163" t="s">
        <v>135</v>
      </c>
      <c r="F309" s="163" t="s">
        <v>136</v>
      </c>
      <c r="G309" s="71" t="s">
        <v>137</v>
      </c>
    </row>
    <row r="310" spans="1:8" ht="14.25" customHeight="1">
      <c r="A310" s="148" t="s">
        <v>625</v>
      </c>
      <c r="B310" s="143"/>
      <c r="C310" s="314">
        <v>92.7</v>
      </c>
      <c r="D310" s="28"/>
      <c r="E310" s="315"/>
      <c r="F310" s="315">
        <f>INT(C310*E311)</f>
        <v>0</v>
      </c>
      <c r="G310" s="53" t="str">
        <f t="shared" ref="G310:G321" si="15">I310&amp;J310&amp;K310&amp;L310&amp;M310&amp;N310&amp;O310</f>
        <v/>
      </c>
      <c r="H310" s="210"/>
    </row>
    <row r="311" spans="1:8" ht="14.25" customHeight="1">
      <c r="A311" s="148"/>
      <c r="B311" s="143"/>
      <c r="C311" s="304"/>
      <c r="D311" s="28" t="s">
        <v>108</v>
      </c>
      <c r="E311" s="315">
        <f>ROUNDDOWN(H311,H312)</f>
        <v>0</v>
      </c>
      <c r="F311" s="315"/>
      <c r="G311" s="53" t="str">
        <f t="shared" si="15"/>
        <v/>
      </c>
      <c r="H311" s="211"/>
    </row>
    <row r="312" spans="1:8" ht="14.25" customHeight="1">
      <c r="A312" s="149"/>
      <c r="B312" s="158" t="s">
        <v>145</v>
      </c>
      <c r="C312" s="307"/>
      <c r="D312" s="29"/>
      <c r="E312" s="316"/>
      <c r="F312" s="317"/>
      <c r="G312" s="68" t="str">
        <f t="shared" si="15"/>
        <v/>
      </c>
      <c r="H312" s="210">
        <f>IF(H311&lt;10^4,-1,IF(H311&lt;10^5,-2,IF(H311&lt;10^6,-3,-4)))</f>
        <v>-1</v>
      </c>
    </row>
    <row r="313" spans="1:8" ht="14.25" customHeight="1">
      <c r="A313" s="148" t="s">
        <v>626</v>
      </c>
      <c r="B313" s="143" t="s">
        <v>627</v>
      </c>
      <c r="C313" s="304">
        <v>182</v>
      </c>
      <c r="D313" s="28"/>
      <c r="E313" s="315"/>
      <c r="F313" s="315">
        <f>INT(C313*E314)</f>
        <v>0</v>
      </c>
      <c r="G313" s="53" t="str">
        <f t="shared" si="15"/>
        <v/>
      </c>
      <c r="H313" s="210"/>
    </row>
    <row r="314" spans="1:8" ht="14.25" customHeight="1">
      <c r="A314" s="148"/>
      <c r="B314" s="143" t="s">
        <v>110</v>
      </c>
      <c r="C314" s="304"/>
      <c r="D314" s="28" t="s">
        <v>108</v>
      </c>
      <c r="E314" s="315">
        <f>ROUNDDOWN(H314,H315)</f>
        <v>0</v>
      </c>
      <c r="F314" s="315"/>
      <c r="G314" s="53" t="str">
        <f t="shared" si="15"/>
        <v/>
      </c>
      <c r="H314" s="211"/>
    </row>
    <row r="315" spans="1:8" ht="14.25" customHeight="1">
      <c r="A315" s="149"/>
      <c r="B315" s="158" t="s">
        <v>145</v>
      </c>
      <c r="C315" s="307"/>
      <c r="D315" s="29"/>
      <c r="E315" s="316"/>
      <c r="F315" s="317"/>
      <c r="G315" s="68" t="str">
        <f t="shared" si="15"/>
        <v/>
      </c>
      <c r="H315" s="210">
        <f>IF(H314&lt;10^4,-1,IF(H314&lt;10^5,-2,IF(H314&lt;10^6,-3,-4)))</f>
        <v>-1</v>
      </c>
    </row>
    <row r="316" spans="1:8" ht="14.25" customHeight="1">
      <c r="A316" s="148" t="s">
        <v>111</v>
      </c>
      <c r="B316" s="143" t="s">
        <v>628</v>
      </c>
      <c r="C316" s="304">
        <v>1208</v>
      </c>
      <c r="D316" s="28"/>
      <c r="E316" s="315"/>
      <c r="F316" s="315">
        <f>INT(C316*E317)</f>
        <v>0</v>
      </c>
      <c r="G316" s="53" t="str">
        <f t="shared" si="15"/>
        <v/>
      </c>
      <c r="H316" s="210"/>
    </row>
    <row r="317" spans="1:8" ht="14.25" customHeight="1">
      <c r="A317" s="148"/>
      <c r="B317" s="143"/>
      <c r="C317" s="304"/>
      <c r="D317" s="28" t="s">
        <v>108</v>
      </c>
      <c r="E317" s="315">
        <f>ROUNDDOWN(H317,H318)</f>
        <v>0</v>
      </c>
      <c r="F317" s="315"/>
      <c r="G317" s="53" t="str">
        <f t="shared" si="15"/>
        <v/>
      </c>
      <c r="H317" s="211"/>
    </row>
    <row r="318" spans="1:8" ht="14.25" customHeight="1">
      <c r="A318" s="149"/>
      <c r="B318" s="158" t="s">
        <v>145</v>
      </c>
      <c r="C318" s="307"/>
      <c r="D318" s="29"/>
      <c r="E318" s="316"/>
      <c r="F318" s="317"/>
      <c r="G318" s="68" t="str">
        <f t="shared" si="15"/>
        <v/>
      </c>
      <c r="H318" s="210">
        <f>IF(H317&lt;10^4,-1,IF(H317&lt;10^5,-2,IF(H317&lt;10^6,-3,-4)))</f>
        <v>-1</v>
      </c>
    </row>
    <row r="319" spans="1:8" ht="14.25" customHeight="1">
      <c r="A319" s="148" t="s">
        <v>111</v>
      </c>
      <c r="B319" s="143" t="s">
        <v>629</v>
      </c>
      <c r="C319" s="304">
        <v>6416</v>
      </c>
      <c r="D319" s="28"/>
      <c r="E319" s="315"/>
      <c r="F319" s="315">
        <f>INT(C319*E320)</f>
        <v>0</v>
      </c>
      <c r="G319" s="53" t="str">
        <f t="shared" si="15"/>
        <v/>
      </c>
      <c r="H319" s="210"/>
    </row>
    <row r="320" spans="1:8" ht="14.25" customHeight="1">
      <c r="A320" s="148"/>
      <c r="B320" s="143"/>
      <c r="C320" s="304"/>
      <c r="D320" s="28" t="s">
        <v>108</v>
      </c>
      <c r="E320" s="315">
        <f>ROUNDDOWN(H320,H321)</f>
        <v>0</v>
      </c>
      <c r="F320" s="315"/>
      <c r="G320" s="53" t="str">
        <f t="shared" si="15"/>
        <v/>
      </c>
      <c r="H320" s="211"/>
    </row>
    <row r="321" spans="1:13" ht="14.25" customHeight="1">
      <c r="A321" s="149"/>
      <c r="B321" s="158" t="s">
        <v>145</v>
      </c>
      <c r="C321" s="307"/>
      <c r="D321" s="29"/>
      <c r="E321" s="316"/>
      <c r="F321" s="317"/>
      <c r="G321" s="68" t="str">
        <f t="shared" si="15"/>
        <v/>
      </c>
      <c r="H321" s="210">
        <f>IF(H320&lt;10^4,-1,IF(H320&lt;10^5,-2,IF(H320&lt;10^6,-3,-4)))</f>
        <v>-1</v>
      </c>
    </row>
    <row r="322" spans="1:13" ht="14.25" customHeight="1">
      <c r="A322" s="148" t="s">
        <v>112</v>
      </c>
      <c r="B322" s="143" t="s">
        <v>216</v>
      </c>
      <c r="C322" s="314">
        <v>39</v>
      </c>
      <c r="D322" s="28"/>
      <c r="E322" s="315"/>
      <c r="F322" s="315">
        <f>INT(C322*E323)</f>
        <v>0</v>
      </c>
      <c r="G322" s="53" t="str">
        <f t="shared" ref="G322:G354" si="16">I322&amp;J322&amp;K322&amp;L322&amp;M322&amp;N319&amp;O319</f>
        <v/>
      </c>
      <c r="H322" s="210"/>
    </row>
    <row r="323" spans="1:13" ht="14.25" customHeight="1">
      <c r="A323" s="148"/>
      <c r="B323" s="143" t="s">
        <v>630</v>
      </c>
      <c r="C323" s="304"/>
      <c r="D323" s="28" t="s">
        <v>108</v>
      </c>
      <c r="E323" s="315">
        <f>ROUNDDOWN(H323,H324)</f>
        <v>0</v>
      </c>
      <c r="F323" s="315"/>
      <c r="G323" s="53" t="str">
        <f t="shared" si="16"/>
        <v/>
      </c>
      <c r="H323" s="211"/>
    </row>
    <row r="324" spans="1:13" ht="14.25" customHeight="1">
      <c r="A324" s="149"/>
      <c r="B324" s="158" t="s">
        <v>145</v>
      </c>
      <c r="C324" s="307"/>
      <c r="D324" s="29"/>
      <c r="E324" s="316"/>
      <c r="F324" s="317"/>
      <c r="G324" s="68" t="str">
        <f t="shared" si="16"/>
        <v/>
      </c>
      <c r="H324" s="210">
        <f>IF(H323&lt;10^4,-1,IF(H323&lt;10^5,-2,IF(H323&lt;10^6,-3,-4)))</f>
        <v>-1</v>
      </c>
    </row>
    <row r="325" spans="1:13" ht="14.25" customHeight="1">
      <c r="A325" s="148" t="s">
        <v>112</v>
      </c>
      <c r="B325" s="143" t="s">
        <v>703</v>
      </c>
      <c r="C325" s="304">
        <v>6880</v>
      </c>
      <c r="D325" s="28"/>
      <c r="E325" s="315"/>
      <c r="F325" s="315">
        <f>INT(C325*E326)</f>
        <v>0</v>
      </c>
      <c r="G325" s="53" t="str">
        <f t="shared" si="16"/>
        <v/>
      </c>
      <c r="H325" s="210"/>
    </row>
    <row r="326" spans="1:13" ht="14.25" customHeight="1">
      <c r="A326" s="148"/>
      <c r="B326" s="143"/>
      <c r="C326" s="304"/>
      <c r="D326" s="28" t="s">
        <v>108</v>
      </c>
      <c r="E326" s="315">
        <f>ROUNDDOWN(H326,H327)</f>
        <v>0</v>
      </c>
      <c r="F326" s="315"/>
      <c r="G326" s="53" t="str">
        <f t="shared" si="16"/>
        <v/>
      </c>
      <c r="H326" s="211"/>
    </row>
    <row r="327" spans="1:13" ht="14.25" customHeight="1">
      <c r="A327" s="149"/>
      <c r="B327" s="158" t="s">
        <v>145</v>
      </c>
      <c r="C327" s="307"/>
      <c r="D327" s="29"/>
      <c r="E327" s="316"/>
      <c r="F327" s="317"/>
      <c r="G327" s="68" t="str">
        <f t="shared" si="16"/>
        <v/>
      </c>
      <c r="H327" s="210">
        <f>IF(H326&lt;10^4,-1,IF(H326&lt;10^5,-2,IF(H326&lt;10^6,-3,-4)))</f>
        <v>-1</v>
      </c>
    </row>
    <row r="328" spans="1:13" ht="14.25" customHeight="1">
      <c r="A328" s="148" t="s">
        <v>112</v>
      </c>
      <c r="B328" s="143" t="s">
        <v>638</v>
      </c>
      <c r="C328" s="304">
        <v>1438</v>
      </c>
      <c r="D328" s="28"/>
      <c r="E328" s="315"/>
      <c r="F328" s="315">
        <f>INT(C328*E329)</f>
        <v>0</v>
      </c>
      <c r="G328" s="53" t="str">
        <f t="shared" si="16"/>
        <v/>
      </c>
      <c r="H328" s="210"/>
    </row>
    <row r="329" spans="1:13" ht="14.25" customHeight="1">
      <c r="A329" s="148"/>
      <c r="B329" s="143"/>
      <c r="C329" s="314"/>
      <c r="D329" s="28" t="s">
        <v>108</v>
      </c>
      <c r="E329" s="315">
        <f>ROUNDDOWN(H329,H330)</f>
        <v>0</v>
      </c>
      <c r="F329" s="315"/>
      <c r="G329" s="53" t="str">
        <f t="shared" si="16"/>
        <v/>
      </c>
      <c r="H329" s="211"/>
    </row>
    <row r="330" spans="1:13" ht="14.25" customHeight="1">
      <c r="A330" s="149"/>
      <c r="B330" s="158" t="s">
        <v>145</v>
      </c>
      <c r="C330" s="310"/>
      <c r="D330" s="29"/>
      <c r="E330" s="316"/>
      <c r="F330" s="317"/>
      <c r="G330" s="68" t="str">
        <f t="shared" si="16"/>
        <v/>
      </c>
      <c r="H330" s="210">
        <f>IF(H329&lt;10^4,-1,IF(H329&lt;10^5,-2,IF(H329&lt;10^6,-3,-4)))</f>
        <v>-1</v>
      </c>
    </row>
    <row r="331" spans="1:13" ht="14.25" customHeight="1">
      <c r="A331" s="148" t="s">
        <v>113</v>
      </c>
      <c r="B331" s="143" t="s">
        <v>631</v>
      </c>
      <c r="C331" s="304">
        <v>3675</v>
      </c>
      <c r="D331" s="28"/>
      <c r="E331" s="315"/>
      <c r="F331" s="315">
        <f>INT(C331*E332)</f>
        <v>0</v>
      </c>
      <c r="G331" s="53" t="str">
        <f t="shared" si="16"/>
        <v/>
      </c>
      <c r="H331" s="210"/>
    </row>
    <row r="332" spans="1:13" ht="14.25" customHeight="1">
      <c r="A332" s="148"/>
      <c r="B332" s="143" t="s">
        <v>109</v>
      </c>
      <c r="C332" s="314"/>
      <c r="D332" s="28" t="s">
        <v>108</v>
      </c>
      <c r="E332" s="315">
        <f>ROUNDDOWN(H332,H333)</f>
        <v>0</v>
      </c>
      <c r="F332" s="315"/>
      <c r="G332" s="53" t="str">
        <f t="shared" si="16"/>
        <v/>
      </c>
      <c r="H332" s="211"/>
    </row>
    <row r="333" spans="1:13" ht="14.25" customHeight="1">
      <c r="A333" s="149"/>
      <c r="B333" s="158" t="s">
        <v>145</v>
      </c>
      <c r="C333" s="310"/>
      <c r="D333" s="29"/>
      <c r="E333" s="316"/>
      <c r="F333" s="317"/>
      <c r="G333" s="68" t="str">
        <f t="shared" si="16"/>
        <v/>
      </c>
      <c r="H333" s="210">
        <f>IF(H332&lt;10^4,-1,IF(H332&lt;10^5,-2,IF(H332&lt;10^6,-3,-4)))</f>
        <v>-1</v>
      </c>
    </row>
    <row r="334" spans="1:13" ht="14.25" customHeight="1">
      <c r="A334" s="148" t="s">
        <v>151</v>
      </c>
      <c r="B334" s="143" t="s">
        <v>152</v>
      </c>
      <c r="C334" s="304">
        <v>1</v>
      </c>
      <c r="D334" s="28"/>
      <c r="E334" s="315"/>
      <c r="F334" s="315">
        <f>INT(C334*E335)</f>
        <v>0</v>
      </c>
      <c r="G334" s="349" t="str">
        <f t="shared" si="16"/>
        <v/>
      </c>
      <c r="H334" s="210"/>
      <c r="I334" s="192"/>
      <c r="J334" s="192"/>
      <c r="K334" s="193"/>
      <c r="L334" s="193"/>
      <c r="M334" s="192"/>
    </row>
    <row r="335" spans="1:13" ht="14.25" customHeight="1">
      <c r="A335" s="148"/>
      <c r="B335" s="143"/>
      <c r="C335" s="314"/>
      <c r="D335" s="28" t="s">
        <v>140</v>
      </c>
      <c r="E335" s="320">
        <f>ROUNDDOWN(H335,H336)</f>
        <v>0</v>
      </c>
      <c r="F335" s="315"/>
      <c r="G335" s="349" t="str">
        <f t="shared" si="16"/>
        <v/>
      </c>
      <c r="H335" s="211"/>
      <c r="I335" s="215"/>
      <c r="J335" s="192"/>
      <c r="K335" s="192"/>
      <c r="L335" s="192"/>
      <c r="M335" s="192"/>
    </row>
    <row r="336" spans="1:13" ht="14.25" customHeight="1">
      <c r="A336" s="149"/>
      <c r="B336" s="159"/>
      <c r="C336" s="310"/>
      <c r="D336" s="29"/>
      <c r="E336" s="316"/>
      <c r="F336" s="317"/>
      <c r="G336" s="350" t="str">
        <f t="shared" si="16"/>
        <v/>
      </c>
      <c r="H336" s="210">
        <f>IF(H335&lt;10^4,-1,IF(H335&lt;10^5,-2,IF(H335&lt;10^6,-3,-4)))</f>
        <v>-1</v>
      </c>
    </row>
    <row r="337" spans="1:13" ht="14.25" customHeight="1">
      <c r="A337" s="148" t="s">
        <v>635</v>
      </c>
      <c r="B337" s="143" t="s">
        <v>216</v>
      </c>
      <c r="C337" s="304">
        <v>1</v>
      </c>
      <c r="D337" s="28"/>
      <c r="E337" s="320"/>
      <c r="F337" s="315">
        <f>INT(C337*E338)</f>
        <v>0</v>
      </c>
      <c r="G337" s="349" t="str">
        <f t="shared" si="16"/>
        <v/>
      </c>
      <c r="H337" s="210"/>
    </row>
    <row r="338" spans="1:13" ht="14.25" customHeight="1">
      <c r="A338" s="148"/>
      <c r="B338" s="143" t="s">
        <v>636</v>
      </c>
      <c r="C338" s="314"/>
      <c r="D338" s="28" t="s">
        <v>140</v>
      </c>
      <c r="E338" s="320">
        <f>ROUNDDOWN(H338,H339)</f>
        <v>0</v>
      </c>
      <c r="F338" s="315"/>
      <c r="G338" s="349" t="str">
        <f t="shared" si="16"/>
        <v/>
      </c>
      <c r="H338" s="211"/>
      <c r="I338" s="214"/>
      <c r="J338" s="192"/>
      <c r="K338" s="192"/>
    </row>
    <row r="339" spans="1:13" ht="14.25" customHeight="1">
      <c r="A339" s="149"/>
      <c r="B339" s="170"/>
      <c r="C339" s="310"/>
      <c r="D339" s="29"/>
      <c r="E339" s="316"/>
      <c r="F339" s="317"/>
      <c r="G339" s="350" t="str">
        <f t="shared" si="16"/>
        <v/>
      </c>
      <c r="H339" s="210">
        <f>IF(H338&lt;10^4,-1,IF(H338&lt;10^5,-2,IF(H338&lt;10^6,-3,-4)))</f>
        <v>-1</v>
      </c>
    </row>
    <row r="340" spans="1:13" ht="14.25" customHeight="1">
      <c r="A340" s="148" t="s">
        <v>635</v>
      </c>
      <c r="B340" s="143" t="s">
        <v>703</v>
      </c>
      <c r="C340" s="304">
        <v>1</v>
      </c>
      <c r="D340" s="28"/>
      <c r="E340" s="320"/>
      <c r="F340" s="315">
        <f>INT(C340*E341)</f>
        <v>0</v>
      </c>
      <c r="G340" s="349" t="str">
        <f t="shared" si="16"/>
        <v/>
      </c>
      <c r="H340" s="210"/>
    </row>
    <row r="341" spans="1:13" ht="14.25" customHeight="1">
      <c r="A341" s="148"/>
      <c r="B341" s="143" t="s">
        <v>636</v>
      </c>
      <c r="C341" s="314"/>
      <c r="D341" s="28" t="s">
        <v>140</v>
      </c>
      <c r="E341" s="320">
        <f>ROUNDDOWN(H341,H342)</f>
        <v>0</v>
      </c>
      <c r="F341" s="315"/>
      <c r="G341" s="349" t="str">
        <f t="shared" si="16"/>
        <v/>
      </c>
      <c r="H341" s="211"/>
      <c r="I341" s="214"/>
      <c r="J341" s="192"/>
      <c r="K341" s="192"/>
    </row>
    <row r="342" spans="1:13" ht="14.25" customHeight="1">
      <c r="A342" s="149"/>
      <c r="B342" s="158" t="s">
        <v>637</v>
      </c>
      <c r="C342" s="310"/>
      <c r="D342" s="29"/>
      <c r="E342" s="316"/>
      <c r="F342" s="317"/>
      <c r="G342" s="350" t="str">
        <f t="shared" si="16"/>
        <v/>
      </c>
      <c r="H342" s="210">
        <f>IF(H341&lt;10^4,-1,IF(H341&lt;10^5,-2,IF(H341&lt;10^6,-3,-4)))</f>
        <v>-1</v>
      </c>
    </row>
    <row r="343" spans="1:13" ht="14.25" customHeight="1">
      <c r="A343" s="148" t="s">
        <v>635</v>
      </c>
      <c r="B343" s="143" t="s">
        <v>638</v>
      </c>
      <c r="C343" s="304">
        <v>1</v>
      </c>
      <c r="D343" s="28"/>
      <c r="E343" s="320"/>
      <c r="F343" s="315">
        <f>INT(C343*E344)</f>
        <v>0</v>
      </c>
      <c r="G343" s="349" t="str">
        <f t="shared" si="16"/>
        <v/>
      </c>
      <c r="H343" s="210"/>
    </row>
    <row r="344" spans="1:13" ht="14.25" customHeight="1">
      <c r="A344" s="148"/>
      <c r="B344" s="143" t="s">
        <v>636</v>
      </c>
      <c r="C344" s="314"/>
      <c r="D344" s="28" t="s">
        <v>140</v>
      </c>
      <c r="E344" s="320">
        <f>ROUNDDOWN(H344,H345)</f>
        <v>0</v>
      </c>
      <c r="F344" s="315"/>
      <c r="G344" s="349" t="str">
        <f t="shared" si="16"/>
        <v/>
      </c>
      <c r="H344" s="211"/>
      <c r="I344" s="214"/>
      <c r="J344" s="192"/>
      <c r="K344" s="192"/>
    </row>
    <row r="345" spans="1:13" ht="14.25" customHeight="1">
      <c r="A345" s="149"/>
      <c r="B345" s="158"/>
      <c r="C345" s="310"/>
      <c r="D345" s="29"/>
      <c r="E345" s="316"/>
      <c r="F345" s="317"/>
      <c r="G345" s="350" t="str">
        <f t="shared" si="16"/>
        <v/>
      </c>
      <c r="H345" s="210">
        <f>IF(H344&lt;10^4,-1,IF(H344&lt;10^5,-2,IF(H344&lt;10^6,-3,-4)))</f>
        <v>-1</v>
      </c>
      <c r="I345" s="197"/>
      <c r="J345" s="197"/>
      <c r="K345" s="197"/>
      <c r="L345" s="197"/>
      <c r="M345" s="197"/>
    </row>
    <row r="346" spans="1:13" ht="14.25" customHeight="1">
      <c r="A346" s="148" t="s">
        <v>163</v>
      </c>
      <c r="B346" s="143" t="s">
        <v>632</v>
      </c>
      <c r="C346" s="304">
        <v>1</v>
      </c>
      <c r="D346" s="28"/>
      <c r="E346" s="320"/>
      <c r="F346" s="315">
        <f>INT(C346*E347)</f>
        <v>0</v>
      </c>
      <c r="G346" s="349" t="str">
        <f t="shared" si="16"/>
        <v/>
      </c>
      <c r="H346" s="210"/>
      <c r="I346" s="196"/>
      <c r="J346" s="196"/>
      <c r="K346" s="198"/>
      <c r="L346" s="198"/>
      <c r="M346" s="196"/>
    </row>
    <row r="347" spans="1:13" ht="14.25" customHeight="1">
      <c r="A347" s="148"/>
      <c r="B347" s="143" t="s">
        <v>153</v>
      </c>
      <c r="C347" s="314"/>
      <c r="D347" s="28" t="s">
        <v>140</v>
      </c>
      <c r="E347" s="320">
        <f>ROUNDDOWN(H347,H348)</f>
        <v>0</v>
      </c>
      <c r="F347" s="315"/>
      <c r="G347" s="349" t="str">
        <f t="shared" si="16"/>
        <v/>
      </c>
      <c r="H347" s="211"/>
      <c r="I347" s="214"/>
      <c r="J347" s="192"/>
      <c r="K347" s="192"/>
      <c r="L347" s="196"/>
      <c r="M347" s="196"/>
    </row>
    <row r="348" spans="1:13" ht="14.25" customHeight="1">
      <c r="A348" s="149"/>
      <c r="B348" s="159"/>
      <c r="C348" s="310"/>
      <c r="D348" s="29"/>
      <c r="E348" s="316"/>
      <c r="F348" s="317"/>
      <c r="G348" s="350" t="str">
        <f t="shared" si="16"/>
        <v/>
      </c>
      <c r="H348" s="210">
        <f>IF(H347&lt;10^4,-1,IF(H347&lt;10^5,-2,IF(H347&lt;10^6,-3,-4)))</f>
        <v>-1</v>
      </c>
      <c r="I348" s="196"/>
      <c r="J348" s="196"/>
      <c r="K348" s="196"/>
      <c r="L348" s="196"/>
      <c r="M348" s="196"/>
    </row>
    <row r="349" spans="1:13" ht="14.25" customHeight="1">
      <c r="A349" s="148" t="s">
        <v>163</v>
      </c>
      <c r="B349" s="143" t="s">
        <v>633</v>
      </c>
      <c r="C349" s="304">
        <v>1</v>
      </c>
      <c r="D349" s="28"/>
      <c r="E349" s="320"/>
      <c r="F349" s="315">
        <f>INT(C349*E350)</f>
        <v>0</v>
      </c>
      <c r="G349" s="349" t="str">
        <f t="shared" si="16"/>
        <v/>
      </c>
      <c r="H349" s="192"/>
      <c r="I349" s="196"/>
      <c r="J349" s="196"/>
      <c r="K349" s="198"/>
      <c r="L349" s="198"/>
      <c r="M349" s="203"/>
    </row>
    <row r="350" spans="1:13" ht="14.25" customHeight="1">
      <c r="A350" s="148"/>
      <c r="B350" s="143" t="s">
        <v>154</v>
      </c>
      <c r="C350" s="314"/>
      <c r="D350" s="28" t="s">
        <v>140</v>
      </c>
      <c r="E350" s="320">
        <f>ROUNDDOWN(H350,H351)</f>
        <v>0</v>
      </c>
      <c r="F350" s="315"/>
      <c r="G350" s="349" t="str">
        <f t="shared" si="16"/>
        <v/>
      </c>
      <c r="H350" s="212"/>
      <c r="I350" s="214"/>
      <c r="J350" s="192"/>
      <c r="K350" s="192"/>
      <c r="L350" s="196"/>
      <c r="M350" s="196"/>
    </row>
    <row r="351" spans="1:13" ht="14.25" customHeight="1">
      <c r="A351" s="149"/>
      <c r="B351" s="159"/>
      <c r="C351" s="310"/>
      <c r="D351" s="29"/>
      <c r="E351" s="316"/>
      <c r="F351" s="317"/>
      <c r="G351" s="350" t="str">
        <f t="shared" si="16"/>
        <v/>
      </c>
      <c r="H351" s="192">
        <f>IF(H350&lt;10^4,-1,IF(H350&lt;10^5,-2,IF(H350&lt;10^6,-3,-4)))</f>
        <v>-1</v>
      </c>
      <c r="I351" s="196"/>
      <c r="J351" s="196"/>
      <c r="K351" s="196"/>
      <c r="L351" s="196"/>
      <c r="M351" s="196"/>
    </row>
    <row r="352" spans="1:13" ht="14.25" customHeight="1">
      <c r="A352" s="148" t="s">
        <v>163</v>
      </c>
      <c r="B352" s="143" t="s">
        <v>634</v>
      </c>
      <c r="C352" s="304">
        <v>1</v>
      </c>
      <c r="D352" s="28"/>
      <c r="E352" s="320"/>
      <c r="F352" s="315">
        <f>INT(C352*E353)</f>
        <v>0</v>
      </c>
      <c r="G352" s="349" t="str">
        <f t="shared" si="16"/>
        <v/>
      </c>
      <c r="H352" s="192"/>
      <c r="I352" s="196"/>
      <c r="J352" s="196"/>
      <c r="K352" s="198"/>
      <c r="L352" s="198"/>
      <c r="M352" s="203"/>
    </row>
    <row r="353" spans="1:15" ht="14.25" customHeight="1">
      <c r="A353" s="148"/>
      <c r="B353" s="186" t="s">
        <v>155</v>
      </c>
      <c r="C353" s="314"/>
      <c r="D353" s="28" t="s">
        <v>140</v>
      </c>
      <c r="E353" s="320">
        <f>ROUNDDOWN(H353,H354)</f>
        <v>0</v>
      </c>
      <c r="F353" s="315"/>
      <c r="G353" s="349" t="str">
        <f t="shared" si="16"/>
        <v/>
      </c>
      <c r="H353" s="212"/>
      <c r="I353" s="214"/>
      <c r="J353" s="192"/>
      <c r="K353" s="192"/>
      <c r="L353" s="196"/>
      <c r="M353" s="196"/>
    </row>
    <row r="354" spans="1:15" ht="14.25" customHeight="1">
      <c r="A354" s="149"/>
      <c r="B354" s="159"/>
      <c r="C354" s="310"/>
      <c r="D354" s="29"/>
      <c r="E354" s="316"/>
      <c r="F354" s="317"/>
      <c r="G354" s="350" t="str">
        <f t="shared" si="16"/>
        <v/>
      </c>
      <c r="H354" s="192">
        <f>IF(H353&lt;10^4,-1,IF(H353&lt;10^5,-2,IF(H353&lt;10^6,-3,-4)))</f>
        <v>-1</v>
      </c>
      <c r="I354" s="196"/>
      <c r="J354" s="196"/>
      <c r="K354" s="207"/>
      <c r="L354" s="196"/>
      <c r="M354" s="196"/>
    </row>
    <row r="355" spans="1:15" ht="14.25" customHeight="1">
      <c r="A355" s="41"/>
      <c r="B355" s="143"/>
      <c r="C355" s="314"/>
      <c r="D355" s="28"/>
      <c r="E355" s="306"/>
      <c r="F355" s="306">
        <f t="array" ref="F355">SUM(IF(MOD(ROW(F310:F352),3)=MOD(ROW(F310),3),F310:F352))</f>
        <v>0</v>
      </c>
      <c r="G355" s="53"/>
      <c r="H355" s="192"/>
      <c r="I355" s="197"/>
      <c r="J355" s="197"/>
      <c r="K355" s="197"/>
      <c r="L355" s="197"/>
      <c r="M355" s="197"/>
    </row>
    <row r="356" spans="1:15" ht="14.25" customHeight="1">
      <c r="A356" s="44" t="s">
        <v>131</v>
      </c>
      <c r="B356" s="143"/>
      <c r="C356" s="314"/>
      <c r="D356" s="28"/>
      <c r="E356" s="306"/>
      <c r="F356" s="306"/>
      <c r="G356" s="53"/>
      <c r="H356" s="212"/>
    </row>
    <row r="357" spans="1:15" ht="14.25" customHeight="1">
      <c r="A357" s="45"/>
      <c r="B357" s="176"/>
      <c r="C357" s="311"/>
      <c r="D357" s="48"/>
      <c r="E357" s="313"/>
      <c r="F357" s="313"/>
      <c r="G357" s="55" t="str">
        <f>I357&amp;J357&amp;K357&amp;L357&amp;M357&amp;N357&amp;O357</f>
        <v/>
      </c>
      <c r="H357" s="192">
        <f>IF(H356&lt;10^4,-1,IF(H356&lt;10^5,-2,IF(H356&lt;10^6,-3,-4)))</f>
        <v>-1</v>
      </c>
    </row>
    <row r="358" spans="1:15" ht="14.25" customHeight="1">
      <c r="G358" s="69">
        <f>G307+1</f>
        <v>16</v>
      </c>
      <c r="H358" s="208">
        <f>H307+1</f>
        <v>8</v>
      </c>
    </row>
    <row r="359" spans="1:15" ht="26.1" customHeight="1">
      <c r="A359" s="75" t="str">
        <f>A2</f>
        <v>A-1.○○棟建築工事</v>
      </c>
      <c r="B359" s="238" t="str">
        <f>集計!A122</f>
        <v>6.鉄筋工事</v>
      </c>
      <c r="C359" s="35"/>
      <c r="D359" s="15"/>
      <c r="E359" s="162"/>
      <c r="F359" s="162"/>
      <c r="G359" s="70"/>
    </row>
    <row r="360" spans="1:15" ht="26.1" customHeight="1">
      <c r="A360" s="17" t="s">
        <v>132</v>
      </c>
      <c r="B360" s="180" t="s">
        <v>133</v>
      </c>
      <c r="C360" s="18" t="s">
        <v>134</v>
      </c>
      <c r="D360" s="18" t="s">
        <v>129</v>
      </c>
      <c r="E360" s="163" t="s">
        <v>135</v>
      </c>
      <c r="F360" s="163" t="s">
        <v>136</v>
      </c>
      <c r="G360" s="71" t="s">
        <v>137</v>
      </c>
    </row>
    <row r="361" spans="1:15" ht="14.25" customHeight="1">
      <c r="A361" s="216" t="s">
        <v>165</v>
      </c>
      <c r="B361" s="234" t="s">
        <v>164</v>
      </c>
      <c r="C361" s="314">
        <v>97.1</v>
      </c>
      <c r="D361" s="28"/>
      <c r="E361" s="315"/>
      <c r="F361" s="315">
        <f>INT(C361*E362)</f>
        <v>0</v>
      </c>
      <c r="G361" s="53"/>
      <c r="H361" s="210"/>
      <c r="I361" s="72"/>
      <c r="J361" s="72"/>
      <c r="K361" s="82"/>
      <c r="L361" s="82"/>
      <c r="M361" s="83"/>
      <c r="N361" s="72"/>
      <c r="O361" s="72"/>
    </row>
    <row r="362" spans="1:15" ht="14.25" customHeight="1">
      <c r="A362" s="216"/>
      <c r="B362" s="235" t="s">
        <v>166</v>
      </c>
      <c r="C362" s="314"/>
      <c r="D362" s="28" t="s">
        <v>526</v>
      </c>
      <c r="E362" s="315">
        <f>ROUNDDOWN(H362,H363)</f>
        <v>0</v>
      </c>
      <c r="F362" s="315"/>
      <c r="G362" s="53" t="str">
        <f t="shared" ref="G362:G372" si="17">I362&amp;J362&amp;K362&amp;L362&amp;M362&amp;N362&amp;O362</f>
        <v>単価採用平成○年○月</v>
      </c>
      <c r="H362" s="211"/>
      <c r="I362" s="81" t="s">
        <v>172</v>
      </c>
      <c r="J362" s="72"/>
      <c r="K362" s="72"/>
      <c r="L362" s="72"/>
      <c r="M362" s="72"/>
      <c r="N362" s="72"/>
      <c r="O362" s="72"/>
    </row>
    <row r="363" spans="1:15" ht="14.25" customHeight="1">
      <c r="A363" s="217"/>
      <c r="B363" s="237" t="s">
        <v>182</v>
      </c>
      <c r="C363" s="307"/>
      <c r="D363" s="29"/>
      <c r="E363" s="316"/>
      <c r="F363" s="317"/>
      <c r="G363" s="68"/>
      <c r="H363" s="210">
        <f>IF(H362&lt;10^4,-1,IF(H362&lt;10^5,-2,IF(H362&lt;10^6,-3,-4)))</f>
        <v>-1</v>
      </c>
      <c r="I363" s="72"/>
      <c r="J363" s="72"/>
      <c r="K363" s="72"/>
      <c r="L363" s="72"/>
      <c r="M363" s="72"/>
      <c r="N363" s="72"/>
      <c r="O363" s="72"/>
    </row>
    <row r="364" spans="1:15" ht="14.25" customHeight="1">
      <c r="A364" s="216" t="s">
        <v>165</v>
      </c>
      <c r="B364" s="234" t="s">
        <v>167</v>
      </c>
      <c r="C364" s="304">
        <v>207</v>
      </c>
      <c r="D364" s="28"/>
      <c r="E364" s="315"/>
      <c r="F364" s="315">
        <f>INT(C364*E365)</f>
        <v>0</v>
      </c>
      <c r="G364" s="53" t="str">
        <f t="shared" si="17"/>
        <v/>
      </c>
      <c r="H364" s="210"/>
      <c r="I364" s="72"/>
      <c r="J364" s="72"/>
      <c r="K364" s="82"/>
      <c r="L364" s="72"/>
      <c r="M364" s="72"/>
      <c r="N364" s="72"/>
      <c r="O364" s="72"/>
    </row>
    <row r="365" spans="1:15" ht="14.25" customHeight="1">
      <c r="A365" s="216"/>
      <c r="B365" s="235" t="s">
        <v>168</v>
      </c>
      <c r="C365" s="304"/>
      <c r="D365" s="28" t="s">
        <v>527</v>
      </c>
      <c r="E365" s="315">
        <f>ROUNDDOWN(H365,H366)</f>
        <v>0</v>
      </c>
      <c r="F365" s="315"/>
      <c r="G365" s="53" t="str">
        <f t="shared" si="17"/>
        <v>単価採用平成○年○月</v>
      </c>
      <c r="H365" s="211"/>
      <c r="I365" s="81" t="s">
        <v>172</v>
      </c>
      <c r="J365" s="72"/>
      <c r="K365" s="72"/>
      <c r="L365" s="72"/>
      <c r="M365" s="72"/>
      <c r="N365" s="72"/>
      <c r="O365" s="72"/>
    </row>
    <row r="366" spans="1:15" ht="14.25" customHeight="1">
      <c r="A366" s="217"/>
      <c r="B366" s="237" t="s">
        <v>182</v>
      </c>
      <c r="C366" s="307"/>
      <c r="D366" s="29"/>
      <c r="E366" s="316"/>
      <c r="F366" s="317"/>
      <c r="G366" s="68" t="str">
        <f t="shared" si="17"/>
        <v/>
      </c>
      <c r="H366" s="210">
        <f>IF(H365&lt;10^4,-1,IF(H365&lt;10^5,-2,IF(H365&lt;10^6,-3,-4)))</f>
        <v>-1</v>
      </c>
      <c r="I366" s="72"/>
      <c r="J366" s="72"/>
      <c r="K366" s="72"/>
      <c r="L366" s="72"/>
      <c r="M366" s="72"/>
      <c r="N366" s="72"/>
      <c r="O366" s="72"/>
    </row>
    <row r="367" spans="1:15" ht="14.25" customHeight="1">
      <c r="A367" s="216" t="s">
        <v>165</v>
      </c>
      <c r="B367" s="234" t="s">
        <v>170</v>
      </c>
      <c r="C367" s="314">
        <v>12</v>
      </c>
      <c r="D367" s="28"/>
      <c r="E367" s="315"/>
      <c r="F367" s="315">
        <f>INT(C367*E368)</f>
        <v>0</v>
      </c>
      <c r="G367" s="53" t="str">
        <f t="shared" si="17"/>
        <v/>
      </c>
      <c r="H367" s="210"/>
      <c r="I367" s="72"/>
      <c r="J367" s="72"/>
      <c r="K367" s="82"/>
      <c r="L367" s="72"/>
      <c r="M367" s="72"/>
      <c r="N367" s="72"/>
      <c r="O367" s="72"/>
    </row>
    <row r="368" spans="1:15" ht="14.25" customHeight="1">
      <c r="A368" s="216"/>
      <c r="B368" s="235" t="s">
        <v>169</v>
      </c>
      <c r="C368" s="304"/>
      <c r="D368" s="28" t="s">
        <v>528</v>
      </c>
      <c r="E368" s="315">
        <f>ROUNDDOWN(H368,H369)</f>
        <v>0</v>
      </c>
      <c r="F368" s="315"/>
      <c r="G368" s="53" t="str">
        <f t="shared" si="17"/>
        <v>単価採用平成○年○月</v>
      </c>
      <c r="H368" s="211"/>
      <c r="I368" s="81" t="s">
        <v>172</v>
      </c>
      <c r="J368" s="72"/>
      <c r="K368" s="72"/>
      <c r="L368" s="72"/>
      <c r="M368" s="72"/>
      <c r="N368" s="72"/>
      <c r="O368" s="72"/>
    </row>
    <row r="369" spans="1:15" ht="14.25" customHeight="1">
      <c r="A369" s="217"/>
      <c r="B369" s="237" t="s">
        <v>182</v>
      </c>
      <c r="C369" s="307"/>
      <c r="D369" s="29"/>
      <c r="E369" s="316"/>
      <c r="F369" s="317"/>
      <c r="G369" s="68" t="str">
        <f t="shared" si="17"/>
        <v/>
      </c>
      <c r="H369" s="210">
        <f>IF(H368&lt;10^4,-1,IF(H368&lt;10^5,-2,IF(H368&lt;10^6,-3,-4)))</f>
        <v>-1</v>
      </c>
      <c r="I369" s="72"/>
      <c r="J369" s="72"/>
      <c r="K369" s="72"/>
      <c r="L369" s="72"/>
      <c r="M369" s="72"/>
      <c r="N369" s="72"/>
      <c r="O369" s="72"/>
    </row>
    <row r="370" spans="1:15" ht="14.25" customHeight="1">
      <c r="A370" s="216" t="s">
        <v>165</v>
      </c>
      <c r="B370" s="234" t="s">
        <v>170</v>
      </c>
      <c r="C370" s="314">
        <v>37.4</v>
      </c>
      <c r="D370" s="28"/>
      <c r="E370" s="315"/>
      <c r="F370" s="315">
        <f>INT(C370*E371)</f>
        <v>0</v>
      </c>
      <c r="G370" s="53" t="str">
        <f t="shared" si="17"/>
        <v/>
      </c>
      <c r="H370" s="210"/>
      <c r="I370" s="72"/>
      <c r="J370" s="72"/>
      <c r="K370" s="82"/>
      <c r="L370" s="72"/>
      <c r="M370" s="72"/>
      <c r="N370" s="72"/>
      <c r="O370" s="72"/>
    </row>
    <row r="371" spans="1:15" ht="14.25" customHeight="1">
      <c r="A371" s="216"/>
      <c r="B371" s="235" t="s">
        <v>171</v>
      </c>
      <c r="C371" s="304"/>
      <c r="D371" s="28" t="s">
        <v>529</v>
      </c>
      <c r="E371" s="315">
        <f>ROUNDDOWN(H371,H372)</f>
        <v>0</v>
      </c>
      <c r="F371" s="315"/>
      <c r="G371" s="53" t="str">
        <f t="shared" si="17"/>
        <v>単価採用平成○年○月</v>
      </c>
      <c r="H371" s="211"/>
      <c r="I371" s="81" t="s">
        <v>172</v>
      </c>
      <c r="J371" s="72"/>
      <c r="K371" s="72"/>
      <c r="L371" s="72"/>
      <c r="M371" s="72"/>
      <c r="N371" s="72"/>
      <c r="O371" s="72"/>
    </row>
    <row r="372" spans="1:15" ht="14.25" customHeight="1">
      <c r="A372" s="217"/>
      <c r="B372" s="237" t="s">
        <v>182</v>
      </c>
      <c r="C372" s="307"/>
      <c r="D372" s="29"/>
      <c r="E372" s="316"/>
      <c r="F372" s="317"/>
      <c r="G372" s="68" t="str">
        <f t="shared" si="17"/>
        <v/>
      </c>
      <c r="H372" s="210">
        <f>IF(H371&lt;10^4,-1,IF(H371&lt;10^5,-2,IF(H371&lt;10^6,-3,-4)))</f>
        <v>-1</v>
      </c>
      <c r="I372" s="72"/>
      <c r="J372" s="72"/>
      <c r="K372" s="72"/>
      <c r="L372" s="72"/>
      <c r="M372" s="72"/>
      <c r="N372" s="72"/>
      <c r="O372" s="72"/>
    </row>
    <row r="373" spans="1:15" ht="14.25" customHeight="1">
      <c r="A373" s="216" t="s">
        <v>177</v>
      </c>
      <c r="B373" s="234" t="s">
        <v>164</v>
      </c>
      <c r="C373" s="314">
        <v>50</v>
      </c>
      <c r="D373" s="28"/>
      <c r="E373" s="315"/>
      <c r="F373" s="315">
        <f>INT(C373*E374)</f>
        <v>0</v>
      </c>
      <c r="G373" s="53" t="str">
        <f>I373&amp;J373&amp;K373&amp;L373&amp;M373&amp;N373&amp;O373</f>
        <v/>
      </c>
      <c r="H373" s="210"/>
      <c r="I373" s="72"/>
      <c r="J373" s="72"/>
      <c r="K373" s="82"/>
      <c r="L373" s="72"/>
      <c r="M373" s="72"/>
      <c r="N373" s="72"/>
      <c r="O373" s="72"/>
    </row>
    <row r="374" spans="1:15" ht="14.25" customHeight="1">
      <c r="A374" s="216"/>
      <c r="B374" s="235" t="s">
        <v>178</v>
      </c>
      <c r="C374" s="304"/>
      <c r="D374" s="28" t="s">
        <v>529</v>
      </c>
      <c r="E374" s="315">
        <f>ROUNDDOWN(H374,H375)</f>
        <v>0</v>
      </c>
      <c r="F374" s="315"/>
      <c r="G374" s="53" t="str">
        <f>I374&amp;J374&amp;K374&amp;L374&amp;M374&amp;N374&amp;O374</f>
        <v>単価採用平成○年○月</v>
      </c>
      <c r="H374" s="211"/>
      <c r="I374" s="81" t="s">
        <v>172</v>
      </c>
      <c r="J374" s="72"/>
      <c r="K374" s="72"/>
      <c r="L374" s="72"/>
      <c r="M374" s="72"/>
      <c r="N374" s="72"/>
      <c r="O374" s="72"/>
    </row>
    <row r="375" spans="1:15" ht="14.25" customHeight="1">
      <c r="A375" s="217"/>
      <c r="B375" s="237" t="s">
        <v>182</v>
      </c>
      <c r="C375" s="307"/>
      <c r="D375" s="29"/>
      <c r="E375" s="316"/>
      <c r="F375" s="317"/>
      <c r="G375" s="68" t="str">
        <f>I375&amp;J375&amp;K375&amp;L375&amp;M375&amp;N375&amp;O375</f>
        <v/>
      </c>
      <c r="H375" s="210">
        <f>IF(H374&lt;10^4,-1,IF(H374&lt;10^5,-2,IF(H374&lt;10^6,-3,-4)))</f>
        <v>-1</v>
      </c>
      <c r="I375" s="72"/>
      <c r="J375" s="72"/>
      <c r="K375" s="72"/>
      <c r="L375" s="72"/>
      <c r="M375" s="72"/>
      <c r="N375" s="72"/>
      <c r="O375" s="72"/>
    </row>
    <row r="376" spans="1:15" ht="14.25" customHeight="1">
      <c r="A376" s="148" t="s">
        <v>173</v>
      </c>
      <c r="B376" s="143" t="s">
        <v>175</v>
      </c>
      <c r="C376" s="304">
        <v>334</v>
      </c>
      <c r="D376" s="28"/>
      <c r="E376" s="315"/>
      <c r="F376" s="315">
        <f>INT(C376*E377)</f>
        <v>0</v>
      </c>
      <c r="G376" s="53" t="str">
        <f>I376&amp;J376&amp;K376&amp;L376&amp;M376&amp;N379&amp;O379</f>
        <v/>
      </c>
      <c r="H376" s="210"/>
      <c r="I376" s="72"/>
      <c r="J376" s="72"/>
      <c r="K376" s="82"/>
      <c r="L376" s="72"/>
      <c r="M376" s="72"/>
      <c r="N376" s="72"/>
      <c r="O376" s="72"/>
    </row>
    <row r="377" spans="1:15" ht="14.25" customHeight="1">
      <c r="A377" s="148"/>
      <c r="B377" s="143" t="s">
        <v>174</v>
      </c>
      <c r="C377" s="304"/>
      <c r="D377" s="28" t="s">
        <v>530</v>
      </c>
      <c r="E377" s="315">
        <f>ROUNDDOWN(H377,H378)</f>
        <v>0</v>
      </c>
      <c r="F377" s="315"/>
      <c r="G377" s="53" t="str">
        <f>I377&amp;J377&amp;K377&amp;L377&amp;M377&amp;N380&amp;O380</f>
        <v/>
      </c>
      <c r="H377" s="211"/>
      <c r="I377" s="72"/>
      <c r="J377" s="72"/>
      <c r="K377" s="72"/>
      <c r="L377" s="72"/>
      <c r="M377" s="72"/>
      <c r="N377" s="72"/>
      <c r="O377" s="72"/>
    </row>
    <row r="378" spans="1:15" ht="14.25" customHeight="1">
      <c r="A378" s="149"/>
      <c r="B378" s="170"/>
      <c r="C378" s="307"/>
      <c r="D378" s="29"/>
      <c r="E378" s="316"/>
      <c r="F378" s="317"/>
      <c r="G378" s="68" t="str">
        <f>I378&amp;J378&amp;K378&amp;L378&amp;M378&amp;N381&amp;O381</f>
        <v/>
      </c>
      <c r="H378" s="210">
        <f>IF(H377&lt;10^4,-1,IF(H377&lt;10^5,-2,IF(H377&lt;10^6,-3,-4)))</f>
        <v>-1</v>
      </c>
      <c r="I378" s="72"/>
      <c r="J378" s="72"/>
      <c r="K378" s="72"/>
      <c r="L378" s="72"/>
      <c r="M378" s="72"/>
      <c r="N378" s="72"/>
      <c r="O378" s="72"/>
    </row>
    <row r="379" spans="1:15" ht="14.25" customHeight="1">
      <c r="A379" s="148" t="s">
        <v>173</v>
      </c>
      <c r="B379" s="143" t="s">
        <v>640</v>
      </c>
      <c r="C379" s="314">
        <v>20</v>
      </c>
      <c r="D379" s="28"/>
      <c r="E379" s="315"/>
      <c r="F379" s="315">
        <f>INT(C379*E380)</f>
        <v>0</v>
      </c>
      <c r="G379" s="53" t="str">
        <f t="shared" ref="G379:G384" si="18">I379&amp;J379&amp;K379&amp;L379&amp;M379&amp;N382&amp;O382</f>
        <v/>
      </c>
      <c r="H379" s="210"/>
      <c r="I379" s="72"/>
      <c r="J379" s="72"/>
      <c r="K379" s="82"/>
      <c r="L379" s="72"/>
      <c r="M379" s="72"/>
      <c r="N379" s="72"/>
      <c r="O379" s="72"/>
    </row>
    <row r="380" spans="1:15" ht="14.25" customHeight="1">
      <c r="A380" s="148"/>
      <c r="B380" s="143" t="s">
        <v>180</v>
      </c>
      <c r="C380" s="304"/>
      <c r="D380" s="28" t="s">
        <v>530</v>
      </c>
      <c r="E380" s="315">
        <f>ROUNDDOWN(H380,H381)</f>
        <v>0</v>
      </c>
      <c r="F380" s="315"/>
      <c r="G380" s="53" t="str">
        <f t="shared" si="18"/>
        <v/>
      </c>
      <c r="H380" s="211"/>
      <c r="I380" s="72"/>
      <c r="J380" s="72"/>
      <c r="K380" s="72"/>
      <c r="L380" s="72"/>
      <c r="M380" s="72"/>
      <c r="N380" s="72"/>
      <c r="O380" s="72"/>
    </row>
    <row r="381" spans="1:15" ht="14.25" customHeight="1">
      <c r="A381" s="149"/>
      <c r="B381" s="170"/>
      <c r="C381" s="307"/>
      <c r="D381" s="29"/>
      <c r="E381" s="316"/>
      <c r="F381" s="317"/>
      <c r="G381" s="68" t="str">
        <f t="shared" si="18"/>
        <v/>
      </c>
      <c r="H381" s="210">
        <f>IF(H380&lt;10^4,-1,IF(H380&lt;10^5,-2,IF(H380&lt;10^6,-3,-4)))</f>
        <v>-1</v>
      </c>
      <c r="I381" s="72"/>
      <c r="J381" s="72"/>
      <c r="K381" s="72"/>
      <c r="L381" s="72"/>
      <c r="M381" s="72"/>
      <c r="N381" s="72"/>
      <c r="O381" s="72"/>
    </row>
    <row r="382" spans="1:15" ht="14.25" customHeight="1">
      <c r="A382" s="148" t="s">
        <v>179</v>
      </c>
      <c r="B382" s="143" t="s">
        <v>176</v>
      </c>
      <c r="C382" s="314">
        <v>50</v>
      </c>
      <c r="D382" s="28"/>
      <c r="E382" s="315"/>
      <c r="F382" s="315">
        <f>INT(C382*E383)</f>
        <v>0</v>
      </c>
      <c r="G382" s="53" t="str">
        <f t="shared" si="18"/>
        <v/>
      </c>
      <c r="H382" s="210"/>
      <c r="I382" s="72"/>
      <c r="J382" s="72"/>
      <c r="K382" s="82"/>
      <c r="L382" s="72"/>
      <c r="M382" s="72"/>
      <c r="N382" s="72"/>
      <c r="O382" s="72"/>
    </row>
    <row r="383" spans="1:15" ht="14.25" customHeight="1">
      <c r="A383" s="148"/>
      <c r="B383" s="143"/>
      <c r="C383" s="304"/>
      <c r="D383" s="28" t="s">
        <v>530</v>
      </c>
      <c r="E383" s="315">
        <f>ROUNDDOWN(H383,H384)</f>
        <v>0</v>
      </c>
      <c r="F383" s="315"/>
      <c r="G383" s="53" t="str">
        <f t="shared" si="18"/>
        <v/>
      </c>
      <c r="H383" s="211"/>
      <c r="I383" s="72"/>
      <c r="J383" s="72"/>
      <c r="K383" s="72"/>
      <c r="L383" s="72"/>
      <c r="M383" s="72"/>
      <c r="N383" s="72"/>
      <c r="O383" s="72"/>
    </row>
    <row r="384" spans="1:15" ht="14.25" customHeight="1">
      <c r="A384" s="149"/>
      <c r="B384" s="170"/>
      <c r="C384" s="307"/>
      <c r="D384" s="29"/>
      <c r="E384" s="316"/>
      <c r="F384" s="317"/>
      <c r="G384" s="68" t="str">
        <f t="shared" si="18"/>
        <v/>
      </c>
      <c r="H384" s="210">
        <f>IF(H383&lt;10^4,-1,IF(H383&lt;10^5,-2,IF(H383&lt;10^6,-3,-4)))</f>
        <v>-1</v>
      </c>
      <c r="I384" s="72"/>
      <c r="J384" s="72"/>
      <c r="K384" s="72"/>
      <c r="L384" s="72"/>
      <c r="M384" s="72"/>
      <c r="N384" s="72"/>
      <c r="O384" s="72"/>
    </row>
    <row r="385" spans="1:15" ht="14.25" customHeight="1">
      <c r="A385" s="148"/>
      <c r="B385" s="143" t="s">
        <v>181</v>
      </c>
      <c r="C385" s="304">
        <v>1</v>
      </c>
      <c r="D385" s="28"/>
      <c r="E385" s="320"/>
      <c r="F385" s="315">
        <f>INT(C385*E386)</f>
        <v>0</v>
      </c>
      <c r="G385" s="349" t="str">
        <f>I385&amp;J385&amp;K385&amp;L385&amp;M385&amp;N382&amp;O382</f>
        <v/>
      </c>
      <c r="H385" s="210"/>
      <c r="I385" s="192"/>
      <c r="J385" s="192"/>
      <c r="K385" s="193"/>
      <c r="L385" s="72"/>
      <c r="M385" s="72"/>
      <c r="N385" s="72"/>
      <c r="O385" s="72"/>
    </row>
    <row r="386" spans="1:15" ht="14.25" customHeight="1">
      <c r="A386" s="148" t="s">
        <v>150</v>
      </c>
      <c r="B386" s="143"/>
      <c r="C386" s="314"/>
      <c r="D386" s="28" t="s">
        <v>140</v>
      </c>
      <c r="E386" s="320">
        <f>ROUNDDOWN(H386,H387)</f>
        <v>0</v>
      </c>
      <c r="F386" s="315"/>
      <c r="G386" s="349" t="str">
        <f>I386&amp;J386&amp;K386&amp;L386&amp;M386&amp;N383&amp;O383</f>
        <v/>
      </c>
      <c r="H386" s="211"/>
      <c r="I386" s="218"/>
      <c r="J386" s="192"/>
      <c r="K386" s="192"/>
      <c r="L386" s="72"/>
      <c r="M386" s="72"/>
      <c r="N386" s="72"/>
      <c r="O386" s="72"/>
    </row>
    <row r="387" spans="1:15" ht="14.25" customHeight="1">
      <c r="A387" s="149"/>
      <c r="B387" s="159"/>
      <c r="C387" s="310"/>
      <c r="D387" s="29"/>
      <c r="E387" s="316"/>
      <c r="F387" s="317"/>
      <c r="G387" s="350" t="str">
        <f>I387&amp;J387&amp;K387&amp;L387&amp;M387&amp;N384&amp;O384</f>
        <v/>
      </c>
      <c r="H387" s="210">
        <f>IF(H386&lt;10^4,-1,IF(H386&lt;10^5,-2,IF(H386&lt;10^6,-3,-4)))</f>
        <v>-1</v>
      </c>
      <c r="L387" s="72"/>
      <c r="M387" s="72"/>
      <c r="N387" s="72"/>
      <c r="O387" s="72"/>
    </row>
    <row r="388" spans="1:15" ht="14.25" customHeight="1">
      <c r="A388" s="148"/>
      <c r="B388" s="143"/>
      <c r="C388" s="304"/>
      <c r="D388" s="28"/>
      <c r="E388" s="315"/>
      <c r="F388" s="315"/>
      <c r="G388" s="53"/>
      <c r="H388" s="210"/>
      <c r="I388" s="72"/>
      <c r="J388" s="72"/>
      <c r="K388" s="82"/>
      <c r="L388" s="72"/>
      <c r="M388" s="72"/>
      <c r="N388" s="72"/>
      <c r="O388" s="72"/>
    </row>
    <row r="389" spans="1:15" ht="14.25" customHeight="1">
      <c r="A389" s="148"/>
      <c r="B389" s="143"/>
      <c r="C389" s="314"/>
      <c r="D389" s="28"/>
      <c r="E389" s="315"/>
      <c r="F389" s="315"/>
      <c r="G389" s="53"/>
      <c r="H389" s="211"/>
      <c r="I389" s="72"/>
      <c r="J389" s="72"/>
      <c r="K389" s="72"/>
      <c r="L389" s="72"/>
      <c r="M389" s="72"/>
      <c r="N389" s="72"/>
      <c r="O389" s="72"/>
    </row>
    <row r="390" spans="1:15" ht="14.25" customHeight="1">
      <c r="A390" s="149"/>
      <c r="B390" s="159"/>
      <c r="C390" s="310"/>
      <c r="D390" s="29"/>
      <c r="E390" s="316"/>
      <c r="F390" s="317"/>
      <c r="G390" s="68"/>
      <c r="H390" s="210">
        <f>IF(H389&lt;10^4,-1,IF(H389&lt;10^5,-2,IF(H389&lt;10^6,-3,-4)))</f>
        <v>-1</v>
      </c>
      <c r="I390" s="72"/>
      <c r="J390" s="72"/>
      <c r="K390" s="72"/>
      <c r="L390" s="72"/>
      <c r="M390" s="72"/>
      <c r="N390" s="72"/>
      <c r="O390" s="72"/>
    </row>
    <row r="391" spans="1:15" ht="14.25" customHeight="1">
      <c r="A391" s="148" t="s">
        <v>183</v>
      </c>
      <c r="B391" s="143" t="s">
        <v>184</v>
      </c>
      <c r="C391" s="304">
        <v>1570</v>
      </c>
      <c r="D391" s="28"/>
      <c r="E391" s="315"/>
      <c r="F391" s="315">
        <f>INT(C391*E392)</f>
        <v>0</v>
      </c>
      <c r="G391" s="53" t="str">
        <f t="shared" ref="G391:G396" si="19">I391&amp;J391&amp;K391&amp;L391&amp;M391&amp;N391&amp;O391</f>
        <v/>
      </c>
      <c r="H391" s="210"/>
      <c r="I391" s="72"/>
      <c r="J391" s="72"/>
      <c r="K391" s="82"/>
      <c r="L391" s="72"/>
      <c r="M391" s="72"/>
      <c r="N391" s="72"/>
      <c r="O391" s="72"/>
    </row>
    <row r="392" spans="1:15" ht="14.25" customHeight="1">
      <c r="A392" s="148"/>
      <c r="B392" s="143"/>
      <c r="C392" s="325"/>
      <c r="D392" s="28" t="s">
        <v>149</v>
      </c>
      <c r="E392" s="315">
        <f>ROUNDDOWN(H392,H393)</f>
        <v>0</v>
      </c>
      <c r="F392" s="315"/>
      <c r="G392" s="53" t="str">
        <f t="shared" si="19"/>
        <v/>
      </c>
      <c r="H392" s="211"/>
      <c r="I392" s="72"/>
      <c r="J392" s="72"/>
      <c r="K392" s="72"/>
      <c r="L392" s="72"/>
      <c r="M392" s="72"/>
      <c r="N392" s="72"/>
      <c r="O392" s="72"/>
    </row>
    <row r="393" spans="1:15" ht="14.25" customHeight="1">
      <c r="A393" s="149"/>
      <c r="B393" s="159"/>
      <c r="C393" s="307"/>
      <c r="D393" s="29"/>
      <c r="E393" s="316"/>
      <c r="F393" s="317"/>
      <c r="G393" s="68" t="str">
        <f t="shared" si="19"/>
        <v/>
      </c>
      <c r="H393" s="210">
        <f>IF(H392&lt;10^4,-1,IF(H392&lt;10^5,-2,IF(H392&lt;10^6,-3,-4)))</f>
        <v>-1</v>
      </c>
      <c r="I393" s="72"/>
      <c r="J393" s="72"/>
      <c r="K393" s="72"/>
      <c r="L393" s="72"/>
      <c r="M393" s="72"/>
      <c r="N393" s="72"/>
      <c r="O393" s="72"/>
    </row>
    <row r="394" spans="1:15" ht="14.25" customHeight="1">
      <c r="A394" s="148" t="s">
        <v>183</v>
      </c>
      <c r="B394" s="143" t="s">
        <v>185</v>
      </c>
      <c r="C394" s="304">
        <v>4258</v>
      </c>
      <c r="D394" s="28"/>
      <c r="E394" s="315"/>
      <c r="F394" s="315">
        <f>INT(C394*E395)</f>
        <v>0</v>
      </c>
      <c r="G394" s="53" t="str">
        <f t="shared" si="19"/>
        <v/>
      </c>
      <c r="H394" s="210"/>
      <c r="I394" s="72"/>
      <c r="J394" s="72"/>
      <c r="K394" s="82"/>
      <c r="L394" s="72"/>
      <c r="M394" s="72"/>
      <c r="N394" s="72"/>
      <c r="O394" s="72"/>
    </row>
    <row r="395" spans="1:15" ht="14.25" customHeight="1">
      <c r="A395" s="148"/>
      <c r="B395" s="143"/>
      <c r="C395" s="304"/>
      <c r="D395" s="28" t="s">
        <v>149</v>
      </c>
      <c r="E395" s="315">
        <f>ROUNDDOWN(H395,H396)</f>
        <v>0</v>
      </c>
      <c r="F395" s="315"/>
      <c r="G395" s="53" t="str">
        <f t="shared" si="19"/>
        <v/>
      </c>
      <c r="H395" s="211"/>
      <c r="I395" s="72"/>
      <c r="J395" s="72"/>
      <c r="K395" s="72"/>
      <c r="L395" s="72"/>
      <c r="M395" s="72"/>
      <c r="N395" s="72"/>
      <c r="O395" s="72"/>
    </row>
    <row r="396" spans="1:15" ht="14.25" customHeight="1">
      <c r="A396" s="149"/>
      <c r="B396" s="159"/>
      <c r="C396" s="307"/>
      <c r="D396" s="29"/>
      <c r="E396" s="316"/>
      <c r="F396" s="317"/>
      <c r="G396" s="68" t="str">
        <f t="shared" si="19"/>
        <v/>
      </c>
      <c r="H396" s="210">
        <f>IF(H395&lt;10^4,-1,IF(H395&lt;10^5,-2,IF(H395&lt;10^6,-3,-4)))</f>
        <v>-1</v>
      </c>
      <c r="I396" s="72"/>
      <c r="J396" s="72"/>
      <c r="K396" s="72"/>
      <c r="L396" s="72"/>
      <c r="M396" s="72"/>
      <c r="N396" s="72"/>
      <c r="O396" s="72"/>
    </row>
    <row r="397" spans="1:15" ht="14.25" customHeight="1">
      <c r="A397" s="148"/>
      <c r="B397" s="143"/>
      <c r="C397" s="304"/>
      <c r="D397" s="28"/>
      <c r="E397" s="315"/>
      <c r="F397" s="315"/>
      <c r="G397" s="53"/>
      <c r="H397" s="210"/>
      <c r="I397" s="72"/>
      <c r="J397" s="72"/>
      <c r="K397" s="82"/>
      <c r="L397" s="72"/>
      <c r="M397" s="72"/>
      <c r="N397" s="72"/>
      <c r="O397" s="72"/>
    </row>
    <row r="398" spans="1:15" ht="14.25" customHeight="1">
      <c r="A398" s="148"/>
      <c r="B398" s="143"/>
      <c r="C398" s="304"/>
      <c r="D398" s="28"/>
      <c r="E398" s="315"/>
      <c r="F398" s="315"/>
      <c r="G398" s="53"/>
      <c r="H398" s="211"/>
      <c r="I398" s="72"/>
      <c r="J398" s="72"/>
      <c r="K398" s="72"/>
      <c r="L398" s="72"/>
      <c r="M398" s="72"/>
      <c r="N398" s="72"/>
      <c r="O398" s="72"/>
    </row>
    <row r="399" spans="1:15" ht="14.25" customHeight="1">
      <c r="A399" s="149"/>
      <c r="B399" s="159"/>
      <c r="C399" s="307"/>
      <c r="D399" s="29"/>
      <c r="E399" s="316"/>
      <c r="F399" s="317"/>
      <c r="G399" s="68"/>
      <c r="H399" s="210">
        <f>IF(H398&lt;10^4,-1,IF(H398&lt;10^5,-2,IF(H398&lt;10^6,-3,-4)))</f>
        <v>-1</v>
      </c>
      <c r="I399" s="72"/>
      <c r="J399" s="72"/>
      <c r="K399" s="72"/>
      <c r="L399" s="72"/>
      <c r="M399" s="72"/>
      <c r="N399" s="72"/>
      <c r="O399" s="72"/>
    </row>
    <row r="400" spans="1:15" ht="14.25" customHeight="1">
      <c r="A400" s="148" t="s">
        <v>186</v>
      </c>
      <c r="B400" s="143" t="s">
        <v>187</v>
      </c>
      <c r="C400" s="314">
        <v>60</v>
      </c>
      <c r="D400" s="28"/>
      <c r="E400" s="315"/>
      <c r="F400" s="315">
        <f>INT(C400*E401)</f>
        <v>0</v>
      </c>
      <c r="G400" s="53" t="str">
        <f>I400&amp;J400&amp;K400&amp;L400&amp;M400&amp;N397&amp;O397</f>
        <v/>
      </c>
      <c r="H400" s="192"/>
      <c r="I400" s="72"/>
      <c r="J400" s="72"/>
      <c r="K400" s="82"/>
      <c r="L400" s="72"/>
      <c r="M400" s="72"/>
      <c r="N400" s="72"/>
      <c r="O400" s="72"/>
    </row>
    <row r="401" spans="1:20" ht="14.25" customHeight="1">
      <c r="A401" s="148"/>
      <c r="B401" s="186" t="s">
        <v>188</v>
      </c>
      <c r="C401" s="304"/>
      <c r="D401" s="28" t="s">
        <v>108</v>
      </c>
      <c r="E401" s="315">
        <f>ROUNDDOWN(H401,H402)</f>
        <v>0</v>
      </c>
      <c r="F401" s="315"/>
      <c r="G401" s="53" t="str">
        <f>I401&amp;J401&amp;K401&amp;L401&amp;M401&amp;N398&amp;O398</f>
        <v/>
      </c>
      <c r="H401" s="212"/>
      <c r="I401" s="72"/>
      <c r="J401" s="72"/>
      <c r="K401" s="72"/>
      <c r="L401" s="72"/>
      <c r="M401" s="72"/>
      <c r="N401" s="72"/>
      <c r="O401" s="72"/>
    </row>
    <row r="402" spans="1:20" ht="14.25" customHeight="1">
      <c r="A402" s="149"/>
      <c r="B402" s="159" t="s">
        <v>145</v>
      </c>
      <c r="C402" s="307"/>
      <c r="D402" s="29"/>
      <c r="E402" s="316"/>
      <c r="F402" s="317"/>
      <c r="G402" s="68" t="str">
        <f>I402&amp;J402&amp;K402&amp;L402&amp;M402&amp;N399&amp;O399</f>
        <v/>
      </c>
      <c r="H402" s="192">
        <f>IF(H401&lt;10^4,-1,IF(H401&lt;10^5,-2,IF(H401&lt;10^6,-3,-4)))</f>
        <v>-1</v>
      </c>
      <c r="I402" s="72"/>
      <c r="J402" s="72"/>
      <c r="K402" s="72"/>
      <c r="L402" s="72"/>
      <c r="M402" s="72"/>
      <c r="N402" s="72"/>
      <c r="O402" s="72"/>
    </row>
    <row r="403" spans="1:20" ht="14.25" customHeight="1">
      <c r="A403" s="148"/>
      <c r="B403" s="143"/>
      <c r="C403" s="304"/>
      <c r="D403" s="28"/>
      <c r="E403" s="320"/>
      <c r="F403" s="315"/>
      <c r="G403" s="53"/>
      <c r="H403" s="192"/>
      <c r="I403" s="72"/>
      <c r="J403" s="72"/>
      <c r="K403" s="82"/>
      <c r="L403" s="72"/>
      <c r="M403" s="72"/>
      <c r="N403" s="72"/>
      <c r="O403" s="72"/>
    </row>
    <row r="404" spans="1:20" ht="14.25" customHeight="1">
      <c r="A404" s="148"/>
      <c r="B404" s="143"/>
      <c r="C404" s="314"/>
      <c r="D404" s="28"/>
      <c r="E404" s="320"/>
      <c r="F404" s="315"/>
      <c r="G404" s="53"/>
      <c r="H404" s="212"/>
      <c r="I404" s="183"/>
      <c r="J404" s="72"/>
      <c r="K404" s="72"/>
      <c r="L404" s="72"/>
      <c r="M404" s="72"/>
      <c r="N404" s="72"/>
      <c r="O404" s="72"/>
    </row>
    <row r="405" spans="1:20" ht="14.25" customHeight="1">
      <c r="A405" s="149"/>
      <c r="B405" s="159"/>
      <c r="C405" s="310"/>
      <c r="D405" s="29"/>
      <c r="E405" s="316"/>
      <c r="F405" s="317"/>
      <c r="G405" s="68"/>
      <c r="H405" s="192">
        <f>IF(H404&lt;10^4,-1,IF(H404&lt;10^5,-2,IF(H404&lt;10^6,-3,-4)))</f>
        <v>-1</v>
      </c>
      <c r="I405" s="72"/>
      <c r="J405" s="72"/>
      <c r="K405" s="72"/>
      <c r="L405" s="72"/>
      <c r="M405" s="72"/>
      <c r="N405" s="72"/>
      <c r="O405" s="72"/>
    </row>
    <row r="406" spans="1:20" ht="14.25" customHeight="1">
      <c r="A406" s="41"/>
      <c r="B406" s="143"/>
      <c r="C406" s="314"/>
      <c r="D406" s="28"/>
      <c r="E406" s="306"/>
      <c r="F406" s="306">
        <f t="array" ref="F406">SUM(IF(MOD(ROW(F361:F403),3)=MOD(ROW(F361),3),F361:F403))</f>
        <v>0</v>
      </c>
      <c r="G406" s="53" t="str">
        <f>I406&amp;J406&amp;K406&amp;L406&amp;M406&amp;N406&amp;O406</f>
        <v/>
      </c>
      <c r="H406" s="192"/>
    </row>
    <row r="407" spans="1:20" ht="14.25" customHeight="1">
      <c r="A407" s="44" t="s">
        <v>131</v>
      </c>
      <c r="B407" s="143"/>
      <c r="C407" s="314"/>
      <c r="D407" s="28"/>
      <c r="E407" s="306"/>
      <c r="F407" s="306"/>
      <c r="G407" s="53" t="str">
        <f>I407&amp;J407&amp;K407&amp;L407&amp;M407&amp;N407&amp;O407</f>
        <v/>
      </c>
      <c r="H407" s="212"/>
    </row>
    <row r="408" spans="1:20" ht="14.25" customHeight="1">
      <c r="A408" s="45"/>
      <c r="B408" s="176"/>
      <c r="C408" s="311"/>
      <c r="D408" s="48"/>
      <c r="E408" s="313"/>
      <c r="F408" s="313"/>
      <c r="G408" s="55" t="str">
        <f>I408&amp;J408&amp;K408&amp;L408&amp;M408&amp;N408&amp;O408</f>
        <v/>
      </c>
      <c r="H408" s="192">
        <f>IF(H407&lt;10^4,-1,IF(H407&lt;10^5,-2,IF(H407&lt;10^6,-3,-4)))</f>
        <v>-1</v>
      </c>
    </row>
    <row r="409" spans="1:20" ht="14.25" customHeight="1">
      <c r="G409" s="69">
        <f>G358+1</f>
        <v>17</v>
      </c>
      <c r="H409" s="208">
        <f>H358+1</f>
        <v>9</v>
      </c>
    </row>
    <row r="410" spans="1:20" ht="26.1" customHeight="1">
      <c r="A410" s="75" t="str">
        <f>A2</f>
        <v>A-1.○○棟建築工事</v>
      </c>
      <c r="B410" s="238" t="str">
        <f>集計!A125</f>
        <v>7.鉄骨工事</v>
      </c>
      <c r="C410" s="35"/>
      <c r="D410" s="15"/>
      <c r="E410" s="162"/>
      <c r="F410" s="162"/>
      <c r="G410" s="70"/>
    </row>
    <row r="411" spans="1:20" ht="26.1" customHeight="1">
      <c r="A411" s="17" t="s">
        <v>132</v>
      </c>
      <c r="B411" s="180" t="s">
        <v>133</v>
      </c>
      <c r="C411" s="18" t="s">
        <v>134</v>
      </c>
      <c r="D411" s="18" t="s">
        <v>129</v>
      </c>
      <c r="E411" s="163" t="s">
        <v>135</v>
      </c>
      <c r="F411" s="163" t="s">
        <v>136</v>
      </c>
      <c r="G411" s="71" t="s">
        <v>137</v>
      </c>
    </row>
    <row r="412" spans="1:20" ht="14.25" customHeight="1">
      <c r="A412" s="41" t="s">
        <v>189</v>
      </c>
      <c r="B412" s="143" t="s">
        <v>206</v>
      </c>
      <c r="C412" s="314">
        <v>18</v>
      </c>
      <c r="D412" s="28"/>
      <c r="E412" s="315"/>
      <c r="F412" s="315">
        <f>INT(C412*E413)</f>
        <v>0</v>
      </c>
      <c r="G412" s="53" t="str">
        <f t="shared" ref="G412:G435" si="20">I412&amp;J412&amp;K412&amp;L412&amp;M412&amp;N412&amp;O412</f>
        <v/>
      </c>
      <c r="H412" s="210"/>
      <c r="I412" s="72"/>
      <c r="J412" s="89"/>
      <c r="K412" s="90"/>
      <c r="L412" s="90"/>
      <c r="M412" s="128"/>
      <c r="N412" s="128"/>
      <c r="O412" s="128"/>
      <c r="P412" s="128"/>
      <c r="Q412" s="128"/>
      <c r="R412" s="147"/>
      <c r="S412" s="147"/>
      <c r="T412" s="147"/>
    </row>
    <row r="413" spans="1:20" ht="14.25" customHeight="1">
      <c r="A413" s="41"/>
      <c r="B413" s="143" t="s">
        <v>207</v>
      </c>
      <c r="C413" s="314"/>
      <c r="D413" s="28" t="s">
        <v>208</v>
      </c>
      <c r="E413" s="315">
        <f>ROUNDDOWN(H413,H414)</f>
        <v>0</v>
      </c>
      <c r="F413" s="315"/>
      <c r="G413" s="53" t="str">
        <f t="shared" si="20"/>
        <v>単価採用平成○年○月</v>
      </c>
      <c r="H413" s="211"/>
      <c r="I413" s="81" t="s">
        <v>172</v>
      </c>
      <c r="J413" s="89"/>
      <c r="K413" s="89"/>
      <c r="L413" s="128"/>
      <c r="M413" s="128"/>
      <c r="N413" s="128"/>
      <c r="O413" s="128"/>
      <c r="P413" s="128"/>
      <c r="Q413" s="128"/>
      <c r="R413" s="147"/>
      <c r="S413" s="147"/>
      <c r="T413" s="147"/>
    </row>
    <row r="414" spans="1:20" ht="14.25" customHeight="1">
      <c r="A414" s="42"/>
      <c r="B414" s="237" t="s">
        <v>182</v>
      </c>
      <c r="C414" s="310"/>
      <c r="D414" s="29"/>
      <c r="E414" s="317"/>
      <c r="F414" s="317"/>
      <c r="G414" s="68" t="str">
        <f t="shared" si="20"/>
        <v/>
      </c>
      <c r="H414" s="210">
        <f>IF(H413&lt;10^4,-1,IF(H413&lt;10^5,-2,IF(H413&lt;10^6,-3,-4)))</f>
        <v>-1</v>
      </c>
      <c r="I414" s="72"/>
      <c r="J414" s="89"/>
      <c r="K414" s="89"/>
      <c r="L414" s="128"/>
      <c r="M414" s="128"/>
      <c r="N414" s="128"/>
      <c r="O414" s="128"/>
      <c r="P414" s="128"/>
      <c r="Q414" s="128"/>
      <c r="R414" s="147"/>
      <c r="S414" s="147"/>
      <c r="T414" s="147"/>
    </row>
    <row r="415" spans="1:20" ht="14.25" customHeight="1">
      <c r="A415" s="41" t="s">
        <v>189</v>
      </c>
      <c r="B415" s="143" t="s">
        <v>209</v>
      </c>
      <c r="C415" s="314">
        <v>19</v>
      </c>
      <c r="D415" s="28"/>
      <c r="E415" s="315"/>
      <c r="F415" s="315">
        <f>INT(C415*E416)</f>
        <v>0</v>
      </c>
      <c r="G415" s="53" t="str">
        <f t="shared" si="20"/>
        <v/>
      </c>
      <c r="H415" s="210"/>
      <c r="I415" s="72"/>
      <c r="J415" s="128"/>
      <c r="K415" s="90"/>
      <c r="L415" s="90"/>
      <c r="M415" s="190"/>
      <c r="N415" s="128"/>
      <c r="O415" s="128"/>
      <c r="P415" s="128"/>
      <c r="Q415" s="128"/>
      <c r="R415" s="147"/>
      <c r="S415" s="147"/>
      <c r="T415" s="147"/>
    </row>
    <row r="416" spans="1:20" ht="14.25" customHeight="1">
      <c r="A416" s="41"/>
      <c r="B416" s="143" t="s">
        <v>210</v>
      </c>
      <c r="C416" s="314"/>
      <c r="D416" s="28" t="s">
        <v>208</v>
      </c>
      <c r="E416" s="315">
        <f>ROUNDDOWN(H416,H417)</f>
        <v>0</v>
      </c>
      <c r="F416" s="315"/>
      <c r="G416" s="53" t="str">
        <f t="shared" si="20"/>
        <v>単価採用平成○年○月</v>
      </c>
      <c r="H416" s="211"/>
      <c r="I416" s="81" t="s">
        <v>172</v>
      </c>
      <c r="J416" s="89"/>
      <c r="K416" s="89"/>
      <c r="L416" s="89"/>
      <c r="M416" s="190"/>
      <c r="N416" s="128"/>
      <c r="O416" s="128"/>
      <c r="P416" s="128"/>
      <c r="Q416" s="128"/>
      <c r="R416" s="147"/>
      <c r="S416" s="147"/>
      <c r="T416" s="147"/>
    </row>
    <row r="417" spans="1:20" ht="14.25" customHeight="1">
      <c r="A417" s="42"/>
      <c r="B417" s="237" t="s">
        <v>182</v>
      </c>
      <c r="C417" s="310"/>
      <c r="D417" s="29"/>
      <c r="E417" s="317"/>
      <c r="F417" s="317"/>
      <c r="G417" s="68" t="str">
        <f t="shared" si="20"/>
        <v/>
      </c>
      <c r="H417" s="210">
        <f>IF(H416&lt;10^4,-1,IF(H416&lt;10^5,-2,IF(H416&lt;10^6,-3,-4)))</f>
        <v>-1</v>
      </c>
      <c r="I417" s="72"/>
      <c r="J417" s="89"/>
      <c r="K417" s="89"/>
      <c r="L417" s="89"/>
      <c r="M417" s="190"/>
      <c r="N417" s="128"/>
      <c r="O417" s="128"/>
      <c r="P417" s="128"/>
      <c r="Q417" s="128"/>
      <c r="R417" s="147"/>
      <c r="S417" s="147"/>
      <c r="T417" s="147"/>
    </row>
    <row r="418" spans="1:20" ht="14.25" customHeight="1">
      <c r="A418" s="41" t="s">
        <v>189</v>
      </c>
      <c r="B418" s="143" t="s">
        <v>209</v>
      </c>
      <c r="C418" s="314">
        <v>1</v>
      </c>
      <c r="D418" s="28"/>
      <c r="E418" s="315"/>
      <c r="F418" s="315">
        <f>INT(C418*E419)</f>
        <v>0</v>
      </c>
      <c r="G418" s="53" t="str">
        <f t="shared" si="20"/>
        <v/>
      </c>
      <c r="H418" s="210"/>
      <c r="I418" s="72"/>
      <c r="J418" s="89"/>
      <c r="K418" s="90"/>
      <c r="L418" s="128"/>
      <c r="M418" s="128"/>
      <c r="N418" s="128"/>
      <c r="O418" s="128"/>
      <c r="P418" s="128"/>
      <c r="Q418" s="128"/>
      <c r="R418" s="147"/>
      <c r="S418" s="147"/>
      <c r="T418" s="147"/>
    </row>
    <row r="419" spans="1:20" ht="14.25" customHeight="1">
      <c r="A419" s="41"/>
      <c r="B419" s="143" t="s">
        <v>211</v>
      </c>
      <c r="C419" s="314"/>
      <c r="D419" s="28" t="s">
        <v>208</v>
      </c>
      <c r="E419" s="315">
        <f>ROUNDDOWN(H419,H420)</f>
        <v>0</v>
      </c>
      <c r="F419" s="315"/>
      <c r="G419" s="53" t="str">
        <f t="shared" si="20"/>
        <v>単価採用平成○年○月</v>
      </c>
      <c r="H419" s="211"/>
      <c r="I419" s="81" t="s">
        <v>172</v>
      </c>
      <c r="J419" s="89"/>
      <c r="K419" s="89"/>
      <c r="L419" s="128"/>
      <c r="M419" s="128"/>
      <c r="N419" s="128"/>
      <c r="O419" s="128"/>
      <c r="P419" s="128"/>
      <c r="Q419" s="128"/>
      <c r="R419" s="147"/>
      <c r="S419" s="147"/>
      <c r="T419" s="147"/>
    </row>
    <row r="420" spans="1:20" ht="14.25" customHeight="1">
      <c r="A420" s="42"/>
      <c r="B420" s="170"/>
      <c r="C420" s="310"/>
      <c r="D420" s="29"/>
      <c r="E420" s="317"/>
      <c r="F420" s="317"/>
      <c r="G420" s="68" t="str">
        <f t="shared" si="20"/>
        <v/>
      </c>
      <c r="H420" s="210">
        <f>IF(H419&lt;10^4,-1,IF(H419&lt;10^5,-2,IF(H419&lt;10^6,-3,-4)))</f>
        <v>-1</v>
      </c>
      <c r="I420" s="72"/>
      <c r="J420" s="89"/>
      <c r="K420" s="89"/>
      <c r="L420" s="128"/>
      <c r="M420" s="128"/>
      <c r="N420" s="128"/>
      <c r="O420" s="128"/>
      <c r="P420" s="128"/>
      <c r="Q420" s="128"/>
      <c r="R420" s="147"/>
      <c r="S420" s="147"/>
      <c r="T420" s="147"/>
    </row>
    <row r="421" spans="1:20" ht="14.25" customHeight="1">
      <c r="A421" s="41" t="s">
        <v>189</v>
      </c>
      <c r="B421" s="143" t="s">
        <v>212</v>
      </c>
      <c r="C421" s="314">
        <v>1</v>
      </c>
      <c r="D421" s="28"/>
      <c r="E421" s="315"/>
      <c r="F421" s="315">
        <f>INT(C421*E422)</f>
        <v>0</v>
      </c>
      <c r="G421" s="53" t="str">
        <f t="shared" si="20"/>
        <v/>
      </c>
      <c r="H421" s="210"/>
      <c r="I421" s="72"/>
      <c r="J421" s="89"/>
      <c r="K421" s="90"/>
      <c r="L421" s="90"/>
      <c r="M421" s="91"/>
      <c r="N421" s="128"/>
      <c r="O421" s="128"/>
      <c r="P421" s="128"/>
      <c r="Q421" s="128"/>
      <c r="R421" s="147"/>
      <c r="S421" s="147"/>
      <c r="T421" s="147"/>
    </row>
    <row r="422" spans="1:20" ht="14.25" customHeight="1">
      <c r="A422" s="41"/>
      <c r="B422" s="143" t="s">
        <v>213</v>
      </c>
      <c r="C422" s="314"/>
      <c r="D422" s="28" t="s">
        <v>208</v>
      </c>
      <c r="E422" s="315">
        <f>ROUNDDOWN(H422,H423)</f>
        <v>0</v>
      </c>
      <c r="F422" s="315"/>
      <c r="G422" s="53" t="str">
        <f t="shared" si="20"/>
        <v>単価採用平成○年○月</v>
      </c>
      <c r="H422" s="211"/>
      <c r="I422" s="81" t="s">
        <v>172</v>
      </c>
      <c r="J422" s="89"/>
      <c r="K422" s="89"/>
      <c r="L422" s="89"/>
      <c r="M422" s="89"/>
      <c r="N422" s="128"/>
      <c r="O422" s="128"/>
      <c r="P422" s="128"/>
      <c r="Q422" s="128"/>
      <c r="R422" s="147"/>
      <c r="S422" s="147"/>
      <c r="T422" s="147"/>
    </row>
    <row r="423" spans="1:20" ht="14.25" customHeight="1">
      <c r="A423" s="42"/>
      <c r="B423" s="159"/>
      <c r="C423" s="310"/>
      <c r="D423" s="29"/>
      <c r="E423" s="317"/>
      <c r="F423" s="317"/>
      <c r="G423" s="68" t="str">
        <f t="shared" si="20"/>
        <v/>
      </c>
      <c r="H423" s="210">
        <f>IF(H422&lt;10^4,-1,IF(H422&lt;10^5,-2,IF(H422&lt;10^6,-3,-4)))</f>
        <v>-1</v>
      </c>
      <c r="I423" s="72"/>
      <c r="J423" s="89"/>
      <c r="K423" s="89"/>
      <c r="L423" s="89"/>
      <c r="M423" s="89"/>
      <c r="N423" s="128"/>
      <c r="O423" s="128"/>
      <c r="P423" s="128"/>
      <c r="Q423" s="128"/>
      <c r="R423" s="147"/>
      <c r="S423" s="147"/>
      <c r="T423" s="147"/>
    </row>
    <row r="424" spans="1:20" ht="14.25" customHeight="1">
      <c r="A424" s="41" t="s">
        <v>189</v>
      </c>
      <c r="B424" s="143" t="s">
        <v>209</v>
      </c>
      <c r="C424" s="314">
        <v>2</v>
      </c>
      <c r="D424" s="28"/>
      <c r="E424" s="315"/>
      <c r="F424" s="315">
        <f>INT(C424*E425)</f>
        <v>0</v>
      </c>
      <c r="G424" s="53" t="str">
        <f t="shared" si="20"/>
        <v/>
      </c>
      <c r="H424" s="210"/>
      <c r="I424" s="72"/>
      <c r="J424" s="89"/>
      <c r="K424" s="90"/>
      <c r="L424" s="128"/>
      <c r="M424" s="128"/>
      <c r="N424" s="128"/>
      <c r="O424" s="128"/>
      <c r="P424" s="128"/>
      <c r="Q424" s="128"/>
      <c r="R424" s="147"/>
      <c r="S424" s="147"/>
      <c r="T424" s="147"/>
    </row>
    <row r="425" spans="1:20" ht="14.25" customHeight="1">
      <c r="A425" s="41"/>
      <c r="B425" s="143" t="s">
        <v>214</v>
      </c>
      <c r="C425" s="314"/>
      <c r="D425" s="28" t="s">
        <v>208</v>
      </c>
      <c r="E425" s="315">
        <f>ROUNDDOWN(H425,H426)</f>
        <v>0</v>
      </c>
      <c r="F425" s="315"/>
      <c r="G425" s="53" t="str">
        <f t="shared" si="20"/>
        <v>単価採用平成○年○月</v>
      </c>
      <c r="H425" s="211"/>
      <c r="I425" s="81" t="s">
        <v>172</v>
      </c>
      <c r="J425" s="89"/>
      <c r="K425" s="89"/>
      <c r="L425" s="128"/>
      <c r="M425" s="128"/>
      <c r="N425" s="128"/>
      <c r="O425" s="128"/>
      <c r="P425" s="128"/>
      <c r="Q425" s="128"/>
      <c r="R425" s="147"/>
      <c r="S425" s="147"/>
      <c r="T425" s="147"/>
    </row>
    <row r="426" spans="1:20" ht="14.25" customHeight="1">
      <c r="A426" s="42"/>
      <c r="B426" s="159"/>
      <c r="C426" s="310"/>
      <c r="D426" s="29"/>
      <c r="E426" s="317"/>
      <c r="F426" s="317"/>
      <c r="G426" s="68" t="str">
        <f t="shared" si="20"/>
        <v/>
      </c>
      <c r="H426" s="210">
        <f>IF(H425&lt;10^4,-1,IF(H425&lt;10^5,-2,IF(H425&lt;10^6,-3,-4)))</f>
        <v>-1</v>
      </c>
      <c r="I426" s="72"/>
      <c r="J426" s="89"/>
      <c r="K426" s="89"/>
      <c r="L426" s="128"/>
      <c r="M426" s="128"/>
      <c r="N426" s="128"/>
      <c r="O426" s="128"/>
      <c r="P426" s="128"/>
      <c r="Q426" s="128"/>
      <c r="R426" s="147"/>
      <c r="S426" s="147"/>
      <c r="T426" s="147"/>
    </row>
    <row r="427" spans="1:20" ht="14.25" customHeight="1">
      <c r="A427" s="41" t="s">
        <v>215</v>
      </c>
      <c r="B427" s="143" t="s">
        <v>746</v>
      </c>
      <c r="C427" s="304">
        <v>25</v>
      </c>
      <c r="D427" s="28"/>
      <c r="E427" s="315"/>
      <c r="F427" s="315">
        <f>INT(C427*E428)</f>
        <v>0</v>
      </c>
      <c r="G427" s="53" t="str">
        <f t="shared" si="20"/>
        <v/>
      </c>
      <c r="H427" s="210"/>
      <c r="I427" s="72"/>
      <c r="J427" s="89"/>
      <c r="K427" s="90"/>
      <c r="L427" s="128"/>
      <c r="M427" s="128"/>
      <c r="N427" s="128"/>
      <c r="O427" s="128"/>
      <c r="P427" s="128"/>
      <c r="Q427" s="128"/>
      <c r="R427" s="147"/>
      <c r="S427" s="147"/>
      <c r="T427" s="147"/>
    </row>
    <row r="428" spans="1:20" ht="14.25" customHeight="1">
      <c r="A428" s="41"/>
      <c r="B428" s="143" t="s">
        <v>747</v>
      </c>
      <c r="C428" s="304"/>
      <c r="D428" s="28" t="s">
        <v>282</v>
      </c>
      <c r="E428" s="315">
        <f>ROUNDDOWN(H428,H429)</f>
        <v>0</v>
      </c>
      <c r="F428" s="315"/>
      <c r="G428" s="53" t="str">
        <f t="shared" si="20"/>
        <v/>
      </c>
      <c r="H428" s="211"/>
      <c r="I428" s="72"/>
      <c r="J428" s="89"/>
      <c r="K428" s="89"/>
      <c r="L428" s="128"/>
      <c r="M428" s="128"/>
      <c r="N428" s="128"/>
      <c r="O428" s="128"/>
      <c r="P428" s="128"/>
      <c r="Q428" s="128"/>
      <c r="R428" s="147"/>
      <c r="S428" s="147"/>
      <c r="T428" s="147"/>
    </row>
    <row r="429" spans="1:20" ht="14.25" customHeight="1">
      <c r="A429" s="42"/>
      <c r="B429" s="159"/>
      <c r="C429" s="307"/>
      <c r="D429" s="29"/>
      <c r="E429" s="317"/>
      <c r="F429" s="317"/>
      <c r="G429" s="68" t="str">
        <f t="shared" si="20"/>
        <v/>
      </c>
      <c r="H429" s="210">
        <f>IF(H428&lt;10^4,-1,IF(H428&lt;10^5,-2,IF(H428&lt;10^6,-3,-4)))</f>
        <v>-1</v>
      </c>
      <c r="I429" s="72"/>
      <c r="J429" s="89"/>
      <c r="K429" s="89"/>
      <c r="L429" s="128"/>
      <c r="M429" s="128"/>
      <c r="N429" s="128"/>
      <c r="O429" s="128"/>
      <c r="P429" s="128"/>
      <c r="Q429" s="128"/>
      <c r="R429" s="147"/>
      <c r="S429" s="147"/>
      <c r="T429" s="147"/>
    </row>
    <row r="430" spans="1:20" ht="14.25" customHeight="1">
      <c r="A430" s="41" t="s">
        <v>215</v>
      </c>
      <c r="B430" s="143" t="s">
        <v>746</v>
      </c>
      <c r="C430" s="304">
        <v>71</v>
      </c>
      <c r="D430" s="28"/>
      <c r="E430" s="315"/>
      <c r="F430" s="315">
        <f>INT(C430*E431)</f>
        <v>0</v>
      </c>
      <c r="G430" s="53" t="str">
        <f t="shared" si="20"/>
        <v/>
      </c>
      <c r="H430" s="210"/>
      <c r="I430" s="72"/>
      <c r="J430" s="128"/>
      <c r="K430" s="90"/>
      <c r="L430" s="128"/>
      <c r="M430" s="128"/>
      <c r="N430" s="128"/>
      <c r="O430" s="128"/>
      <c r="P430" s="128"/>
      <c r="Q430" s="128"/>
      <c r="R430" s="147"/>
      <c r="S430" s="147"/>
      <c r="T430" s="147"/>
    </row>
    <row r="431" spans="1:20" ht="14.25" customHeight="1">
      <c r="A431" s="41"/>
      <c r="B431" s="143" t="s">
        <v>747</v>
      </c>
      <c r="C431" s="314"/>
      <c r="D431" s="28" t="s">
        <v>282</v>
      </c>
      <c r="E431" s="315">
        <f>ROUNDDOWN(H431,H432)</f>
        <v>0</v>
      </c>
      <c r="F431" s="315"/>
      <c r="G431" s="53" t="str">
        <f t="shared" si="20"/>
        <v/>
      </c>
      <c r="H431" s="211"/>
      <c r="I431" s="72"/>
      <c r="J431" s="89"/>
      <c r="K431" s="89"/>
      <c r="L431" s="128"/>
      <c r="M431" s="128"/>
      <c r="N431" s="128"/>
      <c r="O431" s="128"/>
      <c r="P431" s="128"/>
      <c r="Q431" s="128"/>
      <c r="R431" s="147"/>
      <c r="S431" s="147"/>
      <c r="T431" s="147"/>
    </row>
    <row r="432" spans="1:20" ht="14.25" customHeight="1">
      <c r="A432" s="42"/>
      <c r="B432" s="159"/>
      <c r="C432" s="310"/>
      <c r="D432" s="29"/>
      <c r="E432" s="317"/>
      <c r="F432" s="317"/>
      <c r="G432" s="68" t="str">
        <f t="shared" si="20"/>
        <v/>
      </c>
      <c r="H432" s="210">
        <f>IF(H431&lt;10^4,-1,IF(H431&lt;10^5,-2,IF(H431&lt;10^6,-3,-4)))</f>
        <v>-1</v>
      </c>
      <c r="I432" s="72"/>
      <c r="J432" s="89"/>
      <c r="K432" s="89"/>
      <c r="L432" s="89"/>
      <c r="M432" s="89"/>
      <c r="N432" s="128"/>
      <c r="O432" s="128"/>
      <c r="P432" s="128"/>
      <c r="Q432" s="128"/>
      <c r="R432" s="147"/>
      <c r="S432" s="147"/>
      <c r="T432" s="147"/>
    </row>
    <row r="433" spans="1:20" ht="14.25" customHeight="1">
      <c r="A433" s="41" t="s">
        <v>748</v>
      </c>
      <c r="B433" s="143" t="s">
        <v>744</v>
      </c>
      <c r="C433" s="318">
        <v>32</v>
      </c>
      <c r="D433" s="171"/>
      <c r="E433" s="315"/>
      <c r="F433" s="315">
        <f>INT(C433*E434)</f>
        <v>0</v>
      </c>
      <c r="G433" s="53" t="str">
        <f t="shared" si="20"/>
        <v/>
      </c>
      <c r="H433" s="210"/>
      <c r="I433" s="72"/>
      <c r="J433" s="89"/>
      <c r="K433" s="90"/>
      <c r="L433" s="128"/>
      <c r="M433" s="128"/>
      <c r="N433" s="128"/>
      <c r="O433" s="128"/>
      <c r="P433" s="128"/>
      <c r="Q433" s="128"/>
      <c r="R433" s="147"/>
      <c r="S433" s="147"/>
      <c r="T433" s="147"/>
    </row>
    <row r="434" spans="1:20" ht="14.25" customHeight="1">
      <c r="A434" s="41"/>
      <c r="B434" s="143" t="s">
        <v>745</v>
      </c>
      <c r="C434" s="323"/>
      <c r="D434" s="219" t="s">
        <v>282</v>
      </c>
      <c r="E434" s="315">
        <f>ROUNDDOWN(H434,H435)</f>
        <v>0</v>
      </c>
      <c r="F434" s="315"/>
      <c r="G434" s="53" t="str">
        <f t="shared" si="20"/>
        <v/>
      </c>
      <c r="H434" s="211"/>
      <c r="I434" s="72"/>
      <c r="J434" s="89"/>
      <c r="K434" s="89"/>
      <c r="L434" s="128"/>
      <c r="M434" s="128"/>
      <c r="N434" s="128"/>
      <c r="O434" s="128"/>
      <c r="P434" s="128"/>
      <c r="Q434" s="128"/>
      <c r="R434" s="147"/>
      <c r="S434" s="147"/>
      <c r="T434" s="147"/>
    </row>
    <row r="435" spans="1:20" ht="14.25" customHeight="1">
      <c r="A435" s="42"/>
      <c r="B435" s="170"/>
      <c r="C435" s="326"/>
      <c r="D435" s="172"/>
      <c r="E435" s="317"/>
      <c r="F435" s="317"/>
      <c r="G435" s="68" t="str">
        <f t="shared" si="20"/>
        <v/>
      </c>
      <c r="H435" s="210">
        <f>IF(H434&lt;10^4,-1,IF(H434&lt;10^5,-2,IF(H434&lt;10^6,-3,-4)))</f>
        <v>-1</v>
      </c>
      <c r="I435" s="72"/>
      <c r="J435" s="89"/>
      <c r="K435" s="89"/>
      <c r="L435" s="128"/>
      <c r="M435" s="128"/>
      <c r="N435" s="128"/>
      <c r="O435" s="128"/>
      <c r="P435" s="128"/>
      <c r="Q435" s="128"/>
      <c r="R435" s="147"/>
      <c r="S435" s="147"/>
      <c r="T435" s="147"/>
    </row>
    <row r="436" spans="1:20" ht="14.25" customHeight="1">
      <c r="A436" s="41"/>
      <c r="B436" s="143"/>
      <c r="C436" s="318"/>
      <c r="D436" s="171"/>
      <c r="E436" s="315"/>
      <c r="F436" s="315"/>
      <c r="G436" s="53"/>
      <c r="H436" s="210"/>
      <c r="I436" s="89"/>
      <c r="J436" s="89"/>
      <c r="K436" s="90"/>
      <c r="L436" s="128"/>
      <c r="M436" s="128"/>
      <c r="N436" s="128"/>
      <c r="O436" s="128"/>
      <c r="P436" s="128"/>
      <c r="Q436" s="128"/>
      <c r="R436" s="147"/>
      <c r="S436" s="147"/>
      <c r="T436" s="147"/>
    </row>
    <row r="437" spans="1:20" ht="14.25" customHeight="1">
      <c r="A437" s="41"/>
      <c r="B437" s="143"/>
      <c r="C437" s="323"/>
      <c r="D437" s="219"/>
      <c r="E437" s="315"/>
      <c r="F437" s="315"/>
      <c r="G437" s="53"/>
      <c r="H437" s="211"/>
      <c r="I437" s="89"/>
      <c r="J437" s="89"/>
      <c r="K437" s="89"/>
      <c r="L437" s="128"/>
      <c r="M437" s="128"/>
      <c r="N437" s="128"/>
      <c r="O437" s="128"/>
      <c r="P437" s="128"/>
      <c r="Q437" s="128"/>
      <c r="R437" s="147"/>
      <c r="S437" s="147"/>
      <c r="T437" s="147"/>
    </row>
    <row r="438" spans="1:20" ht="14.25" customHeight="1">
      <c r="A438" s="42"/>
      <c r="B438" s="170"/>
      <c r="C438" s="326"/>
      <c r="D438" s="172"/>
      <c r="E438" s="317"/>
      <c r="F438" s="317"/>
      <c r="G438" s="68"/>
      <c r="H438" s="210">
        <f>IF(H437&lt;10^4,-1,IF(H437&lt;10^5,-2,IF(H437&lt;10^6,-3,-4)))</f>
        <v>-1</v>
      </c>
      <c r="I438" s="89"/>
      <c r="J438" s="89"/>
      <c r="K438" s="89"/>
      <c r="L438" s="128"/>
      <c r="M438" s="128"/>
      <c r="N438" s="128"/>
      <c r="O438" s="128"/>
      <c r="P438" s="128"/>
      <c r="Q438" s="128"/>
      <c r="R438" s="147"/>
      <c r="S438" s="147"/>
      <c r="T438" s="147"/>
    </row>
    <row r="439" spans="1:20" ht="14.25" customHeight="1">
      <c r="A439" s="228"/>
      <c r="B439" s="239"/>
      <c r="C439" s="327"/>
      <c r="D439" s="229"/>
      <c r="E439" s="320"/>
      <c r="F439" s="315"/>
      <c r="G439" s="53"/>
      <c r="H439" s="210"/>
      <c r="I439" s="89"/>
      <c r="J439" s="89"/>
      <c r="K439" s="90"/>
      <c r="L439" s="128"/>
      <c r="M439" s="128"/>
      <c r="N439" s="128"/>
      <c r="O439" s="128"/>
      <c r="P439" s="128"/>
      <c r="Q439" s="128"/>
      <c r="R439" s="147"/>
      <c r="S439" s="147"/>
      <c r="T439" s="147"/>
    </row>
    <row r="440" spans="1:20" ht="14.25" customHeight="1">
      <c r="A440" s="227"/>
      <c r="B440" s="240"/>
      <c r="C440" s="322"/>
      <c r="D440" s="219"/>
      <c r="E440" s="320"/>
      <c r="F440" s="315"/>
      <c r="G440" s="53"/>
      <c r="H440" s="211"/>
      <c r="I440" s="89"/>
      <c r="J440" s="89"/>
      <c r="K440" s="89"/>
      <c r="L440" s="89"/>
      <c r="M440" s="89"/>
      <c r="N440" s="89"/>
      <c r="O440" s="89"/>
      <c r="P440" s="128"/>
      <c r="Q440" s="128"/>
      <c r="R440" s="147"/>
      <c r="S440" s="147"/>
      <c r="T440" s="147"/>
    </row>
    <row r="441" spans="1:20" ht="14.25" customHeight="1">
      <c r="A441" s="217"/>
      <c r="B441" s="241"/>
      <c r="C441" s="326"/>
      <c r="D441" s="172"/>
      <c r="E441" s="316"/>
      <c r="F441" s="317"/>
      <c r="G441" s="68"/>
      <c r="H441" s="210">
        <f>IF(H440&lt;10^4,-1,IF(H440&lt;10^5,-2,IF(H440&lt;10^6,-3,-4)))</f>
        <v>-1</v>
      </c>
      <c r="I441" s="89"/>
      <c r="J441" s="89"/>
      <c r="K441" s="89"/>
      <c r="L441" s="89"/>
      <c r="M441" s="89"/>
      <c r="N441" s="89"/>
      <c r="O441" s="89"/>
      <c r="P441" s="128"/>
      <c r="Q441" s="128"/>
      <c r="R441" s="147"/>
      <c r="S441" s="147"/>
      <c r="T441" s="147"/>
    </row>
    <row r="442" spans="1:20" ht="14.25" customHeight="1">
      <c r="A442" s="228"/>
      <c r="B442" s="239"/>
      <c r="C442" s="328"/>
      <c r="D442" s="171"/>
      <c r="E442" s="315"/>
      <c r="F442" s="315"/>
      <c r="G442" s="53"/>
      <c r="H442" s="210"/>
      <c r="I442" s="89"/>
      <c r="J442" s="89"/>
      <c r="K442" s="90"/>
      <c r="L442" s="89"/>
      <c r="M442" s="89"/>
      <c r="N442" s="89"/>
      <c r="O442" s="89"/>
      <c r="P442" s="128"/>
      <c r="Q442" s="128"/>
      <c r="R442" s="147"/>
      <c r="S442" s="147"/>
      <c r="T442" s="147"/>
    </row>
    <row r="443" spans="1:20" ht="14.25" customHeight="1">
      <c r="A443" s="227"/>
      <c r="B443" s="240"/>
      <c r="C443" s="323"/>
      <c r="D443" s="233"/>
      <c r="E443" s="315"/>
      <c r="F443" s="315"/>
      <c r="G443" s="53"/>
      <c r="H443" s="211"/>
      <c r="I443" s="89"/>
      <c r="J443" s="89"/>
      <c r="K443" s="89"/>
      <c r="L443" s="89"/>
      <c r="M443" s="89"/>
      <c r="N443" s="89"/>
      <c r="O443" s="89"/>
      <c r="P443" s="128"/>
      <c r="Q443" s="128"/>
      <c r="R443" s="147"/>
      <c r="S443" s="147"/>
      <c r="T443" s="147"/>
    </row>
    <row r="444" spans="1:20" ht="14.25" customHeight="1">
      <c r="A444" s="217"/>
      <c r="B444" s="241"/>
      <c r="C444" s="326"/>
      <c r="D444" s="172"/>
      <c r="E444" s="317"/>
      <c r="F444" s="317"/>
      <c r="G444" s="68"/>
      <c r="H444" s="210">
        <f>IF(H443&lt;10^4,-1,IF(H443&lt;10^5,-2,IF(H443&lt;10^6,-3,-4)))</f>
        <v>-1</v>
      </c>
      <c r="I444" s="89"/>
      <c r="J444" s="89"/>
      <c r="K444" s="89"/>
      <c r="L444" s="89"/>
      <c r="M444" s="89"/>
      <c r="N444" s="89"/>
      <c r="O444" s="89"/>
      <c r="P444" s="128"/>
      <c r="Q444" s="128"/>
      <c r="R444" s="147"/>
      <c r="S444" s="147"/>
      <c r="T444" s="147"/>
    </row>
    <row r="445" spans="1:20" ht="14.25" customHeight="1">
      <c r="A445" s="216"/>
      <c r="B445" s="239"/>
      <c r="C445" s="322"/>
      <c r="D445" s="171"/>
      <c r="E445" s="315"/>
      <c r="F445" s="315"/>
      <c r="G445" s="53"/>
      <c r="H445" s="210"/>
      <c r="I445" s="89"/>
      <c r="J445" s="89"/>
      <c r="K445" s="90"/>
      <c r="L445" s="89"/>
      <c r="M445" s="89"/>
      <c r="N445" s="89"/>
      <c r="O445" s="89"/>
      <c r="P445" s="128"/>
      <c r="Q445" s="128"/>
      <c r="R445" s="147"/>
      <c r="S445" s="147"/>
      <c r="T445" s="147"/>
    </row>
    <row r="446" spans="1:20" ht="14.25" customHeight="1">
      <c r="A446" s="216"/>
      <c r="B446" s="240"/>
      <c r="C446" s="323"/>
      <c r="D446" s="219"/>
      <c r="E446" s="315"/>
      <c r="F446" s="315"/>
      <c r="G446" s="53"/>
      <c r="H446" s="211"/>
      <c r="I446" s="89"/>
      <c r="J446" s="89"/>
      <c r="K446" s="89"/>
      <c r="L446" s="89"/>
      <c r="M446" s="89"/>
      <c r="N446" s="89"/>
      <c r="O446" s="89"/>
      <c r="P446" s="128"/>
      <c r="Q446" s="128"/>
      <c r="R446" s="147"/>
      <c r="S446" s="147"/>
      <c r="T446" s="147"/>
    </row>
    <row r="447" spans="1:20" ht="14.25" customHeight="1">
      <c r="A447" s="217"/>
      <c r="B447" s="241"/>
      <c r="C447" s="326"/>
      <c r="D447" s="172"/>
      <c r="E447" s="317"/>
      <c r="F447" s="317"/>
      <c r="G447" s="68"/>
      <c r="H447" s="210">
        <f>IF(H446&lt;10^4,-1,IF(H446&lt;10^5,-2,IF(H446&lt;10^6,-3,-4)))</f>
        <v>-1</v>
      </c>
      <c r="I447" s="89"/>
      <c r="J447" s="89"/>
      <c r="K447" s="89"/>
      <c r="L447" s="89"/>
      <c r="M447" s="89"/>
      <c r="N447" s="89"/>
      <c r="O447" s="89"/>
      <c r="P447" s="128"/>
      <c r="Q447" s="128"/>
      <c r="R447" s="147"/>
      <c r="S447" s="147"/>
      <c r="T447" s="147"/>
    </row>
    <row r="448" spans="1:20" ht="14.25" customHeight="1">
      <c r="A448" s="216"/>
      <c r="B448" s="234"/>
      <c r="C448" s="322"/>
      <c r="D448" s="171"/>
      <c r="E448" s="315"/>
      <c r="F448" s="315"/>
      <c r="G448" s="53"/>
      <c r="H448" s="210"/>
      <c r="I448" s="89"/>
      <c r="J448" s="89"/>
      <c r="K448" s="90"/>
      <c r="L448" s="128"/>
      <c r="M448" s="128"/>
      <c r="N448" s="89"/>
      <c r="O448" s="89"/>
      <c r="P448" s="128"/>
      <c r="Q448" s="128"/>
      <c r="R448" s="147"/>
      <c r="S448" s="147"/>
      <c r="T448" s="147"/>
    </row>
    <row r="449" spans="1:20" ht="14.25" customHeight="1">
      <c r="A449" s="227"/>
      <c r="B449" s="242"/>
      <c r="C449" s="323"/>
      <c r="D449" s="219"/>
      <c r="E449" s="315"/>
      <c r="F449" s="315"/>
      <c r="G449" s="53"/>
      <c r="H449" s="211"/>
      <c r="I449" s="89"/>
      <c r="J449" s="89"/>
      <c r="K449" s="89"/>
      <c r="L449" s="89"/>
      <c r="M449" s="89"/>
      <c r="N449" s="89"/>
      <c r="O449" s="89"/>
      <c r="P449" s="128"/>
      <c r="Q449" s="128"/>
      <c r="R449" s="147"/>
      <c r="S449" s="147"/>
      <c r="T449" s="147"/>
    </row>
    <row r="450" spans="1:20" ht="14.25" customHeight="1">
      <c r="A450" s="217"/>
      <c r="B450" s="241"/>
      <c r="C450" s="326"/>
      <c r="D450" s="172"/>
      <c r="E450" s="317"/>
      <c r="F450" s="317"/>
      <c r="G450" s="68"/>
      <c r="H450" s="210">
        <f>IF(H449&lt;10^4,-1,IF(H449&lt;10^5,-2,IF(H449&lt;10^6,-3,-4)))</f>
        <v>-1</v>
      </c>
      <c r="I450" s="89"/>
      <c r="J450" s="89"/>
      <c r="K450" s="89"/>
      <c r="L450" s="89"/>
      <c r="M450" s="89"/>
      <c r="N450" s="89"/>
      <c r="O450" s="89"/>
      <c r="P450" s="128"/>
      <c r="Q450" s="128"/>
      <c r="R450" s="147"/>
      <c r="S450" s="147"/>
      <c r="T450" s="147"/>
    </row>
    <row r="451" spans="1:20" ht="14.25" customHeight="1">
      <c r="A451" s="216"/>
      <c r="B451" s="243"/>
      <c r="C451" s="318"/>
      <c r="D451" s="171"/>
      <c r="E451" s="315"/>
      <c r="F451" s="315"/>
      <c r="G451" s="53"/>
      <c r="H451" s="192"/>
      <c r="I451" s="72"/>
      <c r="J451" s="89"/>
      <c r="K451" s="90"/>
      <c r="L451" s="90"/>
      <c r="M451" s="89"/>
      <c r="N451" s="89"/>
      <c r="O451" s="89"/>
      <c r="P451" s="128"/>
      <c r="Q451" s="128"/>
      <c r="R451" s="147"/>
      <c r="S451" s="147"/>
      <c r="T451" s="147"/>
    </row>
    <row r="452" spans="1:20" ht="14.25" customHeight="1">
      <c r="A452" s="230"/>
      <c r="B452" s="243"/>
      <c r="C452" s="318"/>
      <c r="D452" s="219"/>
      <c r="E452" s="315"/>
      <c r="F452" s="315"/>
      <c r="G452" s="53"/>
      <c r="H452" s="212"/>
      <c r="I452" s="72"/>
      <c r="J452" s="89"/>
      <c r="K452" s="89"/>
      <c r="L452" s="89"/>
      <c r="M452" s="89"/>
      <c r="N452" s="89"/>
      <c r="O452" s="89"/>
      <c r="P452" s="128"/>
      <c r="Q452" s="128"/>
      <c r="R452" s="147"/>
      <c r="S452" s="147"/>
      <c r="T452" s="147"/>
    </row>
    <row r="453" spans="1:20" ht="14.25" customHeight="1">
      <c r="A453" s="217"/>
      <c r="B453" s="244"/>
      <c r="C453" s="326"/>
      <c r="D453" s="172"/>
      <c r="E453" s="317"/>
      <c r="F453" s="317"/>
      <c r="G453" s="68"/>
      <c r="H453" s="192">
        <f>IF(H452&lt;10^4,-1,IF(H452&lt;10^5,-2,IF(H452&lt;10^6,-3,-4)))</f>
        <v>-1</v>
      </c>
      <c r="I453" s="72"/>
      <c r="J453" s="89"/>
      <c r="K453" s="89"/>
      <c r="L453" s="89"/>
      <c r="M453" s="89"/>
      <c r="N453" s="89"/>
      <c r="O453" s="89"/>
      <c r="P453" s="128"/>
      <c r="Q453" s="128"/>
      <c r="R453" s="147"/>
      <c r="S453" s="147"/>
      <c r="T453" s="147"/>
    </row>
    <row r="454" spans="1:20" ht="14.25" customHeight="1">
      <c r="A454" s="216"/>
      <c r="B454" s="243"/>
      <c r="C454" s="318"/>
      <c r="D454" s="171"/>
      <c r="E454" s="315"/>
      <c r="F454" s="315"/>
      <c r="G454" s="53"/>
      <c r="H454" s="192"/>
      <c r="I454" s="72"/>
      <c r="J454" s="89"/>
      <c r="K454" s="90"/>
      <c r="L454" s="90"/>
      <c r="M454" s="89"/>
      <c r="N454" s="89"/>
      <c r="O454" s="89"/>
      <c r="P454" s="128"/>
      <c r="Q454" s="128"/>
      <c r="R454" s="147"/>
      <c r="S454" s="147"/>
      <c r="T454" s="147"/>
    </row>
    <row r="455" spans="1:20" ht="14.25" customHeight="1">
      <c r="A455" s="230"/>
      <c r="B455" s="243"/>
      <c r="C455" s="323"/>
      <c r="D455" s="219"/>
      <c r="E455" s="315"/>
      <c r="F455" s="315"/>
      <c r="G455" s="53"/>
      <c r="H455" s="212"/>
      <c r="I455" s="232"/>
      <c r="J455" s="89"/>
      <c r="K455" s="89"/>
      <c r="L455" s="89"/>
      <c r="M455" s="89"/>
      <c r="N455" s="89"/>
      <c r="O455" s="89"/>
      <c r="P455" s="128"/>
      <c r="Q455" s="128"/>
      <c r="R455" s="147"/>
      <c r="S455" s="147"/>
      <c r="T455" s="147"/>
    </row>
    <row r="456" spans="1:20" ht="14.25" customHeight="1">
      <c r="A456" s="42"/>
      <c r="B456" s="158"/>
      <c r="C456" s="307"/>
      <c r="D456" s="225"/>
      <c r="E456" s="317"/>
      <c r="F456" s="317"/>
      <c r="G456" s="68"/>
      <c r="H456" s="192">
        <f>IF(H455&lt;10^4,-1,IF(H455&lt;10^5,-2,IF(H455&lt;10^6,-3,-4)))</f>
        <v>-1</v>
      </c>
      <c r="I456" s="72"/>
      <c r="J456" s="89"/>
      <c r="K456" s="89"/>
      <c r="L456" s="89"/>
      <c r="M456" s="89"/>
      <c r="N456" s="89"/>
      <c r="O456" s="89"/>
      <c r="P456" s="128"/>
      <c r="Q456" s="128"/>
      <c r="R456" s="147"/>
      <c r="S456" s="147"/>
      <c r="T456" s="147"/>
    </row>
    <row r="457" spans="1:20" ht="14.25" customHeight="1">
      <c r="A457" s="41"/>
      <c r="B457" s="143"/>
      <c r="C457" s="329"/>
      <c r="D457" s="28"/>
      <c r="E457" s="315"/>
      <c r="F457" s="315"/>
      <c r="G457" s="52"/>
      <c r="H457" s="192"/>
      <c r="I457"/>
      <c r="J457" s="220"/>
      <c r="K457" s="72"/>
      <c r="L457" s="72"/>
      <c r="M457" s="72"/>
      <c r="N457" s="128"/>
      <c r="O457" s="128"/>
      <c r="P457" s="128"/>
      <c r="Q457" s="128"/>
      <c r="R457" s="147"/>
      <c r="S457" s="147"/>
      <c r="T457" s="147"/>
    </row>
    <row r="458" spans="1:20" ht="14.25" customHeight="1">
      <c r="A458" s="41"/>
      <c r="B458" s="143"/>
      <c r="C458" s="304"/>
      <c r="D458" s="28"/>
      <c r="E458" s="315"/>
      <c r="F458" s="315"/>
      <c r="G458" s="53"/>
      <c r="H458" s="212"/>
      <c r="I458"/>
      <c r="J458" s="72"/>
      <c r="K458" s="72"/>
      <c r="L458" s="72"/>
      <c r="M458" s="72"/>
      <c r="N458" s="128"/>
      <c r="O458" s="128"/>
      <c r="P458" s="128"/>
      <c r="Q458" s="128"/>
      <c r="R458" s="147"/>
      <c r="S458" s="147"/>
      <c r="T458" s="147"/>
    </row>
    <row r="459" spans="1:20" ht="14.25" customHeight="1">
      <c r="A459" s="45"/>
      <c r="B459" s="182"/>
      <c r="C459" s="330"/>
      <c r="D459" s="79"/>
      <c r="E459" s="321"/>
      <c r="F459" s="321"/>
      <c r="G459" s="55"/>
      <c r="H459" s="192">
        <f>IF(H458&lt;10^4,-1,IF(H458&lt;10^5,-2,IF(H458&lt;10^6,-3,-4)))</f>
        <v>-1</v>
      </c>
      <c r="I459"/>
      <c r="J459" s="72"/>
      <c r="K459" s="72"/>
      <c r="L459" s="72"/>
      <c r="M459" s="72"/>
      <c r="N459" s="128"/>
      <c r="O459" s="128"/>
      <c r="P459" s="128"/>
      <c r="Q459" s="128"/>
      <c r="R459" s="147"/>
      <c r="S459" s="147"/>
      <c r="T459" s="147"/>
    </row>
    <row r="460" spans="1:20" ht="14.25" customHeight="1">
      <c r="E460" s="81"/>
      <c r="F460" s="81"/>
      <c r="G460" s="69">
        <f>G409+1</f>
        <v>18</v>
      </c>
      <c r="H460" s="72">
        <f>H409+1</f>
        <v>10</v>
      </c>
      <c r="I460"/>
      <c r="J460" s="147"/>
      <c r="K460" s="147"/>
      <c r="L460" s="147"/>
      <c r="M460" s="147"/>
      <c r="N460" s="147"/>
      <c r="O460" s="147"/>
      <c r="P460" s="147"/>
      <c r="Q460" s="147"/>
      <c r="R460" s="147"/>
      <c r="S460" s="147"/>
      <c r="T460" s="147"/>
    </row>
    <row r="461" spans="1:20" ht="26.1" customHeight="1">
      <c r="A461" s="75" t="str">
        <f>A155</f>
        <v>A-1.○○棟建築工事</v>
      </c>
      <c r="B461" s="238" t="str">
        <f>B410</f>
        <v>7.鉄骨工事</v>
      </c>
      <c r="C461" s="35"/>
      <c r="D461" s="15"/>
      <c r="E461" s="15"/>
      <c r="F461" s="15"/>
      <c r="G461" s="70"/>
      <c r="H461"/>
      <c r="I461"/>
      <c r="J461" s="147"/>
      <c r="K461" s="147"/>
      <c r="L461" s="147"/>
      <c r="M461" s="147"/>
      <c r="N461" s="147"/>
      <c r="O461" s="147"/>
      <c r="P461" s="147"/>
      <c r="Q461" s="147"/>
      <c r="R461" s="147"/>
      <c r="S461" s="147"/>
      <c r="T461" s="147"/>
    </row>
    <row r="462" spans="1:20" ht="26.1" customHeight="1">
      <c r="A462" s="17" t="s">
        <v>132</v>
      </c>
      <c r="B462" s="180" t="s">
        <v>133</v>
      </c>
      <c r="C462" s="18" t="s">
        <v>134</v>
      </c>
      <c r="D462" s="18" t="s">
        <v>129</v>
      </c>
      <c r="E462" s="18" t="s">
        <v>135</v>
      </c>
      <c r="F462" s="18" t="s">
        <v>136</v>
      </c>
      <c r="G462" s="71" t="s">
        <v>137</v>
      </c>
      <c r="H462"/>
      <c r="I462"/>
      <c r="J462" s="147"/>
      <c r="K462" s="147"/>
      <c r="L462" s="147"/>
      <c r="M462" s="147"/>
      <c r="N462" s="147"/>
      <c r="O462" s="147"/>
      <c r="P462" s="147"/>
      <c r="Q462" s="147"/>
      <c r="R462" s="147"/>
      <c r="S462" s="147"/>
      <c r="T462" s="147"/>
    </row>
    <row r="463" spans="1:20" ht="14.25" customHeight="1">
      <c r="A463" s="216"/>
      <c r="B463" s="234"/>
      <c r="C463" s="322">
        <v>41</v>
      </c>
      <c r="D463" s="171"/>
      <c r="E463" s="315"/>
      <c r="F463" s="315">
        <f>INT(C463*E464)</f>
        <v>0</v>
      </c>
      <c r="G463" s="53" t="str">
        <f t="shared" ref="G463:G477" si="21">I463&amp;J463&amp;K463&amp;L463&amp;M463&amp;N463&amp;O463</f>
        <v/>
      </c>
      <c r="H463" s="210"/>
      <c r="I463" s="89"/>
      <c r="J463" s="89"/>
      <c r="K463" s="90"/>
      <c r="L463" s="90"/>
      <c r="M463" s="147"/>
      <c r="N463" s="147"/>
      <c r="O463" s="147"/>
      <c r="P463" s="147"/>
      <c r="Q463" s="147"/>
      <c r="R463" s="147"/>
      <c r="S463" s="147"/>
      <c r="T463" s="147"/>
    </row>
    <row r="464" spans="1:20" ht="14.25" customHeight="1">
      <c r="A464" s="227" t="s">
        <v>749</v>
      </c>
      <c r="B464" s="240"/>
      <c r="C464" s="323"/>
      <c r="D464" s="219" t="s">
        <v>750</v>
      </c>
      <c r="E464" s="315">
        <f>ROUNDDOWN(H464,H465)</f>
        <v>0</v>
      </c>
      <c r="F464" s="315"/>
      <c r="G464" s="53" t="str">
        <f t="shared" si="21"/>
        <v/>
      </c>
      <c r="H464" s="211"/>
      <c r="I464" s="89"/>
      <c r="J464" s="89"/>
      <c r="K464" s="89"/>
      <c r="L464" s="89"/>
      <c r="M464" s="147"/>
      <c r="N464" s="147"/>
      <c r="O464" s="147"/>
      <c r="P464" s="147"/>
      <c r="Q464" s="147"/>
      <c r="R464" s="147"/>
      <c r="S464" s="147"/>
      <c r="T464" s="147"/>
    </row>
    <row r="465" spans="1:20" ht="14.25" customHeight="1">
      <c r="A465" s="217"/>
      <c r="B465" s="245"/>
      <c r="C465" s="326"/>
      <c r="D465" s="172"/>
      <c r="E465" s="317"/>
      <c r="F465" s="317"/>
      <c r="G465" s="68" t="str">
        <f t="shared" si="21"/>
        <v/>
      </c>
      <c r="H465" s="210">
        <f>IF(H464&lt;10^4,-1,IF(H464&lt;10^5,-2,IF(H464&lt;10^6,-3,-4)))</f>
        <v>-1</v>
      </c>
      <c r="I465" s="89"/>
      <c r="J465" s="89"/>
      <c r="K465" s="89"/>
      <c r="L465" s="89"/>
      <c r="M465" s="147"/>
      <c r="N465" s="147"/>
      <c r="O465" s="147"/>
      <c r="P465" s="147"/>
      <c r="Q465" s="147"/>
      <c r="R465" s="147"/>
      <c r="S465" s="147"/>
      <c r="T465" s="147"/>
    </row>
    <row r="466" spans="1:20" ht="14.25" customHeight="1">
      <c r="A466" s="228"/>
      <c r="B466" s="239"/>
      <c r="C466" s="327">
        <v>1</v>
      </c>
      <c r="D466" s="229"/>
      <c r="E466" s="320"/>
      <c r="F466" s="315">
        <f>INT(C466*E467)</f>
        <v>0</v>
      </c>
      <c r="G466" s="53" t="str">
        <f t="shared" si="21"/>
        <v/>
      </c>
      <c r="H466" s="210"/>
      <c r="I466" s="89"/>
      <c r="J466" s="89"/>
      <c r="K466" s="90"/>
      <c r="L466" s="128"/>
      <c r="M466" s="128"/>
      <c r="N466" s="128"/>
      <c r="O466" s="128"/>
      <c r="P466" s="128"/>
      <c r="Q466" s="147"/>
      <c r="R466" s="147"/>
      <c r="S466" s="147"/>
      <c r="T466" s="147"/>
    </row>
    <row r="467" spans="1:20" ht="14.25" customHeight="1">
      <c r="A467" s="227" t="s">
        <v>751</v>
      </c>
      <c r="B467" s="240"/>
      <c r="C467" s="322"/>
      <c r="D467" s="219" t="s">
        <v>140</v>
      </c>
      <c r="E467" s="320">
        <f>ROUNDDOWN(H467,H468)</f>
        <v>0</v>
      </c>
      <c r="F467" s="315"/>
      <c r="G467" s="349" t="str">
        <f t="shared" si="21"/>
        <v>609m*270</v>
      </c>
      <c r="H467" s="211"/>
      <c r="I467" s="89">
        <v>609</v>
      </c>
      <c r="J467" s="89" t="s">
        <v>758</v>
      </c>
      <c r="K467" s="89">
        <v>270</v>
      </c>
      <c r="L467" s="128"/>
      <c r="M467" s="128"/>
      <c r="N467" s="128"/>
      <c r="O467" s="128"/>
      <c r="P467" s="128"/>
      <c r="Q467" s="128"/>
      <c r="R467" s="147"/>
      <c r="S467" s="147"/>
      <c r="T467" s="147"/>
    </row>
    <row r="468" spans="1:20" ht="14.25" customHeight="1">
      <c r="A468" s="217"/>
      <c r="B468" s="241"/>
      <c r="C468" s="326"/>
      <c r="D468" s="172"/>
      <c r="E468" s="316"/>
      <c r="F468" s="317"/>
      <c r="G468" s="68" t="str">
        <f t="shared" si="21"/>
        <v/>
      </c>
      <c r="H468" s="210">
        <f>IF(H467&lt;10^4,-1,IF(H467&lt;10^5,-2,IF(H467&lt;10^6,-3,-4)))</f>
        <v>-1</v>
      </c>
      <c r="I468" s="89"/>
      <c r="J468" s="89"/>
      <c r="K468" s="89"/>
      <c r="L468" s="128"/>
      <c r="M468" s="128"/>
      <c r="N468" s="128"/>
      <c r="O468" s="128"/>
      <c r="P468" s="128"/>
      <c r="Q468" s="128"/>
      <c r="R468" s="147"/>
      <c r="S468" s="147"/>
      <c r="T468" s="147"/>
    </row>
    <row r="469" spans="1:20" ht="14.25" customHeight="1">
      <c r="A469" s="228"/>
      <c r="B469" s="248" t="s">
        <v>759</v>
      </c>
      <c r="C469" s="328">
        <v>1186</v>
      </c>
      <c r="D469" s="171"/>
      <c r="E469" s="315"/>
      <c r="F469" s="315">
        <f>INT(C469*E470)</f>
        <v>0</v>
      </c>
      <c r="G469" s="53" t="str">
        <f t="shared" si="21"/>
        <v/>
      </c>
      <c r="H469" s="210"/>
      <c r="I469" s="89"/>
      <c r="J469" s="89"/>
      <c r="K469" s="90"/>
      <c r="L469" s="128"/>
      <c r="M469" s="128"/>
      <c r="N469" s="128"/>
      <c r="O469" s="128"/>
      <c r="P469" s="128"/>
      <c r="Q469" s="147"/>
      <c r="R469" s="147"/>
      <c r="S469" s="147"/>
      <c r="T469" s="147"/>
    </row>
    <row r="470" spans="1:20" ht="14.25" customHeight="1">
      <c r="A470" s="227" t="s">
        <v>752</v>
      </c>
      <c r="B470" s="240" t="s">
        <v>753</v>
      </c>
      <c r="C470" s="323"/>
      <c r="D470" s="28" t="s">
        <v>108</v>
      </c>
      <c r="E470" s="315">
        <f>ROUNDDOWN(H470,H471)</f>
        <v>0</v>
      </c>
      <c r="F470" s="315"/>
      <c r="G470" s="53" t="str">
        <f t="shared" si="21"/>
        <v/>
      </c>
      <c r="H470" s="211"/>
      <c r="I470" s="89"/>
      <c r="J470" s="89"/>
      <c r="K470" s="89"/>
      <c r="L470" s="128"/>
      <c r="M470" s="128"/>
      <c r="N470" s="128"/>
      <c r="O470" s="128"/>
      <c r="P470" s="128"/>
      <c r="Q470" s="147"/>
      <c r="R470" s="147"/>
      <c r="S470" s="147"/>
      <c r="T470" s="147"/>
    </row>
    <row r="471" spans="1:20" ht="14.25" customHeight="1">
      <c r="A471" s="217"/>
      <c r="B471" s="241" t="s">
        <v>404</v>
      </c>
      <c r="C471" s="326"/>
      <c r="D471" s="172"/>
      <c r="E471" s="317"/>
      <c r="F471" s="317"/>
      <c r="G471" s="68" t="str">
        <f t="shared" si="21"/>
        <v/>
      </c>
      <c r="H471" s="210">
        <f>IF(H470&lt;10^4,-1,IF(H470&lt;10^5,-2,IF(H470&lt;10^6,-3,-4)))</f>
        <v>-1</v>
      </c>
      <c r="I471" s="89"/>
      <c r="J471" s="89"/>
      <c r="K471" s="89"/>
      <c r="L471" s="128"/>
      <c r="M471" s="128"/>
      <c r="N471" s="128"/>
      <c r="O471" s="128"/>
      <c r="P471" s="128"/>
      <c r="Q471" s="147"/>
      <c r="R471" s="147"/>
      <c r="S471" s="147"/>
      <c r="T471" s="147"/>
    </row>
    <row r="472" spans="1:20" ht="14.25" customHeight="1">
      <c r="A472" s="216"/>
      <c r="B472" s="239"/>
      <c r="C472" s="322">
        <v>41</v>
      </c>
      <c r="D472" s="171"/>
      <c r="E472" s="315"/>
      <c r="F472" s="315">
        <f>INT(C472*E473)</f>
        <v>0</v>
      </c>
      <c r="G472" s="53" t="str">
        <f t="shared" si="21"/>
        <v/>
      </c>
      <c r="H472" s="210"/>
      <c r="I472" s="89"/>
      <c r="J472" s="89"/>
      <c r="K472" s="90"/>
      <c r="L472" s="90"/>
      <c r="M472" s="147"/>
      <c r="N472" s="147"/>
      <c r="O472" s="147"/>
      <c r="P472" s="147"/>
      <c r="Q472" s="147"/>
      <c r="R472" s="147"/>
      <c r="S472" s="147"/>
      <c r="T472" s="147"/>
    </row>
    <row r="473" spans="1:20" ht="14.25" customHeight="1">
      <c r="A473" s="216" t="s">
        <v>754</v>
      </c>
      <c r="B473" s="240"/>
      <c r="C473" s="323"/>
      <c r="D473" s="219" t="s">
        <v>755</v>
      </c>
      <c r="E473" s="315">
        <f>ROUNDDOWN(H473,H474)</f>
        <v>0</v>
      </c>
      <c r="F473" s="315"/>
      <c r="G473" s="53" t="str">
        <f t="shared" si="21"/>
        <v/>
      </c>
      <c r="H473" s="211"/>
      <c r="I473" s="89"/>
      <c r="J473" s="89"/>
      <c r="K473" s="89"/>
      <c r="L473" s="128"/>
      <c r="M473" s="128"/>
      <c r="N473" s="128"/>
      <c r="O473" s="128"/>
      <c r="P473" s="147"/>
      <c r="Q473" s="147"/>
      <c r="R473" s="147"/>
      <c r="S473" s="147"/>
      <c r="T473" s="147"/>
    </row>
    <row r="474" spans="1:20" ht="14.25" customHeight="1">
      <c r="A474" s="217"/>
      <c r="B474" s="241"/>
      <c r="C474" s="326"/>
      <c r="D474" s="172"/>
      <c r="E474" s="317"/>
      <c r="F474" s="317"/>
      <c r="G474" s="68" t="str">
        <f t="shared" si="21"/>
        <v/>
      </c>
      <c r="H474" s="210">
        <f>IF(H473&lt;10^4,-1,IF(H473&lt;10^5,-2,IF(H473&lt;10^6,-3,-4)))</f>
        <v>-1</v>
      </c>
      <c r="I474" s="89"/>
      <c r="J474" s="89"/>
      <c r="K474" s="89"/>
      <c r="L474" s="89"/>
      <c r="M474" s="89"/>
      <c r="N474" s="89"/>
      <c r="O474" s="128"/>
      <c r="P474" s="147"/>
      <c r="Q474" s="147"/>
      <c r="R474" s="147"/>
      <c r="S474" s="147"/>
      <c r="T474" s="147"/>
    </row>
    <row r="475" spans="1:20" ht="14.25" customHeight="1">
      <c r="A475" s="216"/>
      <c r="B475" s="234"/>
      <c r="C475" s="322">
        <v>40</v>
      </c>
      <c r="D475" s="171"/>
      <c r="E475" s="315"/>
      <c r="F475" s="315">
        <f>INT(C475*E476)</f>
        <v>0</v>
      </c>
      <c r="G475" s="53" t="str">
        <f t="shared" si="21"/>
        <v/>
      </c>
      <c r="H475" s="210"/>
      <c r="I475" s="89"/>
      <c r="J475" s="89"/>
      <c r="K475" s="90"/>
      <c r="L475" s="128"/>
      <c r="M475" s="128"/>
      <c r="N475" s="128"/>
      <c r="O475" s="128"/>
      <c r="P475" s="128"/>
      <c r="Q475" s="147"/>
      <c r="R475" s="147"/>
      <c r="S475" s="147"/>
      <c r="T475" s="147"/>
    </row>
    <row r="476" spans="1:20" ht="14.25" customHeight="1">
      <c r="A476" s="227" t="s">
        <v>756</v>
      </c>
      <c r="B476" s="242"/>
      <c r="C476" s="323"/>
      <c r="D476" s="219" t="s">
        <v>757</v>
      </c>
      <c r="E476" s="315">
        <f>ROUNDDOWN(H476,H477)</f>
        <v>0</v>
      </c>
      <c r="F476" s="315"/>
      <c r="G476" s="53" t="str">
        <f t="shared" si="21"/>
        <v/>
      </c>
      <c r="H476" s="211"/>
      <c r="I476" s="89"/>
      <c r="J476" s="89"/>
      <c r="K476" s="89"/>
      <c r="L476" s="128"/>
      <c r="M476" s="128"/>
      <c r="N476" s="128"/>
      <c r="O476" s="128"/>
      <c r="P476" s="128"/>
      <c r="Q476" s="128"/>
      <c r="R476" s="147"/>
      <c r="S476" s="147"/>
      <c r="T476" s="147"/>
    </row>
    <row r="477" spans="1:20" ht="14.25" customHeight="1">
      <c r="A477" s="217"/>
      <c r="B477" s="241"/>
      <c r="C477" s="326"/>
      <c r="D477" s="172"/>
      <c r="E477" s="317"/>
      <c r="F477" s="317"/>
      <c r="G477" s="68" t="str">
        <f t="shared" si="21"/>
        <v/>
      </c>
      <c r="H477" s="210">
        <f>IF(H476&lt;10^4,-1,IF(H476&lt;10^5,-2,IF(H476&lt;10^6,-3,-4)))</f>
        <v>-1</v>
      </c>
      <c r="I477" s="89"/>
      <c r="J477" s="89"/>
      <c r="K477" s="89"/>
      <c r="L477" s="128"/>
      <c r="M477" s="128"/>
      <c r="N477" s="128"/>
      <c r="O477" s="128"/>
      <c r="P477" s="128"/>
      <c r="Q477" s="128"/>
      <c r="R477" s="147"/>
      <c r="S477" s="147"/>
      <c r="T477" s="147"/>
    </row>
    <row r="478" spans="1:20" ht="14.25" customHeight="1">
      <c r="A478" s="216"/>
      <c r="B478" s="239"/>
      <c r="C478" s="327">
        <v>1</v>
      </c>
      <c r="D478" s="229"/>
      <c r="E478" s="320"/>
      <c r="F478" s="315">
        <f>INT(C478*E479)</f>
        <v>0</v>
      </c>
      <c r="G478" s="53" t="str">
        <f t="shared" ref="G478:G483" si="22">I478&amp;J478&amp;K478&amp;L478&amp;M478&amp;N478&amp;O478</f>
        <v/>
      </c>
      <c r="H478" s="210"/>
      <c r="I478" s="89"/>
      <c r="J478" s="89"/>
      <c r="K478" s="90"/>
      <c r="L478" s="90"/>
      <c r="M478" s="91"/>
      <c r="N478" s="128"/>
      <c r="O478" s="128"/>
      <c r="P478" s="128"/>
      <c r="Q478" s="128"/>
      <c r="R478" s="147"/>
      <c r="S478" s="147"/>
      <c r="T478" s="147"/>
    </row>
    <row r="479" spans="1:20" ht="14.25" customHeight="1">
      <c r="A479" s="216" t="s">
        <v>760</v>
      </c>
      <c r="B479" s="240"/>
      <c r="C479" s="322"/>
      <c r="D479" s="219" t="s">
        <v>140</v>
      </c>
      <c r="E479" s="320">
        <f>ROUNDDOWN(H479,H480)</f>
        <v>0</v>
      </c>
      <c r="F479" s="315"/>
      <c r="G479" s="349" t="str">
        <f t="shared" si="22"/>
        <v/>
      </c>
      <c r="H479" s="211"/>
      <c r="I479" s="89"/>
      <c r="J479" s="89"/>
      <c r="K479" s="89"/>
      <c r="L479" s="89"/>
      <c r="M479" s="89"/>
      <c r="N479" s="128"/>
      <c r="O479" s="128"/>
      <c r="P479" s="147"/>
      <c r="Q479" s="128"/>
      <c r="R479" s="147"/>
      <c r="S479" s="147"/>
      <c r="T479" s="147"/>
    </row>
    <row r="480" spans="1:20" ht="14.25" customHeight="1">
      <c r="A480" s="217"/>
      <c r="B480" s="241"/>
      <c r="C480" s="326"/>
      <c r="D480" s="172"/>
      <c r="E480" s="316"/>
      <c r="F480" s="317"/>
      <c r="G480" s="68" t="str">
        <f t="shared" si="22"/>
        <v/>
      </c>
      <c r="H480" s="210">
        <f>IF(H479&lt;10^4,-1,IF(H479&lt;10^5,-2,IF(H479&lt;10^6,-3,-4)))</f>
        <v>-1</v>
      </c>
      <c r="I480" s="89"/>
      <c r="J480" s="89"/>
      <c r="K480" s="89"/>
      <c r="L480" s="89"/>
      <c r="M480" s="89"/>
      <c r="N480" s="128"/>
      <c r="O480" s="128"/>
      <c r="P480" s="147"/>
      <c r="Q480" s="128"/>
      <c r="R480" s="147"/>
      <c r="S480" s="147"/>
      <c r="T480" s="147"/>
    </row>
    <row r="481" spans="1:20" ht="14.25" customHeight="1">
      <c r="A481" s="216"/>
      <c r="B481" s="234"/>
      <c r="C481" s="322">
        <v>1</v>
      </c>
      <c r="D481" s="171"/>
      <c r="E481" s="315"/>
      <c r="F481" s="315">
        <f>INT(C481*E482)</f>
        <v>0</v>
      </c>
      <c r="G481" s="53" t="str">
        <f t="shared" si="22"/>
        <v/>
      </c>
      <c r="H481" s="210"/>
      <c r="I481" s="72"/>
      <c r="J481" s="128"/>
      <c r="K481" s="128"/>
      <c r="L481" s="90"/>
      <c r="M481" s="190"/>
      <c r="N481" s="128"/>
      <c r="O481" s="147"/>
      <c r="P481" s="147"/>
      <c r="Q481" s="128"/>
      <c r="R481" s="147"/>
      <c r="S481" s="147"/>
      <c r="T481" s="147"/>
    </row>
    <row r="482" spans="1:20" ht="14.25" customHeight="1">
      <c r="A482" s="230" t="s">
        <v>192</v>
      </c>
      <c r="B482" s="234"/>
      <c r="C482" s="323"/>
      <c r="D482" s="219" t="s">
        <v>193</v>
      </c>
      <c r="E482" s="315">
        <f>ROUNDDOWN(H482,H483)</f>
        <v>0</v>
      </c>
      <c r="F482" s="315"/>
      <c r="G482" s="53" t="str">
        <f t="shared" si="22"/>
        <v/>
      </c>
      <c r="H482" s="211"/>
      <c r="I482" s="72"/>
      <c r="J482" s="89"/>
      <c r="K482" s="89"/>
      <c r="L482" s="89"/>
      <c r="M482" s="89"/>
      <c r="N482" s="89"/>
      <c r="O482" s="147"/>
      <c r="P482" s="147"/>
      <c r="Q482" s="147"/>
      <c r="R482" s="147"/>
      <c r="S482" s="147"/>
      <c r="T482" s="147"/>
    </row>
    <row r="483" spans="1:20" ht="14.25" customHeight="1">
      <c r="A483" s="217"/>
      <c r="B483" s="246"/>
      <c r="C483" s="326"/>
      <c r="D483" s="172"/>
      <c r="E483" s="317"/>
      <c r="F483" s="317"/>
      <c r="G483" s="68" t="str">
        <f t="shared" si="22"/>
        <v/>
      </c>
      <c r="H483" s="210">
        <f>IF(H482&lt;10^4,-1,IF(H482&lt;10^5,-2,IF(H482&lt;10^6,-3,-4)))</f>
        <v>-1</v>
      </c>
      <c r="I483" s="72"/>
      <c r="J483" s="89"/>
      <c r="K483" s="89"/>
      <c r="L483" s="89"/>
      <c r="M483" s="190"/>
      <c r="N483" s="128"/>
      <c r="O483" s="147"/>
      <c r="P483" s="147"/>
      <c r="Q483" s="147"/>
      <c r="R483" s="147"/>
      <c r="S483" s="147"/>
      <c r="T483" s="147"/>
    </row>
    <row r="484" spans="1:20" ht="14.25" customHeight="1">
      <c r="A484" s="216"/>
      <c r="B484" s="234"/>
      <c r="C484" s="322"/>
      <c r="D484" s="171"/>
      <c r="E484" s="315"/>
      <c r="F484" s="315"/>
      <c r="G484" s="53"/>
      <c r="H484" s="210"/>
      <c r="I484" s="72"/>
      <c r="J484" s="128"/>
      <c r="K484" s="128"/>
      <c r="L484" s="90"/>
      <c r="M484" s="91"/>
      <c r="N484" s="128"/>
      <c r="O484" s="147"/>
      <c r="P484" s="147"/>
      <c r="Q484" s="147"/>
      <c r="R484" s="147"/>
      <c r="S484" s="147"/>
      <c r="T484" s="147"/>
    </row>
    <row r="485" spans="1:20" ht="14.25" customHeight="1">
      <c r="A485" s="230"/>
      <c r="B485" s="234"/>
      <c r="C485" s="323"/>
      <c r="D485" s="219"/>
      <c r="E485" s="315"/>
      <c r="F485" s="315"/>
      <c r="G485" s="53"/>
      <c r="H485" s="211"/>
      <c r="I485" s="72"/>
      <c r="J485" s="89"/>
      <c r="K485" s="89"/>
      <c r="L485" s="128"/>
      <c r="M485" s="128"/>
      <c r="N485" s="128"/>
      <c r="O485" s="147"/>
      <c r="P485" s="147"/>
      <c r="Q485" s="147"/>
      <c r="R485" s="147"/>
      <c r="S485" s="147"/>
      <c r="T485" s="147"/>
    </row>
    <row r="486" spans="1:20" ht="14.25" customHeight="1">
      <c r="A486" s="217"/>
      <c r="B486" s="246"/>
      <c r="C486" s="326"/>
      <c r="D486" s="172"/>
      <c r="E486" s="317"/>
      <c r="F486" s="317"/>
      <c r="G486" s="68"/>
      <c r="H486" s="210">
        <f>IF(H485&lt;10^4,-1,IF(H485&lt;10^5,-2,IF(H485&lt;10^6,-3,-4)))</f>
        <v>-1</v>
      </c>
      <c r="I486" s="72"/>
      <c r="J486" s="89"/>
      <c r="K486" s="89"/>
      <c r="L486" s="128"/>
      <c r="M486" s="128"/>
      <c r="N486" s="128"/>
      <c r="O486" s="128"/>
      <c r="P486" s="128"/>
      <c r="Q486" s="147"/>
      <c r="R486" s="147"/>
      <c r="S486" s="147"/>
      <c r="T486" s="147"/>
    </row>
    <row r="487" spans="1:20" ht="14.25" customHeight="1">
      <c r="A487" s="216"/>
      <c r="B487" s="243"/>
      <c r="C487" s="318">
        <v>32</v>
      </c>
      <c r="D487" s="171"/>
      <c r="E487" s="315"/>
      <c r="F487" s="315">
        <f>INT(C487*E488)</f>
        <v>0</v>
      </c>
      <c r="G487" s="53" t="str">
        <f t="shared" ref="G487:G492" si="23">I487&amp;J487&amp;K487&amp;L487&amp;M487&amp;N487&amp;O487</f>
        <v/>
      </c>
      <c r="H487" s="210"/>
      <c r="I487" s="72"/>
      <c r="J487" s="89"/>
      <c r="K487" s="90"/>
      <c r="L487" s="90"/>
      <c r="M487" s="91"/>
      <c r="N487" s="128"/>
      <c r="O487" s="147"/>
      <c r="P487" s="147"/>
      <c r="Q487" s="147"/>
      <c r="R487" s="147"/>
      <c r="S487" s="147"/>
      <c r="T487" s="147"/>
    </row>
    <row r="488" spans="1:20" ht="14.25" customHeight="1">
      <c r="A488" s="230" t="s">
        <v>190</v>
      </c>
      <c r="B488" s="243" t="s">
        <v>191</v>
      </c>
      <c r="C488" s="323"/>
      <c r="D488" s="219" t="s">
        <v>282</v>
      </c>
      <c r="E488" s="315">
        <f>ROUNDDOWN(H488,H489)</f>
        <v>0</v>
      </c>
      <c r="F488" s="315"/>
      <c r="G488" s="53" t="str">
        <f t="shared" si="23"/>
        <v/>
      </c>
      <c r="H488" s="211"/>
      <c r="I488" s="72"/>
      <c r="J488" s="89"/>
      <c r="K488" s="89"/>
      <c r="L488" s="128"/>
      <c r="M488" s="128"/>
      <c r="N488" s="128"/>
      <c r="O488" s="147"/>
      <c r="P488" s="147"/>
      <c r="Q488" s="147"/>
      <c r="R488" s="147"/>
      <c r="S488" s="147"/>
      <c r="T488" s="147"/>
    </row>
    <row r="489" spans="1:20" ht="14.25" customHeight="1">
      <c r="A489" s="42"/>
      <c r="B489" s="158"/>
      <c r="C489" s="307"/>
      <c r="D489" s="225"/>
      <c r="E489" s="317"/>
      <c r="F489" s="317"/>
      <c r="G489" s="68" t="str">
        <f t="shared" si="23"/>
        <v/>
      </c>
      <c r="H489" s="210">
        <f>IF(H488&lt;10^4,-1,IF(H488&lt;10^5,-2,IF(H488&lt;10^6,-3,-4)))</f>
        <v>-1</v>
      </c>
      <c r="I489" s="72"/>
      <c r="J489" s="89"/>
      <c r="K489" s="89"/>
      <c r="L489" s="128"/>
      <c r="M489" s="128"/>
      <c r="N489" s="128"/>
      <c r="O489" s="128"/>
      <c r="P489" s="128"/>
      <c r="Q489" s="128"/>
      <c r="R489" s="147"/>
      <c r="S489" s="147"/>
      <c r="T489" s="147"/>
    </row>
    <row r="490" spans="1:20" ht="14.25" customHeight="1">
      <c r="A490" s="216"/>
      <c r="B490" s="243" t="s">
        <v>405</v>
      </c>
      <c r="C490" s="318">
        <v>4</v>
      </c>
      <c r="D490" s="171"/>
      <c r="E490" s="315"/>
      <c r="F490" s="315">
        <f>INT(C490*E491)</f>
        <v>0</v>
      </c>
      <c r="G490" s="53" t="str">
        <f t="shared" si="23"/>
        <v/>
      </c>
      <c r="H490" s="210"/>
      <c r="I490" s="72"/>
      <c r="J490" s="128"/>
      <c r="K490" s="90"/>
      <c r="L490" s="128"/>
      <c r="M490" s="128"/>
      <c r="N490" s="89"/>
      <c r="O490" s="89"/>
      <c r="P490" s="128"/>
      <c r="Q490" s="128"/>
      <c r="R490" s="147"/>
      <c r="S490" s="147"/>
      <c r="T490" s="147"/>
    </row>
    <row r="491" spans="1:20" ht="14.25" customHeight="1">
      <c r="A491" s="230" t="s">
        <v>194</v>
      </c>
      <c r="B491" s="243" t="s">
        <v>406</v>
      </c>
      <c r="C491" s="318"/>
      <c r="D491" s="219" t="s">
        <v>195</v>
      </c>
      <c r="E491" s="315">
        <f>ROUNDDOWN(H491,H492)</f>
        <v>0</v>
      </c>
      <c r="F491" s="315"/>
      <c r="G491" s="53" t="str">
        <f t="shared" si="23"/>
        <v/>
      </c>
      <c r="H491" s="211"/>
      <c r="I491" s="72"/>
      <c r="J491" s="89"/>
      <c r="K491" s="89"/>
      <c r="L491" s="128"/>
      <c r="M491" s="128"/>
      <c r="N491" s="128"/>
      <c r="O491" s="128"/>
      <c r="P491" s="128"/>
      <c r="Q491" s="128"/>
      <c r="R491" s="147"/>
      <c r="S491" s="147"/>
      <c r="T491" s="147"/>
    </row>
    <row r="492" spans="1:20" ht="14.25" customHeight="1">
      <c r="A492" s="217"/>
      <c r="B492" s="244"/>
      <c r="C492" s="326"/>
      <c r="D492" s="172"/>
      <c r="E492" s="317"/>
      <c r="F492" s="317"/>
      <c r="G492" s="68" t="str">
        <f t="shared" si="23"/>
        <v/>
      </c>
      <c r="H492" s="210">
        <f>IF(H491&lt;10^4,-1,IF(H491&lt;10^5,-2,IF(H491&lt;10^6,-3,-4)))</f>
        <v>-1</v>
      </c>
      <c r="I492" s="72"/>
      <c r="J492" s="89"/>
      <c r="K492" s="89"/>
      <c r="L492" s="128"/>
      <c r="M492" s="128"/>
      <c r="N492" s="128"/>
      <c r="O492" s="128"/>
      <c r="P492" s="128"/>
      <c r="Q492" s="128"/>
      <c r="R492" s="147"/>
      <c r="S492" s="147"/>
      <c r="T492" s="147"/>
    </row>
    <row r="493" spans="1:20" ht="14.25" customHeight="1">
      <c r="A493" s="41"/>
      <c r="B493" s="143"/>
      <c r="C493" s="304"/>
      <c r="D493" s="28"/>
      <c r="E493" s="315"/>
      <c r="F493" s="315"/>
      <c r="G493" s="52"/>
      <c r="H493" s="210"/>
      <c r="I493"/>
      <c r="J493" s="89"/>
      <c r="K493" s="90"/>
      <c r="L493" s="89"/>
      <c r="M493" s="89"/>
      <c r="N493" s="89"/>
      <c r="O493" s="89"/>
      <c r="P493" s="128"/>
      <c r="Q493" s="128"/>
      <c r="R493" s="147"/>
      <c r="S493" s="147"/>
      <c r="T493" s="147"/>
    </row>
    <row r="494" spans="1:20" ht="14.25" customHeight="1">
      <c r="A494" s="41"/>
      <c r="B494" s="143"/>
      <c r="C494" s="314"/>
      <c r="D494" s="28"/>
      <c r="E494" s="315"/>
      <c r="F494" s="315"/>
      <c r="G494" s="53"/>
      <c r="H494" s="211"/>
      <c r="I494"/>
      <c r="J494" s="89"/>
      <c r="K494" s="89"/>
      <c r="L494" s="89"/>
      <c r="M494" s="89"/>
      <c r="N494" s="89"/>
      <c r="O494" s="89"/>
      <c r="P494" s="128"/>
      <c r="Q494" s="128"/>
      <c r="R494" s="147"/>
      <c r="S494" s="147"/>
      <c r="T494" s="147"/>
    </row>
    <row r="495" spans="1:20" ht="14.25" customHeight="1">
      <c r="A495" s="42"/>
      <c r="B495" s="159"/>
      <c r="C495" s="310"/>
      <c r="D495" s="29"/>
      <c r="E495" s="317"/>
      <c r="F495" s="317"/>
      <c r="G495" s="68"/>
      <c r="H495" s="210">
        <f>IF(H494&lt;10^4,-1,IF(H494&lt;10^5,-2,IF(H494&lt;10^6,-3,-4)))</f>
        <v>-1</v>
      </c>
      <c r="I495"/>
      <c r="J495" s="89"/>
      <c r="K495" s="89"/>
      <c r="L495" s="89"/>
      <c r="M495" s="89"/>
      <c r="N495" s="89"/>
      <c r="O495" s="89"/>
      <c r="P495" s="128"/>
      <c r="Q495" s="128"/>
      <c r="R495" s="147"/>
      <c r="S495" s="147"/>
      <c r="T495" s="147"/>
    </row>
    <row r="496" spans="1:20" ht="14.25" customHeight="1">
      <c r="A496" s="216"/>
      <c r="B496" s="243"/>
      <c r="C496" s="327">
        <v>1</v>
      </c>
      <c r="D496" s="229"/>
      <c r="E496" s="320"/>
      <c r="F496" s="315">
        <f>INT(C496*E497)</f>
        <v>0</v>
      </c>
      <c r="G496" s="53" t="str">
        <f>I496&amp;J496&amp;K496&amp;L496&amp;M496&amp;N496&amp;O496</f>
        <v/>
      </c>
      <c r="H496" s="210"/>
      <c r="I496" s="89"/>
      <c r="J496" s="89"/>
      <c r="K496" s="90"/>
      <c r="L496" s="90"/>
      <c r="M496" s="89"/>
      <c r="N496" s="89"/>
      <c r="O496" s="89"/>
      <c r="P496" s="128"/>
      <c r="Q496" s="128"/>
      <c r="R496" s="147"/>
      <c r="S496" s="147"/>
      <c r="T496" s="147"/>
    </row>
    <row r="497" spans="1:20" ht="14.25" customHeight="1">
      <c r="A497" s="230" t="s">
        <v>196</v>
      </c>
      <c r="B497" s="243" t="s">
        <v>197</v>
      </c>
      <c r="C497" s="318"/>
      <c r="D497" s="219" t="s">
        <v>140</v>
      </c>
      <c r="E497" s="320">
        <f>ROUNDDOWN(H497,H498)</f>
        <v>0</v>
      </c>
      <c r="F497" s="315"/>
      <c r="G497" s="53" t="str">
        <f>I497&amp;J497&amp;K497&amp;L497&amp;M497&amp;N497&amp;O497</f>
        <v/>
      </c>
      <c r="H497" s="211"/>
      <c r="I497" s="89"/>
      <c r="J497" s="89"/>
      <c r="K497" s="89"/>
      <c r="L497" s="89"/>
      <c r="M497" s="89"/>
      <c r="N497" s="89"/>
      <c r="O497" s="89"/>
      <c r="P497" s="128"/>
      <c r="Q497" s="128"/>
      <c r="R497" s="147"/>
      <c r="S497" s="147"/>
      <c r="T497" s="147"/>
    </row>
    <row r="498" spans="1:20" ht="14.25" customHeight="1">
      <c r="A498" s="217"/>
      <c r="B498" s="244"/>
      <c r="C498" s="326"/>
      <c r="D498" s="172"/>
      <c r="E498" s="316"/>
      <c r="F498" s="317"/>
      <c r="G498" s="68" t="str">
        <f>I498&amp;J498&amp;K498&amp;L498&amp;M498&amp;N498&amp;O498</f>
        <v/>
      </c>
      <c r="H498" s="210">
        <f>IF(H497&lt;10^4,-1,IF(H497&lt;10^5,-2,IF(H497&lt;10^6,-3,-4)))</f>
        <v>-1</v>
      </c>
      <c r="I498" s="89"/>
      <c r="J498" s="89"/>
      <c r="K498" s="89"/>
      <c r="L498" s="89"/>
      <c r="M498" s="89"/>
      <c r="N498" s="89"/>
      <c r="O498" s="89"/>
      <c r="P498" s="128"/>
      <c r="Q498" s="128"/>
      <c r="R498" s="147"/>
      <c r="S498" s="147"/>
      <c r="T498" s="147"/>
    </row>
    <row r="499" spans="1:20" ht="14.25" customHeight="1">
      <c r="A499" s="41"/>
      <c r="B499" s="143"/>
      <c r="C499" s="304"/>
      <c r="D499" s="28"/>
      <c r="E499" s="315"/>
      <c r="F499" s="315"/>
      <c r="G499" s="52"/>
      <c r="H499" s="210"/>
      <c r="I499"/>
      <c r="J499" s="128"/>
      <c r="K499" s="128"/>
      <c r="L499" s="128"/>
      <c r="M499" s="128"/>
      <c r="N499" s="89"/>
      <c r="O499" s="89"/>
      <c r="P499" s="128"/>
      <c r="Q499" s="128"/>
      <c r="R499" s="147"/>
      <c r="S499" s="147"/>
      <c r="T499" s="147"/>
    </row>
    <row r="500" spans="1:20" ht="14.25" customHeight="1">
      <c r="A500" s="41"/>
      <c r="B500" s="143"/>
      <c r="C500" s="304"/>
      <c r="D500" s="28"/>
      <c r="E500" s="315"/>
      <c r="F500" s="315"/>
      <c r="G500" s="53"/>
      <c r="H500" s="211"/>
      <c r="I500"/>
      <c r="J500" s="89"/>
      <c r="K500" s="89"/>
      <c r="L500" s="89"/>
      <c r="M500" s="89"/>
      <c r="N500" s="89"/>
      <c r="O500" s="89"/>
      <c r="P500" s="128"/>
      <c r="Q500" s="128"/>
      <c r="R500" s="147"/>
      <c r="S500" s="147"/>
      <c r="T500" s="147"/>
    </row>
    <row r="501" spans="1:20" ht="14.25" customHeight="1">
      <c r="A501" s="42"/>
      <c r="B501" s="159"/>
      <c r="C501" s="307"/>
      <c r="D501" s="29"/>
      <c r="E501" s="317"/>
      <c r="F501" s="317"/>
      <c r="G501" s="68"/>
      <c r="H501" s="210">
        <f>IF(H500&lt;10^4,-1,IF(H500&lt;10^5,-2,IF(H500&lt;10^6,-3,-4)))</f>
        <v>-1</v>
      </c>
      <c r="I501"/>
      <c r="J501" s="89"/>
      <c r="K501" s="89"/>
      <c r="L501" s="89"/>
      <c r="M501" s="89"/>
      <c r="N501" s="89"/>
      <c r="O501" s="89"/>
      <c r="P501" s="128"/>
      <c r="Q501" s="128"/>
      <c r="R501" s="147"/>
      <c r="S501" s="147"/>
      <c r="T501" s="147"/>
    </row>
    <row r="502" spans="1:20" ht="14.25" customHeight="1">
      <c r="A502" s="41"/>
      <c r="B502" s="143"/>
      <c r="C502" s="304"/>
      <c r="D502" s="28"/>
      <c r="E502" s="315"/>
      <c r="F502" s="315"/>
      <c r="G502" s="52"/>
      <c r="H502" s="192"/>
      <c r="I502"/>
      <c r="J502" s="89"/>
      <c r="K502" s="90"/>
      <c r="L502" s="90"/>
      <c r="M502" s="89"/>
      <c r="N502" s="89"/>
      <c r="O502" s="89"/>
      <c r="P502" s="128"/>
      <c r="Q502" s="128"/>
      <c r="R502" s="147"/>
      <c r="S502" s="147"/>
      <c r="T502" s="147"/>
    </row>
    <row r="503" spans="1:20" ht="14.25" customHeight="1">
      <c r="A503" s="41"/>
      <c r="B503" s="143"/>
      <c r="C503" s="314"/>
      <c r="D503" s="28"/>
      <c r="E503" s="315"/>
      <c r="F503" s="315"/>
      <c r="G503" s="53"/>
      <c r="H503" s="212"/>
      <c r="I503"/>
      <c r="J503" s="89"/>
      <c r="K503" s="89"/>
      <c r="L503" s="89"/>
      <c r="M503" s="89"/>
      <c r="N503" s="89"/>
      <c r="O503" s="89"/>
      <c r="P503" s="128"/>
      <c r="Q503" s="128"/>
      <c r="R503" s="147"/>
      <c r="S503" s="147"/>
      <c r="T503" s="147"/>
    </row>
    <row r="504" spans="1:20" ht="14.25" customHeight="1">
      <c r="A504" s="42"/>
      <c r="B504" s="159"/>
      <c r="C504" s="310"/>
      <c r="D504" s="29"/>
      <c r="E504" s="317"/>
      <c r="F504" s="317"/>
      <c r="G504" s="68"/>
      <c r="H504" s="192">
        <f>IF(H503&lt;10^4,-1,IF(H503&lt;10^5,-2,IF(H503&lt;10^6,-3,-4)))</f>
        <v>-1</v>
      </c>
      <c r="I504"/>
      <c r="J504" s="89"/>
      <c r="K504" s="89"/>
      <c r="L504" s="89"/>
      <c r="M504" s="89"/>
      <c r="N504" s="89"/>
      <c r="O504" s="89"/>
      <c r="P504" s="128"/>
      <c r="Q504" s="128"/>
      <c r="R504" s="147"/>
      <c r="S504" s="147"/>
      <c r="T504" s="147"/>
    </row>
    <row r="505" spans="1:20" ht="14.25" customHeight="1">
      <c r="A505" s="41"/>
      <c r="B505" s="143"/>
      <c r="C505" s="304"/>
      <c r="D505" s="28"/>
      <c r="E505" s="315"/>
      <c r="F505" s="315"/>
      <c r="G505" s="52"/>
      <c r="H505" s="192"/>
      <c r="I505"/>
      <c r="J505" s="89"/>
      <c r="K505" s="90"/>
      <c r="L505" s="90"/>
      <c r="M505" s="89"/>
      <c r="N505" s="89"/>
      <c r="O505" s="89"/>
      <c r="P505" s="128"/>
      <c r="Q505" s="128"/>
      <c r="R505" s="147"/>
      <c r="S505" s="147"/>
      <c r="T505" s="147"/>
    </row>
    <row r="506" spans="1:20" ht="14.25" customHeight="1">
      <c r="A506" s="41"/>
      <c r="B506" s="143"/>
      <c r="C506" s="304"/>
      <c r="D506" s="28"/>
      <c r="E506" s="315"/>
      <c r="F506" s="315"/>
      <c r="G506" s="53"/>
      <c r="H506" s="212"/>
      <c r="I506"/>
      <c r="J506" s="89"/>
      <c r="K506" s="89"/>
      <c r="L506" s="89"/>
      <c r="M506" s="89"/>
      <c r="N506" s="89"/>
      <c r="O506" s="89"/>
      <c r="P506" s="128"/>
      <c r="Q506" s="128"/>
      <c r="R506" s="147"/>
      <c r="S506" s="147"/>
      <c r="T506" s="147"/>
    </row>
    <row r="507" spans="1:20" ht="14.25" customHeight="1">
      <c r="A507" s="42"/>
      <c r="B507" s="170"/>
      <c r="C507" s="307"/>
      <c r="D507" s="29"/>
      <c r="E507" s="317"/>
      <c r="F507" s="317"/>
      <c r="G507" s="68"/>
      <c r="H507" s="192">
        <f>IF(H506&lt;10^4,-1,IF(H506&lt;10^5,-2,IF(H506&lt;10^6,-3,-4)))</f>
        <v>-1</v>
      </c>
      <c r="I507"/>
      <c r="J507" s="89"/>
      <c r="K507" s="89"/>
      <c r="L507" s="89"/>
      <c r="M507" s="89"/>
      <c r="N507" s="89"/>
      <c r="O507" s="89"/>
      <c r="P507" s="128"/>
      <c r="Q507" s="128"/>
      <c r="R507" s="147"/>
      <c r="S507" s="147"/>
      <c r="T507" s="147"/>
    </row>
    <row r="508" spans="1:20" ht="14.25" customHeight="1">
      <c r="A508" s="41"/>
      <c r="B508" s="143"/>
      <c r="C508" s="314"/>
      <c r="D508" s="28"/>
      <c r="E508" s="315"/>
      <c r="F508" s="315">
        <f t="array" ref="F508">SUM(IF(MOD(ROW(F412:F505),3)=MOD(ROW(F412),3),F412:F505))</f>
        <v>0</v>
      </c>
      <c r="G508" s="86"/>
      <c r="H508" s="192"/>
      <c r="I508"/>
      <c r="J508" s="220"/>
      <c r="K508" s="72"/>
      <c r="L508" s="72"/>
      <c r="M508" s="72"/>
      <c r="N508" s="128"/>
      <c r="O508" s="128"/>
      <c r="P508" s="128"/>
      <c r="Q508" s="128"/>
      <c r="R508" s="147"/>
      <c r="S508" s="147"/>
      <c r="T508" s="147"/>
    </row>
    <row r="509" spans="1:20" ht="14.25" customHeight="1">
      <c r="A509" s="44" t="s">
        <v>131</v>
      </c>
      <c r="B509" s="143"/>
      <c r="C509" s="314"/>
      <c r="D509" s="28"/>
      <c r="E509" s="315"/>
      <c r="F509" s="315"/>
      <c r="G509" s="53"/>
      <c r="H509" s="212"/>
      <c r="I509"/>
      <c r="J509" s="72"/>
      <c r="K509" s="72"/>
      <c r="L509" s="72"/>
      <c r="M509" s="72"/>
      <c r="N509" s="128"/>
      <c r="O509" s="128"/>
      <c r="P509" s="128"/>
      <c r="Q509" s="128"/>
      <c r="R509" s="147"/>
      <c r="S509" s="147"/>
      <c r="T509" s="147"/>
    </row>
    <row r="510" spans="1:20" ht="14.25" customHeight="1">
      <c r="A510" s="45"/>
      <c r="B510" s="176"/>
      <c r="C510" s="311"/>
      <c r="D510" s="79"/>
      <c r="E510" s="321"/>
      <c r="F510" s="321"/>
      <c r="G510" s="55"/>
      <c r="H510" s="192">
        <f>IF(H509&lt;10^4,-1,IF(H509&lt;10^5,-2,IF(H509&lt;10^6,-3,-4)))</f>
        <v>-1</v>
      </c>
      <c r="I510"/>
      <c r="J510" s="72"/>
      <c r="K510" s="72"/>
      <c r="L510" s="72"/>
      <c r="M510" s="72"/>
      <c r="N510" s="128"/>
      <c r="O510" s="128"/>
      <c r="P510" s="128"/>
      <c r="Q510" s="128"/>
      <c r="R510" s="147"/>
      <c r="S510" s="147"/>
      <c r="T510" s="147"/>
    </row>
    <row r="511" spans="1:20" ht="14.25" customHeight="1">
      <c r="E511" s="81"/>
      <c r="F511" s="81"/>
      <c r="G511" s="69">
        <f>G460+1</f>
        <v>19</v>
      </c>
      <c r="H511" s="72">
        <f>H460+1</f>
        <v>11</v>
      </c>
      <c r="I511"/>
      <c r="J511" s="147"/>
      <c r="K511" s="147"/>
      <c r="L511" s="147"/>
      <c r="M511" s="147"/>
      <c r="N511" s="147"/>
      <c r="O511" s="147"/>
      <c r="P511" s="147"/>
      <c r="Q511" s="147"/>
      <c r="R511" s="147"/>
      <c r="S511" s="147"/>
      <c r="T511" s="147"/>
    </row>
    <row r="512" spans="1:20" ht="26.1" customHeight="1">
      <c r="A512" s="75" t="str">
        <f>A206</f>
        <v>A-1.○○棟建築工事</v>
      </c>
      <c r="B512" s="238" t="str">
        <f>集計!A128</f>
        <v>8.既製コンクリート工事</v>
      </c>
      <c r="C512" s="35"/>
      <c r="D512" s="15"/>
      <c r="E512" s="15"/>
      <c r="F512" s="15"/>
      <c r="G512" s="70"/>
      <c r="H512"/>
      <c r="I512"/>
      <c r="J512" s="147"/>
      <c r="K512" s="147"/>
      <c r="L512" s="147"/>
      <c r="M512" s="147"/>
      <c r="N512" s="147"/>
      <c r="O512" s="147"/>
      <c r="P512" s="147"/>
      <c r="Q512" s="147"/>
      <c r="R512" s="147"/>
      <c r="S512" s="147"/>
      <c r="T512" s="147"/>
    </row>
    <row r="513" spans="1:20" ht="26.1" customHeight="1">
      <c r="A513" s="17" t="s">
        <v>132</v>
      </c>
      <c r="B513" s="180" t="s">
        <v>133</v>
      </c>
      <c r="C513" s="18" t="s">
        <v>134</v>
      </c>
      <c r="D513" s="18" t="s">
        <v>129</v>
      </c>
      <c r="E513" s="18" t="s">
        <v>135</v>
      </c>
      <c r="F513" s="18" t="s">
        <v>136</v>
      </c>
      <c r="G513" s="71" t="s">
        <v>137</v>
      </c>
      <c r="H513"/>
      <c r="I513"/>
      <c r="J513" s="147"/>
      <c r="K513" s="147"/>
      <c r="L513" s="147"/>
      <c r="M513" s="147"/>
      <c r="N513" s="147"/>
      <c r="O513" s="147"/>
      <c r="P513" s="147"/>
      <c r="Q513" s="147"/>
      <c r="R513" s="147"/>
      <c r="S513" s="147"/>
      <c r="T513" s="147"/>
    </row>
    <row r="514" spans="1:20" ht="14.25" customHeight="1">
      <c r="A514" s="41" t="s">
        <v>764</v>
      </c>
      <c r="B514" s="234" t="s">
        <v>765</v>
      </c>
      <c r="C514" s="322">
        <v>36</v>
      </c>
      <c r="D514" s="171"/>
      <c r="E514" s="315"/>
      <c r="F514" s="315">
        <f>INT(C514*E515)</f>
        <v>0</v>
      </c>
      <c r="G514" s="53" t="str">
        <f t="shared" ref="G514:G519" si="24">I514&amp;J514&amp;K514&amp;L514&amp;M514&amp;N514&amp;O514</f>
        <v/>
      </c>
      <c r="H514" s="210"/>
      <c r="I514" s="89"/>
      <c r="J514" s="89"/>
      <c r="K514" s="90"/>
      <c r="L514" s="90"/>
      <c r="M514" s="128"/>
      <c r="N514" s="128"/>
      <c r="O514" s="128"/>
      <c r="P514" s="128"/>
      <c r="Q514" s="128"/>
      <c r="R514" s="147"/>
      <c r="S514" s="147"/>
      <c r="T514" s="147"/>
    </row>
    <row r="515" spans="1:20" ht="14.25" customHeight="1">
      <c r="A515" s="41"/>
      <c r="B515" s="235" t="s">
        <v>761</v>
      </c>
      <c r="C515" s="236"/>
      <c r="D515" s="28" t="s">
        <v>108</v>
      </c>
      <c r="E515" s="315">
        <f>ROUNDDOWN(H515,H516)</f>
        <v>0</v>
      </c>
      <c r="F515" s="315"/>
      <c r="G515" s="349" t="str">
        <f t="shared" si="24"/>
        <v/>
      </c>
      <c r="H515" s="211"/>
      <c r="I515" s="89"/>
      <c r="J515" s="89"/>
      <c r="K515" s="89"/>
      <c r="L515" s="128"/>
      <c r="M515" s="128"/>
      <c r="N515" s="128"/>
      <c r="O515" s="128"/>
      <c r="P515" s="128"/>
      <c r="Q515" s="128"/>
      <c r="R515" s="147"/>
      <c r="S515" s="147"/>
      <c r="T515" s="147"/>
    </row>
    <row r="516" spans="1:20" ht="14.25" customHeight="1">
      <c r="A516" s="42"/>
      <c r="B516" s="237" t="s">
        <v>766</v>
      </c>
      <c r="C516" s="326"/>
      <c r="D516" s="172"/>
      <c r="E516" s="317"/>
      <c r="F516" s="317"/>
      <c r="G516" s="350" t="str">
        <f t="shared" si="24"/>
        <v/>
      </c>
      <c r="H516" s="210">
        <f>IF(H515&lt;10^4,-1,IF(H515&lt;10^5,-2,IF(H515&lt;10^6,-3,-4)))</f>
        <v>-1</v>
      </c>
      <c r="I516" s="89"/>
      <c r="J516" s="89"/>
      <c r="K516" s="89"/>
      <c r="L516" s="128"/>
      <c r="M516" s="128"/>
      <c r="N516" s="128"/>
      <c r="O516" s="128"/>
      <c r="P516" s="128"/>
      <c r="Q516" s="128"/>
      <c r="R516" s="147"/>
      <c r="S516" s="147"/>
      <c r="T516" s="147"/>
    </row>
    <row r="517" spans="1:20" ht="14.25" customHeight="1">
      <c r="A517" s="41" t="s">
        <v>764</v>
      </c>
      <c r="B517" s="234" t="s">
        <v>763</v>
      </c>
      <c r="C517" s="322">
        <v>4</v>
      </c>
      <c r="D517" s="171"/>
      <c r="E517" s="315"/>
      <c r="F517" s="315">
        <f>INT(C517*E518)</f>
        <v>0</v>
      </c>
      <c r="G517" s="349" t="str">
        <f t="shared" si="24"/>
        <v/>
      </c>
      <c r="H517" s="210"/>
      <c r="I517" s="89"/>
      <c r="J517" s="128"/>
      <c r="K517" s="128"/>
      <c r="L517" s="90"/>
      <c r="M517" s="91"/>
      <c r="N517" s="128"/>
      <c r="O517" s="128"/>
      <c r="P517" s="128"/>
      <c r="Q517" s="128"/>
      <c r="R517" s="147"/>
      <c r="S517" s="147"/>
      <c r="T517" s="147"/>
    </row>
    <row r="518" spans="1:20" ht="14.25" customHeight="1">
      <c r="A518" s="41"/>
      <c r="B518" s="235" t="s">
        <v>762</v>
      </c>
      <c r="C518" s="236"/>
      <c r="D518" s="28" t="s">
        <v>108</v>
      </c>
      <c r="E518" s="315">
        <f>ROUNDDOWN(H518,H519)</f>
        <v>0</v>
      </c>
      <c r="F518" s="315"/>
      <c r="G518" s="349" t="str">
        <f t="shared" si="24"/>
        <v/>
      </c>
      <c r="H518" s="211"/>
      <c r="I518" s="89"/>
      <c r="J518" s="89"/>
      <c r="K518" s="89"/>
      <c r="L518" s="89"/>
      <c r="M518" s="89"/>
      <c r="N518" s="128"/>
      <c r="O518" s="128"/>
      <c r="P518" s="128"/>
      <c r="Q518" s="128"/>
      <c r="R518" s="147"/>
      <c r="S518" s="147"/>
      <c r="T518" s="147"/>
    </row>
    <row r="519" spans="1:20" ht="14.25" customHeight="1">
      <c r="A519" s="42"/>
      <c r="B519" s="237" t="s">
        <v>767</v>
      </c>
      <c r="C519" s="326"/>
      <c r="D519" s="172"/>
      <c r="E519" s="317"/>
      <c r="F519" s="317"/>
      <c r="G519" s="68" t="str">
        <f t="shared" si="24"/>
        <v/>
      </c>
      <c r="H519" s="210">
        <f>IF(H518&lt;10^4,-1,IF(H518&lt;10^5,-2,IF(H518&lt;10^6,-3,-4)))</f>
        <v>-1</v>
      </c>
      <c r="I519" s="89"/>
      <c r="J519" s="89"/>
      <c r="K519" s="89"/>
      <c r="L519" s="89"/>
      <c r="M519" s="89"/>
      <c r="N519" s="128"/>
      <c r="O519" s="128"/>
      <c r="P519" s="128"/>
      <c r="Q519" s="128"/>
      <c r="R519" s="147"/>
      <c r="S519" s="147"/>
      <c r="T519" s="147"/>
    </row>
    <row r="520" spans="1:20" ht="14.25" customHeight="1">
      <c r="A520" s="41"/>
      <c r="B520" s="143"/>
      <c r="C520" s="304"/>
      <c r="D520" s="28"/>
      <c r="E520" s="320"/>
      <c r="F520" s="315"/>
      <c r="G520" s="53"/>
      <c r="H520" s="210"/>
      <c r="I520" s="89"/>
      <c r="J520" s="89"/>
      <c r="K520" s="90"/>
      <c r="L520" s="90"/>
      <c r="M520" s="91"/>
      <c r="N520" s="128"/>
      <c r="O520" s="128"/>
      <c r="P520" s="128"/>
      <c r="Q520" s="128"/>
      <c r="R520" s="147"/>
      <c r="S520" s="147"/>
      <c r="T520" s="147"/>
    </row>
    <row r="521" spans="1:20" ht="14.25" customHeight="1">
      <c r="A521" s="41"/>
      <c r="B521" s="143"/>
      <c r="C521" s="314"/>
      <c r="D521" s="28"/>
      <c r="E521" s="320"/>
      <c r="F521" s="315"/>
      <c r="G521" s="53"/>
      <c r="H521" s="211"/>
      <c r="I521" s="89"/>
      <c r="J521" s="89"/>
      <c r="K521" s="89"/>
      <c r="L521" s="89"/>
      <c r="M521" s="89"/>
      <c r="N521" s="128"/>
      <c r="O521" s="128"/>
      <c r="P521" s="128"/>
      <c r="Q521" s="128"/>
      <c r="R521" s="147"/>
      <c r="S521" s="147"/>
      <c r="T521" s="147"/>
    </row>
    <row r="522" spans="1:20" ht="14.25" customHeight="1">
      <c r="A522" s="42"/>
      <c r="B522" s="159"/>
      <c r="C522" s="310"/>
      <c r="D522" s="29"/>
      <c r="E522" s="316"/>
      <c r="F522" s="317"/>
      <c r="G522" s="68"/>
      <c r="H522" s="210">
        <f>IF(H521&lt;10^4,-1,IF(H521&lt;10^5,-2,IF(H521&lt;10^6,-3,-4)))</f>
        <v>-1</v>
      </c>
      <c r="I522" s="89"/>
      <c r="J522" s="89"/>
      <c r="K522" s="89"/>
      <c r="L522" s="89"/>
      <c r="M522" s="89"/>
      <c r="N522" s="128"/>
      <c r="O522" s="128"/>
      <c r="P522" s="128"/>
      <c r="Q522" s="128"/>
      <c r="R522" s="147"/>
      <c r="S522" s="147"/>
      <c r="T522" s="147"/>
    </row>
    <row r="523" spans="1:20" ht="14.25" customHeight="1">
      <c r="A523" s="41" t="s">
        <v>776</v>
      </c>
      <c r="B523" s="143" t="s">
        <v>778</v>
      </c>
      <c r="C523" s="322">
        <v>20</v>
      </c>
      <c r="D523" s="171"/>
      <c r="E523" s="315"/>
      <c r="F523" s="315">
        <f>INT(C523*E524)</f>
        <v>0</v>
      </c>
      <c r="G523" s="53" t="str">
        <f>I523&amp;J523&amp;K523&amp;L523&amp;M523&amp;N523&amp;O523</f>
        <v/>
      </c>
      <c r="H523" s="210"/>
      <c r="I523" s="89"/>
      <c r="J523" s="128"/>
      <c r="K523" s="128"/>
      <c r="L523" s="90"/>
      <c r="M523" s="190"/>
      <c r="N523" s="128"/>
      <c r="O523" s="128"/>
      <c r="P523" s="128"/>
      <c r="Q523" s="128"/>
      <c r="R523" s="147"/>
      <c r="S523" s="147"/>
      <c r="T523" s="147"/>
    </row>
    <row r="524" spans="1:20" ht="14.25" customHeight="1">
      <c r="A524" s="41" t="s">
        <v>777</v>
      </c>
      <c r="B524" s="143" t="s">
        <v>779</v>
      </c>
      <c r="C524" s="236"/>
      <c r="D524" s="28" t="s">
        <v>108</v>
      </c>
      <c r="E524" s="315">
        <f>ROUNDDOWN(H524,H525)</f>
        <v>0</v>
      </c>
      <c r="F524" s="315"/>
      <c r="G524" s="53" t="str">
        <f>I524&amp;J524&amp;K524&amp;L524&amp;M524&amp;N524&amp;O524</f>
        <v/>
      </c>
      <c r="H524" s="211"/>
      <c r="I524" s="89"/>
      <c r="J524" s="89"/>
      <c r="K524" s="89"/>
      <c r="L524" s="89"/>
      <c r="M524" s="89"/>
      <c r="N524" s="128"/>
      <c r="O524" s="128"/>
      <c r="P524" s="128"/>
      <c r="Q524" s="128"/>
      <c r="R524" s="147"/>
      <c r="S524" s="147"/>
      <c r="T524" s="147"/>
    </row>
    <row r="525" spans="1:20" ht="14.25" customHeight="1">
      <c r="A525" s="42"/>
      <c r="B525" s="170"/>
      <c r="C525" s="326"/>
      <c r="D525" s="172"/>
      <c r="E525" s="317"/>
      <c r="F525" s="317"/>
      <c r="G525" s="68" t="str">
        <f>I525&amp;J525&amp;K525&amp;L525&amp;M525&amp;N525&amp;O525</f>
        <v/>
      </c>
      <c r="H525" s="210">
        <f>IF(H524&lt;10^4,-1,IF(H524&lt;10^5,-2,IF(H524&lt;10^6,-3,-4)))</f>
        <v>-1</v>
      </c>
      <c r="I525" s="89"/>
      <c r="J525" s="89"/>
      <c r="K525" s="89"/>
      <c r="L525" s="89"/>
      <c r="M525" s="190"/>
      <c r="N525" s="128"/>
      <c r="O525" s="128"/>
      <c r="P525" s="128"/>
      <c r="Q525" s="128"/>
      <c r="R525" s="147"/>
      <c r="S525" s="147"/>
      <c r="T525" s="147"/>
    </row>
    <row r="526" spans="1:20" ht="14.25" customHeight="1">
      <c r="A526" s="41"/>
      <c r="B526" s="143"/>
      <c r="C526" s="304"/>
      <c r="D526" s="28"/>
      <c r="E526" s="320"/>
      <c r="F526" s="315"/>
      <c r="G526" s="53"/>
      <c r="H526" s="210"/>
      <c r="I526" s="89"/>
      <c r="J526" s="128"/>
      <c r="K526" s="128"/>
      <c r="L526" s="90"/>
      <c r="M526" s="91"/>
      <c r="N526" s="128"/>
      <c r="O526" s="128"/>
      <c r="P526" s="128"/>
      <c r="Q526" s="128"/>
      <c r="R526" s="147"/>
      <c r="S526" s="147"/>
      <c r="T526" s="147"/>
    </row>
    <row r="527" spans="1:20" ht="14.25" customHeight="1">
      <c r="A527" s="41"/>
      <c r="B527" s="143"/>
      <c r="C527" s="304"/>
      <c r="D527" s="28"/>
      <c r="E527" s="320"/>
      <c r="F527" s="315"/>
      <c r="G527" s="53"/>
      <c r="H527" s="211"/>
      <c r="I527" s="89"/>
      <c r="J527" s="89"/>
      <c r="K527" s="89"/>
      <c r="L527" s="89"/>
      <c r="M527" s="89"/>
      <c r="N527" s="128"/>
      <c r="O527" s="128"/>
      <c r="P527" s="128"/>
      <c r="Q527" s="128"/>
      <c r="R527" s="147"/>
      <c r="S527" s="147"/>
      <c r="T527" s="147"/>
    </row>
    <row r="528" spans="1:20" ht="14.25" customHeight="1">
      <c r="A528" s="42"/>
      <c r="B528" s="159"/>
      <c r="C528" s="307"/>
      <c r="D528" s="29"/>
      <c r="E528" s="316"/>
      <c r="F528" s="317"/>
      <c r="G528" s="68"/>
      <c r="H528" s="210">
        <f>IF(H527&lt;10^4,-1,IF(H527&lt;10^5,-2,IF(H527&lt;10^6,-3,-4)))</f>
        <v>-1</v>
      </c>
      <c r="I528" s="89"/>
      <c r="J528" s="89"/>
      <c r="K528" s="89"/>
      <c r="L528" s="89"/>
      <c r="M528" s="89"/>
      <c r="N528" s="128"/>
      <c r="O528" s="128"/>
      <c r="P528" s="128"/>
      <c r="Q528" s="128"/>
      <c r="R528" s="147"/>
      <c r="S528" s="147"/>
      <c r="T528" s="147"/>
    </row>
    <row r="529" spans="1:20" ht="14.25" customHeight="1">
      <c r="A529" s="41"/>
      <c r="B529" s="143"/>
      <c r="C529" s="304"/>
      <c r="D529" s="28"/>
      <c r="E529" s="320"/>
      <c r="F529" s="315"/>
      <c r="G529" s="53"/>
      <c r="H529" s="210"/>
      <c r="I529" s="89"/>
      <c r="J529" s="128"/>
      <c r="K529" s="128"/>
      <c r="L529" s="128"/>
      <c r="M529" s="128"/>
      <c r="N529" s="128"/>
      <c r="O529" s="128"/>
      <c r="P529" s="128"/>
      <c r="Q529" s="128"/>
      <c r="R529" s="147"/>
      <c r="S529" s="147"/>
      <c r="T529" s="147"/>
    </row>
    <row r="530" spans="1:20" ht="14.25" customHeight="1">
      <c r="A530" s="41"/>
      <c r="B530" s="143"/>
      <c r="C530" s="314"/>
      <c r="D530" s="28"/>
      <c r="E530" s="320"/>
      <c r="F530" s="315"/>
      <c r="G530" s="53"/>
      <c r="H530" s="211"/>
      <c r="I530" s="89"/>
      <c r="J530" s="89"/>
      <c r="K530" s="89"/>
      <c r="L530" s="128"/>
      <c r="M530" s="128"/>
      <c r="N530" s="128"/>
      <c r="O530" s="128"/>
      <c r="P530" s="128"/>
      <c r="Q530" s="128"/>
      <c r="R530" s="147"/>
      <c r="S530" s="147"/>
      <c r="T530" s="147"/>
    </row>
    <row r="531" spans="1:20" ht="14.25" customHeight="1">
      <c r="A531" s="42"/>
      <c r="B531" s="159"/>
      <c r="C531" s="310"/>
      <c r="D531" s="29"/>
      <c r="E531" s="316"/>
      <c r="F531" s="317"/>
      <c r="G531" s="68"/>
      <c r="H531" s="210">
        <f>IF(H530&lt;10^4,-1,IF(H530&lt;10^5,-2,IF(H530&lt;10^6,-3,-4)))</f>
        <v>-1</v>
      </c>
      <c r="I531" s="89"/>
      <c r="J531" s="89"/>
      <c r="K531" s="89"/>
      <c r="L531" s="128"/>
      <c r="M531" s="128"/>
      <c r="N531" s="128"/>
      <c r="O531" s="128"/>
      <c r="P531" s="128"/>
      <c r="Q531" s="128"/>
      <c r="R531" s="147"/>
      <c r="S531" s="147"/>
      <c r="T531" s="147"/>
    </row>
    <row r="532" spans="1:20" ht="14.25" customHeight="1">
      <c r="A532" s="41"/>
      <c r="B532" s="143"/>
      <c r="C532" s="304"/>
      <c r="D532" s="28"/>
      <c r="E532" s="320"/>
      <c r="F532" s="315"/>
      <c r="G532" s="53"/>
      <c r="H532" s="210"/>
      <c r="I532" s="89"/>
      <c r="J532" s="89"/>
      <c r="K532" s="90"/>
      <c r="L532" s="128"/>
      <c r="M532" s="128"/>
      <c r="N532" s="128"/>
      <c r="O532" s="128"/>
      <c r="P532" s="128"/>
      <c r="Q532" s="128"/>
      <c r="R532" s="147"/>
      <c r="S532" s="147"/>
      <c r="T532" s="147"/>
    </row>
    <row r="533" spans="1:20" ht="14.25" customHeight="1">
      <c r="A533" s="41"/>
      <c r="B533" s="143"/>
      <c r="C533" s="304"/>
      <c r="D533" s="28"/>
      <c r="E533" s="320"/>
      <c r="F533" s="315"/>
      <c r="G533" s="53"/>
      <c r="H533" s="211"/>
      <c r="I533" s="89"/>
      <c r="J533" s="89"/>
      <c r="K533" s="89"/>
      <c r="L533" s="128"/>
      <c r="M533" s="128"/>
      <c r="N533" s="128"/>
      <c r="O533" s="128"/>
      <c r="P533" s="128"/>
      <c r="Q533" s="128"/>
      <c r="R533" s="147"/>
      <c r="S533" s="147"/>
      <c r="T533" s="147"/>
    </row>
    <row r="534" spans="1:20" ht="14.25" customHeight="1">
      <c r="A534" s="42"/>
      <c r="B534" s="170"/>
      <c r="C534" s="307"/>
      <c r="D534" s="29"/>
      <c r="E534" s="316"/>
      <c r="F534" s="317"/>
      <c r="G534" s="68"/>
      <c r="H534" s="210">
        <f>IF(H533&lt;10^4,-1,IF(H533&lt;10^5,-2,IF(H533&lt;10^6,-3,-4)))</f>
        <v>-1</v>
      </c>
      <c r="I534" s="89"/>
      <c r="J534" s="89"/>
      <c r="K534" s="89"/>
      <c r="L534" s="128"/>
      <c r="M534" s="128"/>
      <c r="N534" s="128"/>
      <c r="O534" s="128"/>
      <c r="P534" s="128"/>
      <c r="Q534" s="128"/>
      <c r="R534" s="147"/>
      <c r="S534" s="147"/>
      <c r="T534" s="147"/>
    </row>
    <row r="535" spans="1:20" ht="14.25" customHeight="1">
      <c r="A535" s="41"/>
      <c r="B535" s="143"/>
      <c r="C535" s="304"/>
      <c r="D535" s="28"/>
      <c r="E535" s="320"/>
      <c r="F535" s="315"/>
      <c r="G535" s="53"/>
      <c r="H535" s="210"/>
      <c r="I535" s="89"/>
      <c r="J535" s="128"/>
      <c r="K535" s="128"/>
      <c r="L535" s="128"/>
      <c r="M535" s="128"/>
      <c r="N535" s="128"/>
      <c r="O535" s="128"/>
      <c r="P535" s="128"/>
      <c r="Q535" s="128"/>
      <c r="R535" s="147"/>
      <c r="S535" s="147"/>
      <c r="T535" s="147"/>
    </row>
    <row r="536" spans="1:20" ht="14.25" customHeight="1">
      <c r="A536" s="41"/>
      <c r="B536" s="143"/>
      <c r="C536" s="314"/>
      <c r="D536" s="28"/>
      <c r="E536" s="320"/>
      <c r="F536" s="315"/>
      <c r="G536" s="53"/>
      <c r="H536" s="211"/>
      <c r="I536" s="89"/>
      <c r="J536" s="89"/>
      <c r="K536" s="89"/>
      <c r="L536" s="89"/>
      <c r="M536" s="89"/>
      <c r="N536" s="128"/>
      <c r="O536" s="128"/>
      <c r="P536" s="128"/>
      <c r="Q536" s="128"/>
      <c r="R536" s="147"/>
      <c r="S536" s="147"/>
      <c r="T536" s="147"/>
    </row>
    <row r="537" spans="1:20" ht="14.25" customHeight="1">
      <c r="A537" s="42"/>
      <c r="B537" s="159"/>
      <c r="C537" s="310"/>
      <c r="D537" s="29"/>
      <c r="E537" s="316"/>
      <c r="F537" s="317"/>
      <c r="G537" s="68"/>
      <c r="H537" s="210">
        <f>IF(H536&lt;10^4,-1,IF(H536&lt;10^5,-2,IF(H536&lt;10^6,-3,-4)))</f>
        <v>-1</v>
      </c>
      <c r="I537" s="89"/>
      <c r="J537" s="89"/>
      <c r="K537" s="89"/>
      <c r="L537" s="128"/>
      <c r="M537" s="128"/>
      <c r="N537" s="128"/>
      <c r="O537" s="128"/>
      <c r="P537" s="128"/>
      <c r="Q537" s="128"/>
      <c r="R537" s="147"/>
      <c r="S537" s="147"/>
      <c r="T537" s="147"/>
    </row>
    <row r="538" spans="1:20" ht="14.25" customHeight="1">
      <c r="A538" s="41"/>
      <c r="B538" s="143"/>
      <c r="C538" s="304"/>
      <c r="D538" s="28"/>
      <c r="E538" s="320"/>
      <c r="F538" s="315"/>
      <c r="G538" s="53"/>
      <c r="H538" s="210"/>
      <c r="I538" s="89"/>
      <c r="J538" s="89"/>
      <c r="K538" s="90"/>
      <c r="L538" s="90"/>
      <c r="M538" s="91"/>
      <c r="N538" s="128"/>
      <c r="O538" s="128"/>
      <c r="P538" s="128"/>
      <c r="Q538" s="128"/>
      <c r="R538" s="147"/>
      <c r="S538" s="147"/>
      <c r="T538" s="147"/>
    </row>
    <row r="539" spans="1:20" ht="14.25" customHeight="1">
      <c r="A539" s="41"/>
      <c r="B539" s="186"/>
      <c r="C539" s="304"/>
      <c r="D539" s="28"/>
      <c r="E539" s="320"/>
      <c r="F539" s="315"/>
      <c r="G539" s="53"/>
      <c r="H539" s="211"/>
      <c r="I539" s="89"/>
      <c r="J539" s="89"/>
      <c r="K539" s="89"/>
      <c r="L539" s="89"/>
      <c r="M539" s="89"/>
      <c r="N539" s="128"/>
      <c r="O539" s="128"/>
      <c r="P539" s="128"/>
      <c r="Q539" s="128"/>
      <c r="R539" s="147"/>
      <c r="S539" s="147"/>
      <c r="T539" s="147"/>
    </row>
    <row r="540" spans="1:20" ht="14.25" customHeight="1">
      <c r="A540" s="42"/>
      <c r="B540" s="159"/>
      <c r="C540" s="307"/>
      <c r="D540" s="29"/>
      <c r="E540" s="316"/>
      <c r="F540" s="317"/>
      <c r="G540" s="68"/>
      <c r="H540" s="210">
        <f>IF(H539&lt;10^4,-1,IF(H539&lt;10^5,-2,IF(H539&lt;10^6,-3,-4)))</f>
        <v>-1</v>
      </c>
      <c r="I540" s="89"/>
      <c r="J540" s="89"/>
      <c r="K540" s="89"/>
      <c r="L540" s="89"/>
      <c r="M540" s="89"/>
      <c r="N540" s="128"/>
      <c r="O540" s="128"/>
      <c r="P540" s="128"/>
      <c r="Q540" s="128"/>
      <c r="R540" s="147"/>
      <c r="S540" s="147"/>
      <c r="T540" s="147"/>
    </row>
    <row r="541" spans="1:20" ht="14.25" customHeight="1">
      <c r="A541" s="41"/>
      <c r="B541" s="143"/>
      <c r="C541" s="304"/>
      <c r="D541" s="28"/>
      <c r="E541" s="320"/>
      <c r="F541" s="315"/>
      <c r="G541" s="53"/>
      <c r="H541" s="210"/>
      <c r="I541" s="89"/>
      <c r="J541" s="89"/>
      <c r="K541" s="90"/>
      <c r="L541" s="128"/>
      <c r="M541" s="128"/>
      <c r="N541" s="128"/>
      <c r="O541" s="128"/>
      <c r="P541" s="128"/>
      <c r="Q541" s="128"/>
      <c r="R541" s="147"/>
      <c r="S541" s="147"/>
      <c r="T541" s="147"/>
    </row>
    <row r="542" spans="1:20" ht="14.25" customHeight="1">
      <c r="A542" s="41"/>
      <c r="B542" s="143"/>
      <c r="C542" s="314"/>
      <c r="D542" s="28"/>
      <c r="E542" s="320"/>
      <c r="F542" s="315"/>
      <c r="G542" s="53"/>
      <c r="H542" s="211"/>
      <c r="I542" s="89"/>
      <c r="J542" s="89"/>
      <c r="K542" s="89"/>
      <c r="L542" s="89"/>
      <c r="M542" s="89"/>
      <c r="N542" s="89"/>
      <c r="O542" s="89"/>
      <c r="P542" s="128"/>
      <c r="Q542" s="128"/>
      <c r="R542" s="147"/>
      <c r="S542" s="147"/>
      <c r="T542" s="147"/>
    </row>
    <row r="543" spans="1:20" ht="14.25" customHeight="1">
      <c r="A543" s="42"/>
      <c r="B543" s="159"/>
      <c r="C543" s="310"/>
      <c r="D543" s="29"/>
      <c r="E543" s="316"/>
      <c r="F543" s="317"/>
      <c r="G543" s="68"/>
      <c r="H543" s="210">
        <f>IF(H542&lt;10^4,-1,IF(H542&lt;10^5,-2,IF(H542&lt;10^6,-3,-4)))</f>
        <v>-1</v>
      </c>
      <c r="I543" s="89"/>
      <c r="J543" s="89"/>
      <c r="K543" s="89"/>
      <c r="L543" s="89"/>
      <c r="M543" s="89"/>
      <c r="N543" s="89"/>
      <c r="O543" s="89"/>
      <c r="P543" s="128"/>
      <c r="Q543" s="128"/>
      <c r="R543" s="147"/>
      <c r="S543" s="147"/>
      <c r="T543" s="147"/>
    </row>
    <row r="544" spans="1:20" ht="14.25" customHeight="1">
      <c r="A544" s="41"/>
      <c r="B544" s="143"/>
      <c r="C544" s="314"/>
      <c r="D544" s="28"/>
      <c r="E544" s="315"/>
      <c r="F544" s="315"/>
      <c r="G544" s="52"/>
      <c r="H544" s="210"/>
      <c r="I544" s="190"/>
      <c r="J544" s="89"/>
      <c r="K544" s="90"/>
      <c r="L544" s="128"/>
      <c r="M544" s="128"/>
      <c r="N544" s="128"/>
      <c r="O544" s="128"/>
      <c r="P544" s="128"/>
      <c r="Q544" s="128"/>
      <c r="R544" s="147"/>
      <c r="S544" s="147"/>
      <c r="T544" s="147"/>
    </row>
    <row r="545" spans="1:20" ht="14.25" customHeight="1">
      <c r="A545" s="41"/>
      <c r="B545" s="143"/>
      <c r="C545" s="314"/>
      <c r="D545" s="28"/>
      <c r="E545" s="315"/>
      <c r="F545" s="315"/>
      <c r="G545" s="60"/>
      <c r="H545" s="211"/>
      <c r="I545" s="190"/>
      <c r="J545" s="89"/>
      <c r="K545" s="89"/>
      <c r="L545" s="128"/>
      <c r="M545" s="128"/>
      <c r="N545" s="128"/>
      <c r="O545" s="128"/>
      <c r="P545" s="128"/>
      <c r="Q545" s="128"/>
      <c r="R545" s="147"/>
      <c r="S545" s="147"/>
      <c r="T545" s="147"/>
    </row>
    <row r="546" spans="1:20" ht="14.25" customHeight="1">
      <c r="A546" s="42"/>
      <c r="B546" s="159"/>
      <c r="C546" s="310"/>
      <c r="D546" s="29"/>
      <c r="E546" s="317"/>
      <c r="F546" s="317"/>
      <c r="G546" s="68"/>
      <c r="H546" s="210">
        <f>IF(H545&lt;10^4,-1,IF(H545&lt;10^5,-2,IF(H545&lt;10^6,-3,-4)))</f>
        <v>-1</v>
      </c>
      <c r="I546" s="190"/>
      <c r="J546" s="89"/>
      <c r="K546" s="89"/>
      <c r="L546" s="128"/>
      <c r="M546" s="128"/>
      <c r="N546" s="128"/>
      <c r="O546" s="128"/>
      <c r="P546" s="128"/>
      <c r="Q546" s="128"/>
      <c r="R546" s="147"/>
      <c r="S546" s="147"/>
      <c r="T546" s="147"/>
    </row>
    <row r="547" spans="1:20" ht="14.25" customHeight="1">
      <c r="A547" s="41"/>
      <c r="B547" s="143"/>
      <c r="C547" s="314"/>
      <c r="D547" s="28"/>
      <c r="E547" s="315"/>
      <c r="F547" s="315"/>
      <c r="G547" s="52"/>
      <c r="H547" s="210"/>
      <c r="I547" s="190"/>
      <c r="J547" s="89"/>
      <c r="K547" s="90"/>
      <c r="L547" s="89"/>
      <c r="M547" s="89"/>
      <c r="N547" s="89"/>
      <c r="O547" s="89"/>
      <c r="P547" s="128"/>
      <c r="Q547" s="128"/>
      <c r="R547" s="147"/>
      <c r="S547" s="147"/>
      <c r="T547" s="147"/>
    </row>
    <row r="548" spans="1:20" ht="14.25" customHeight="1">
      <c r="A548" s="41"/>
      <c r="B548" s="143"/>
      <c r="C548" s="314"/>
      <c r="D548" s="28"/>
      <c r="E548" s="315"/>
      <c r="F548" s="315"/>
      <c r="G548" s="60"/>
      <c r="H548" s="211"/>
      <c r="I548" s="190"/>
      <c r="J548" s="89"/>
      <c r="K548" s="89"/>
      <c r="L548" s="89"/>
      <c r="M548" s="89"/>
      <c r="N548" s="89"/>
      <c r="O548" s="89"/>
      <c r="P548" s="128"/>
      <c r="Q548" s="128"/>
      <c r="R548" s="147"/>
      <c r="S548" s="147"/>
      <c r="T548" s="147"/>
    </row>
    <row r="549" spans="1:20" ht="14.25" customHeight="1">
      <c r="A549" s="42"/>
      <c r="B549" s="159"/>
      <c r="C549" s="310"/>
      <c r="D549" s="29"/>
      <c r="E549" s="317"/>
      <c r="F549" s="317"/>
      <c r="G549" s="68"/>
      <c r="H549" s="210">
        <f>IF(H548&lt;10^4,-1,IF(H548&lt;10^5,-2,IF(H548&lt;10^6,-3,-4)))</f>
        <v>-1</v>
      </c>
      <c r="I549" s="190"/>
      <c r="J549" s="89"/>
      <c r="K549" s="89"/>
      <c r="L549" s="89"/>
      <c r="M549" s="89"/>
      <c r="N549" s="89"/>
      <c r="O549" s="89"/>
      <c r="P549" s="128"/>
      <c r="Q549" s="128"/>
      <c r="R549" s="147"/>
      <c r="S549" s="147"/>
      <c r="T549" s="147"/>
    </row>
    <row r="550" spans="1:20" ht="14.25" customHeight="1">
      <c r="A550" s="41"/>
      <c r="B550" s="143"/>
      <c r="C550" s="314"/>
      <c r="D550" s="28"/>
      <c r="E550" s="315"/>
      <c r="F550" s="315"/>
      <c r="G550" s="52"/>
      <c r="H550" s="210"/>
      <c r="I550" s="190"/>
      <c r="J550" s="89"/>
      <c r="K550" s="90"/>
      <c r="L550" s="128"/>
      <c r="M550" s="128"/>
      <c r="N550" s="89"/>
      <c r="O550" s="89"/>
      <c r="P550" s="128"/>
      <c r="Q550" s="128"/>
      <c r="R550" s="147"/>
      <c r="S550" s="147"/>
      <c r="T550" s="147"/>
    </row>
    <row r="551" spans="1:20" ht="14.25" customHeight="1">
      <c r="A551" s="41"/>
      <c r="B551" s="143"/>
      <c r="C551" s="314"/>
      <c r="D551" s="28"/>
      <c r="E551" s="315"/>
      <c r="F551" s="315"/>
      <c r="G551" s="53"/>
      <c r="H551" s="211"/>
      <c r="I551" s="190"/>
      <c r="J551" s="89"/>
      <c r="K551" s="89"/>
      <c r="L551" s="89"/>
      <c r="M551" s="89"/>
      <c r="N551" s="89"/>
      <c r="O551" s="89"/>
      <c r="P551" s="128"/>
      <c r="Q551" s="128"/>
      <c r="R551" s="147"/>
      <c r="S551" s="147"/>
      <c r="T551" s="147"/>
    </row>
    <row r="552" spans="1:20" ht="14.25" customHeight="1">
      <c r="A552" s="42"/>
      <c r="B552" s="159"/>
      <c r="C552" s="310"/>
      <c r="D552" s="29"/>
      <c r="E552" s="317"/>
      <c r="F552" s="317"/>
      <c r="G552" s="68"/>
      <c r="H552" s="210">
        <f>IF(H551&lt;10^4,-1,IF(H551&lt;10^5,-2,IF(H551&lt;10^6,-3,-4)))</f>
        <v>-1</v>
      </c>
      <c r="I552" s="190"/>
      <c r="J552" s="89"/>
      <c r="K552" s="89"/>
      <c r="L552" s="89"/>
      <c r="M552" s="89"/>
      <c r="N552" s="89"/>
      <c r="O552" s="89"/>
      <c r="P552" s="128"/>
      <c r="Q552" s="128"/>
      <c r="R552" s="147"/>
      <c r="S552" s="147"/>
      <c r="T552" s="147"/>
    </row>
    <row r="553" spans="1:20" ht="14.25" customHeight="1">
      <c r="A553" s="41"/>
      <c r="B553" s="143"/>
      <c r="C553" s="304"/>
      <c r="D553" s="28"/>
      <c r="E553" s="315"/>
      <c r="F553" s="315"/>
      <c r="G553" s="52"/>
      <c r="H553" s="192"/>
      <c r="I553" s="190"/>
      <c r="J553" s="89"/>
      <c r="K553" s="90"/>
      <c r="L553" s="128"/>
      <c r="M553" s="128"/>
      <c r="N553" s="89"/>
      <c r="O553" s="89"/>
      <c r="P553" s="128"/>
      <c r="Q553" s="128"/>
      <c r="R553" s="147"/>
      <c r="S553" s="147"/>
      <c r="T553" s="147"/>
    </row>
    <row r="554" spans="1:20" ht="14.25" customHeight="1">
      <c r="A554" s="41"/>
      <c r="B554" s="143"/>
      <c r="C554" s="304"/>
      <c r="D554" s="28"/>
      <c r="E554" s="315"/>
      <c r="F554" s="315"/>
      <c r="G554" s="53"/>
      <c r="H554" s="212"/>
      <c r="I554" s="190"/>
      <c r="J554" s="89"/>
      <c r="K554" s="89"/>
      <c r="L554" s="89"/>
      <c r="M554" s="89"/>
      <c r="N554" s="89"/>
      <c r="O554" s="89"/>
      <c r="P554" s="128"/>
      <c r="Q554" s="128"/>
      <c r="R554" s="147"/>
      <c r="S554" s="147"/>
      <c r="T554" s="147"/>
    </row>
    <row r="555" spans="1:20" ht="14.25" customHeight="1">
      <c r="A555" s="42"/>
      <c r="B555" s="170"/>
      <c r="C555" s="307"/>
      <c r="D555" s="29"/>
      <c r="E555" s="317"/>
      <c r="F555" s="317"/>
      <c r="G555" s="68"/>
      <c r="H555" s="192">
        <f>IF(H554&lt;10^4,-1,IF(H554&lt;10^5,-2,IF(H554&lt;10^6,-3,-4)))</f>
        <v>-1</v>
      </c>
      <c r="I555"/>
      <c r="J555" s="89"/>
      <c r="K555" s="89"/>
      <c r="L555" s="89"/>
      <c r="M555" s="89"/>
      <c r="N555" s="89"/>
      <c r="O555" s="89"/>
      <c r="P555" s="128"/>
      <c r="Q555" s="128"/>
      <c r="R555" s="147"/>
      <c r="S555" s="147"/>
      <c r="T555" s="147"/>
    </row>
    <row r="556" spans="1:20" ht="14.25" customHeight="1">
      <c r="A556" s="41"/>
      <c r="B556" s="143"/>
      <c r="C556" s="314"/>
      <c r="D556" s="28"/>
      <c r="E556" s="315"/>
      <c r="F556" s="315"/>
      <c r="G556" s="52"/>
      <c r="H556" s="192"/>
      <c r="I556"/>
      <c r="J556" s="89"/>
      <c r="K556" s="90"/>
      <c r="L556" s="90"/>
      <c r="M556" s="89"/>
      <c r="N556" s="89"/>
      <c r="O556" s="89"/>
      <c r="P556" s="128"/>
      <c r="Q556" s="128"/>
      <c r="R556" s="147"/>
      <c r="S556" s="147"/>
      <c r="T556" s="147"/>
    </row>
    <row r="557" spans="1:20" ht="14.25" customHeight="1">
      <c r="A557" s="41"/>
      <c r="B557" s="143"/>
      <c r="C557" s="314"/>
      <c r="D557" s="28"/>
      <c r="E557" s="315"/>
      <c r="F557" s="315"/>
      <c r="G557" s="60"/>
      <c r="H557" s="212"/>
      <c r="I557"/>
      <c r="J557" s="89"/>
      <c r="K557" s="89"/>
      <c r="L557" s="89"/>
      <c r="M557" s="89"/>
      <c r="N557" s="89"/>
      <c r="O557" s="89"/>
      <c r="P557" s="128"/>
      <c r="Q557" s="128"/>
      <c r="R557" s="147"/>
      <c r="S557" s="147"/>
      <c r="T557" s="147"/>
    </row>
    <row r="558" spans="1:20" ht="14.25" customHeight="1">
      <c r="A558" s="42"/>
      <c r="B558" s="159"/>
      <c r="C558" s="310"/>
      <c r="D558" s="29"/>
      <c r="E558" s="317"/>
      <c r="F558" s="317"/>
      <c r="G558" s="68"/>
      <c r="H558" s="192">
        <f>IF(H557&lt;10^4,-1,IF(H557&lt;10^5,-2,IF(H557&lt;10^6,-3,-4)))</f>
        <v>-1</v>
      </c>
      <c r="I558"/>
      <c r="J558" s="89"/>
      <c r="K558" s="89"/>
      <c r="L558" s="89"/>
      <c r="M558" s="89"/>
      <c r="N558" s="89"/>
      <c r="O558" s="89"/>
      <c r="P558" s="128"/>
      <c r="Q558" s="128"/>
      <c r="R558" s="147"/>
      <c r="S558" s="147"/>
      <c r="T558" s="147"/>
    </row>
    <row r="559" spans="1:20" ht="14.25" customHeight="1">
      <c r="A559" s="41"/>
      <c r="B559" s="143"/>
      <c r="C559" s="314"/>
      <c r="D559" s="28"/>
      <c r="E559" s="315"/>
      <c r="F559" s="315">
        <f t="array" ref="F559">SUM(IF(MOD(ROW(F514:F556),3)=MOD(ROW(F514),3),F514:F556))</f>
        <v>0</v>
      </c>
      <c r="G559" s="86"/>
      <c r="H559" s="192"/>
      <c r="I559"/>
      <c r="J559" s="220"/>
      <c r="K559" s="72"/>
      <c r="L559" s="72"/>
      <c r="M559" s="72"/>
      <c r="N559" s="128"/>
      <c r="O559" s="128"/>
      <c r="P559" s="128"/>
      <c r="Q559" s="128"/>
      <c r="R559" s="147"/>
      <c r="S559" s="147"/>
      <c r="T559" s="147"/>
    </row>
    <row r="560" spans="1:20" ht="14.25" customHeight="1">
      <c r="A560" s="44" t="s">
        <v>131</v>
      </c>
      <c r="B560" s="143"/>
      <c r="C560" s="314"/>
      <c r="D560" s="28"/>
      <c r="E560" s="315"/>
      <c r="F560" s="315"/>
      <c r="G560" s="53" t="str">
        <f>I560&amp;J560&amp;K560&amp;L560&amp;M560&amp;N560&amp;O560</f>
        <v/>
      </c>
      <c r="H560" s="212"/>
      <c r="I560"/>
      <c r="J560" s="72"/>
      <c r="K560" s="72"/>
      <c r="L560" s="72"/>
      <c r="M560" s="72"/>
      <c r="N560" s="128"/>
      <c r="O560" s="128"/>
      <c r="P560" s="128"/>
      <c r="Q560" s="128"/>
      <c r="R560" s="147"/>
      <c r="S560" s="147"/>
      <c r="T560" s="147"/>
    </row>
    <row r="561" spans="1:20" ht="14.25" customHeight="1">
      <c r="A561" s="45"/>
      <c r="B561" s="176"/>
      <c r="C561" s="311"/>
      <c r="D561" s="48"/>
      <c r="E561" s="321"/>
      <c r="F561" s="321"/>
      <c r="G561" s="55" t="str">
        <f>I561&amp;J561&amp;K561&amp;L561&amp;M561&amp;N561&amp;O561</f>
        <v/>
      </c>
      <c r="H561" s="192">
        <f>IF(H560&lt;10^4,-1,IF(H560&lt;10^5,-2,IF(H560&lt;10^6,-3,-4)))</f>
        <v>-1</v>
      </c>
      <c r="I561"/>
      <c r="J561" s="72"/>
      <c r="K561" s="72"/>
      <c r="L561" s="72"/>
      <c r="M561" s="72"/>
      <c r="N561" s="128"/>
      <c r="O561" s="128"/>
      <c r="P561" s="128"/>
      <c r="Q561" s="128"/>
      <c r="R561" s="147"/>
      <c r="S561" s="147"/>
      <c r="T561" s="147"/>
    </row>
    <row r="562" spans="1:20" ht="14.25" customHeight="1">
      <c r="A562" s="147"/>
      <c r="B562" s="247"/>
      <c r="C562" s="331"/>
      <c r="D562" s="332"/>
      <c r="E562" s="333"/>
      <c r="F562" s="333"/>
      <c r="G562" s="222">
        <f>G511+1</f>
        <v>20</v>
      </c>
      <c r="H562" s="147">
        <f>H511+1</f>
        <v>12</v>
      </c>
      <c r="I562" s="147"/>
      <c r="J562" s="147"/>
      <c r="K562" s="147"/>
      <c r="L562" s="147"/>
      <c r="M562" s="147"/>
      <c r="N562" s="147"/>
      <c r="O562" s="147"/>
      <c r="P562" s="147"/>
      <c r="Q562" s="147"/>
      <c r="R562" s="147"/>
      <c r="S562" s="147"/>
      <c r="T562" s="147"/>
    </row>
    <row r="563" spans="1:20" ht="26.1" customHeight="1">
      <c r="A563" s="75" t="str">
        <f>A308</f>
        <v>A-1.○○棟建築工事</v>
      </c>
      <c r="B563" s="238" t="str">
        <f>集計!A131</f>
        <v>9.防水工事</v>
      </c>
      <c r="C563" s="35"/>
      <c r="D563" s="223"/>
      <c r="E563" s="15"/>
      <c r="F563" s="15"/>
      <c r="G563" s="70"/>
      <c r="H563" s="147"/>
      <c r="I563" s="147"/>
      <c r="J563" s="147"/>
      <c r="K563" s="147"/>
      <c r="L563" s="147"/>
      <c r="M563" s="147"/>
      <c r="N563" s="147"/>
      <c r="O563" s="147"/>
      <c r="P563" s="147"/>
      <c r="Q563" s="147"/>
      <c r="R563" s="147"/>
      <c r="S563" s="147"/>
      <c r="T563" s="147"/>
    </row>
    <row r="564" spans="1:20" ht="26.1" customHeight="1">
      <c r="A564" s="17" t="s">
        <v>132</v>
      </c>
      <c r="B564" s="180" t="s">
        <v>133</v>
      </c>
      <c r="C564" s="226" t="s">
        <v>134</v>
      </c>
      <c r="D564" s="18" t="s">
        <v>129</v>
      </c>
      <c r="E564" s="18" t="s">
        <v>135</v>
      </c>
      <c r="F564" s="18" t="s">
        <v>136</v>
      </c>
      <c r="G564" s="71" t="s">
        <v>137</v>
      </c>
      <c r="H564" s="147"/>
      <c r="I564" s="147"/>
      <c r="J564" s="147"/>
      <c r="K564" s="147"/>
      <c r="L564" s="147"/>
      <c r="M564" s="147"/>
      <c r="N564" s="147"/>
      <c r="O564" s="147"/>
      <c r="P564" s="147"/>
      <c r="Q564" s="147"/>
      <c r="R564" s="147"/>
      <c r="S564" s="147"/>
      <c r="T564" s="147"/>
    </row>
    <row r="565" spans="1:20" ht="14.25" customHeight="1">
      <c r="A565" s="41" t="s">
        <v>768</v>
      </c>
      <c r="B565" s="143" t="s">
        <v>769</v>
      </c>
      <c r="C565" s="304">
        <v>600</v>
      </c>
      <c r="D565" s="28"/>
      <c r="E565" s="315"/>
      <c r="F565" s="315">
        <f>INT(C565*E566)</f>
        <v>0</v>
      </c>
      <c r="G565" s="53" t="str">
        <f t="shared" ref="G565:G579" si="25">I565&amp;J565&amp;K565&amp;L565&amp;M565&amp;N565&amp;O565</f>
        <v/>
      </c>
      <c r="H565" s="210"/>
      <c r="I565" s="89"/>
      <c r="J565" s="89"/>
      <c r="K565" s="90"/>
      <c r="L565" s="90"/>
      <c r="M565" s="128"/>
      <c r="N565" s="128"/>
      <c r="O565" s="128"/>
      <c r="P565" s="128"/>
      <c r="Q565" s="128"/>
      <c r="R565" s="147"/>
      <c r="S565" s="147"/>
      <c r="T565" s="147"/>
    </row>
    <row r="566" spans="1:20" ht="14.25" customHeight="1">
      <c r="A566" s="41"/>
      <c r="B566" s="143" t="s">
        <v>770</v>
      </c>
      <c r="C566" s="304"/>
      <c r="D566" s="28" t="s">
        <v>562</v>
      </c>
      <c r="E566" s="315">
        <f>ROUNDDOWN(H566,H567)</f>
        <v>0</v>
      </c>
      <c r="F566" s="315"/>
      <c r="G566" s="53" t="str">
        <f t="shared" si="25"/>
        <v/>
      </c>
      <c r="H566" s="211"/>
      <c r="I566" s="89"/>
      <c r="J566" s="89"/>
      <c r="K566" s="89"/>
      <c r="L566" s="128"/>
      <c r="M566" s="128"/>
      <c r="N566" s="128"/>
      <c r="O566" s="128"/>
      <c r="P566" s="128"/>
      <c r="Q566" s="128"/>
      <c r="R566" s="147"/>
      <c r="S566" s="147"/>
      <c r="T566" s="147"/>
    </row>
    <row r="567" spans="1:20" ht="14.25" customHeight="1">
      <c r="A567" s="42"/>
      <c r="B567" s="159" t="s">
        <v>771</v>
      </c>
      <c r="C567" s="307"/>
      <c r="D567" s="29"/>
      <c r="E567" s="316"/>
      <c r="F567" s="317"/>
      <c r="G567" s="68" t="str">
        <f t="shared" si="25"/>
        <v/>
      </c>
      <c r="H567" s="210">
        <f>IF(H566&lt;10^4,-1,IF(H566&lt;10^5,-2,IF(H566&lt;10^6,-3,-4)))</f>
        <v>-1</v>
      </c>
      <c r="I567" s="89"/>
      <c r="J567" s="89"/>
      <c r="K567" s="89"/>
      <c r="L567" s="128"/>
      <c r="M567" s="128"/>
      <c r="N567" s="128"/>
      <c r="O567" s="128"/>
      <c r="P567" s="128"/>
      <c r="Q567" s="128"/>
      <c r="R567" s="147"/>
      <c r="S567" s="147"/>
      <c r="T567" s="147"/>
    </row>
    <row r="568" spans="1:20" ht="14.25" customHeight="1">
      <c r="A568" s="41" t="s">
        <v>768</v>
      </c>
      <c r="B568" s="143" t="s">
        <v>769</v>
      </c>
      <c r="C568" s="314">
        <v>59.8</v>
      </c>
      <c r="D568" s="28"/>
      <c r="E568" s="315"/>
      <c r="F568" s="315">
        <f>INT(C568*E569)</f>
        <v>0</v>
      </c>
      <c r="G568" s="53" t="str">
        <f t="shared" si="25"/>
        <v/>
      </c>
      <c r="H568" s="210"/>
      <c r="I568" s="89"/>
      <c r="J568" s="89"/>
      <c r="K568" s="90"/>
      <c r="L568" s="128"/>
      <c r="M568" s="128"/>
      <c r="N568" s="128"/>
      <c r="O568" s="128"/>
      <c r="P568" s="128"/>
      <c r="Q568" s="128"/>
      <c r="R568" s="147"/>
      <c r="S568" s="147"/>
      <c r="T568" s="147"/>
    </row>
    <row r="569" spans="1:20" ht="14.25" customHeight="1">
      <c r="A569" s="41"/>
      <c r="B569" s="143" t="s">
        <v>772</v>
      </c>
      <c r="C569" s="304"/>
      <c r="D569" s="28" t="s">
        <v>562</v>
      </c>
      <c r="E569" s="315">
        <f>ROUNDDOWN(H569,H570)</f>
        <v>0</v>
      </c>
      <c r="F569" s="315"/>
      <c r="G569" s="53" t="str">
        <f t="shared" si="25"/>
        <v/>
      </c>
      <c r="H569" s="211"/>
      <c r="I569" s="89"/>
      <c r="J569" s="89"/>
      <c r="K569" s="89"/>
      <c r="L569" s="128"/>
      <c r="M569" s="128"/>
      <c r="N569" s="128"/>
      <c r="O569" s="128"/>
      <c r="P569" s="128"/>
      <c r="Q569" s="128"/>
      <c r="R569" s="147"/>
      <c r="S569" s="147"/>
      <c r="T569" s="147"/>
    </row>
    <row r="570" spans="1:20" ht="14.25" customHeight="1">
      <c r="A570" s="42"/>
      <c r="B570" s="159" t="s">
        <v>771</v>
      </c>
      <c r="C570" s="307"/>
      <c r="D570" s="29"/>
      <c r="E570" s="316"/>
      <c r="F570" s="317"/>
      <c r="G570" s="68" t="str">
        <f t="shared" si="25"/>
        <v/>
      </c>
      <c r="H570" s="210">
        <f>IF(H569&lt;10^4,-1,IF(H569&lt;10^5,-2,IF(H569&lt;10^6,-3,-4)))</f>
        <v>-1</v>
      </c>
      <c r="I570" s="89"/>
      <c r="J570" s="89"/>
      <c r="K570" s="89"/>
      <c r="L570" s="128"/>
      <c r="M570" s="128"/>
      <c r="N570" s="128"/>
      <c r="O570" s="128"/>
      <c r="P570" s="128"/>
      <c r="Q570" s="128"/>
      <c r="R570" s="147"/>
      <c r="S570" s="147"/>
      <c r="T570" s="147"/>
    </row>
    <row r="571" spans="1:20" ht="14.25" customHeight="1">
      <c r="A571" s="216" t="s">
        <v>780</v>
      </c>
      <c r="B571" s="243" t="s">
        <v>781</v>
      </c>
      <c r="C571" s="304">
        <v>100</v>
      </c>
      <c r="D571" s="171"/>
      <c r="E571" s="315"/>
      <c r="F571" s="315">
        <f>INT(C571*E572)</f>
        <v>0</v>
      </c>
      <c r="G571" s="53" t="str">
        <f t="shared" si="25"/>
        <v/>
      </c>
      <c r="H571" s="210"/>
      <c r="I571" s="89"/>
      <c r="J571" s="89"/>
      <c r="K571" s="90"/>
      <c r="L571" s="128"/>
      <c r="M571" s="128"/>
      <c r="N571" s="128"/>
      <c r="O571" s="128"/>
      <c r="P571" s="128"/>
      <c r="Q571" s="128"/>
      <c r="R571" s="147"/>
      <c r="S571" s="147"/>
      <c r="T571" s="147"/>
    </row>
    <row r="572" spans="1:20" ht="14.25" customHeight="1">
      <c r="A572" s="230"/>
      <c r="B572" s="243"/>
      <c r="C572" s="323"/>
      <c r="D572" s="219" t="s">
        <v>147</v>
      </c>
      <c r="E572" s="315">
        <f>ROUNDDOWN(H572,H573)</f>
        <v>0</v>
      </c>
      <c r="F572" s="315"/>
      <c r="G572" s="53" t="str">
        <f t="shared" si="25"/>
        <v/>
      </c>
      <c r="H572" s="211"/>
      <c r="I572" s="89"/>
      <c r="J572" s="89"/>
      <c r="K572" s="89"/>
      <c r="L572" s="128"/>
      <c r="M572" s="128"/>
      <c r="N572" s="128"/>
      <c r="O572" s="128"/>
      <c r="P572" s="128"/>
      <c r="Q572" s="128"/>
      <c r="R572" s="147"/>
      <c r="S572" s="147"/>
      <c r="T572" s="147"/>
    </row>
    <row r="573" spans="1:20" ht="14.25" customHeight="1">
      <c r="A573" s="42"/>
      <c r="B573" s="158"/>
      <c r="C573" s="307"/>
      <c r="D573" s="225"/>
      <c r="E573" s="316"/>
      <c r="F573" s="317"/>
      <c r="G573" s="68" t="str">
        <f t="shared" si="25"/>
        <v/>
      </c>
      <c r="H573" s="210">
        <f>IF(H572&lt;10^4,-1,IF(H572&lt;10^5,-2,IF(H572&lt;10^6,-3,-4)))</f>
        <v>-1</v>
      </c>
      <c r="I573" s="89"/>
      <c r="J573" s="89"/>
      <c r="K573" s="89"/>
      <c r="L573" s="128"/>
      <c r="M573" s="128"/>
      <c r="N573" s="128"/>
      <c r="O573" s="128"/>
      <c r="P573" s="128"/>
      <c r="Q573" s="128"/>
      <c r="R573" s="147"/>
      <c r="S573" s="147"/>
      <c r="T573" s="147"/>
    </row>
    <row r="574" spans="1:20" ht="14.25" customHeight="1">
      <c r="A574" s="216" t="s">
        <v>773</v>
      </c>
      <c r="B574" s="243" t="s">
        <v>774</v>
      </c>
      <c r="C574" s="304">
        <v>219</v>
      </c>
      <c r="D574" s="171"/>
      <c r="E574" s="315"/>
      <c r="F574" s="315">
        <f>INT(C574*E575)</f>
        <v>0</v>
      </c>
      <c r="G574" s="53" t="str">
        <f t="shared" si="25"/>
        <v/>
      </c>
      <c r="H574" s="210"/>
      <c r="I574" s="89"/>
      <c r="J574" s="128"/>
      <c r="K574" s="128"/>
      <c r="L574" s="128"/>
      <c r="M574" s="128"/>
      <c r="N574" s="128"/>
      <c r="O574" s="128"/>
      <c r="P574" s="128"/>
      <c r="Q574" s="128"/>
      <c r="R574" s="147"/>
      <c r="S574" s="147"/>
      <c r="T574" s="147"/>
    </row>
    <row r="575" spans="1:20" ht="14.25" customHeight="1">
      <c r="A575" s="230"/>
      <c r="B575" s="243" t="s">
        <v>775</v>
      </c>
      <c r="C575" s="323"/>
      <c r="D575" s="219" t="s">
        <v>147</v>
      </c>
      <c r="E575" s="315">
        <f>ROUNDDOWN(H575,H576)</f>
        <v>0</v>
      </c>
      <c r="F575" s="315"/>
      <c r="G575" s="53" t="str">
        <f t="shared" si="25"/>
        <v/>
      </c>
      <c r="H575" s="211"/>
      <c r="I575" s="89"/>
      <c r="J575" s="89"/>
      <c r="K575" s="89"/>
      <c r="L575" s="128"/>
      <c r="M575" s="128"/>
      <c r="N575" s="128"/>
      <c r="O575" s="128"/>
      <c r="P575" s="128"/>
      <c r="Q575" s="128"/>
      <c r="R575" s="147"/>
      <c r="S575" s="147"/>
      <c r="T575" s="147"/>
    </row>
    <row r="576" spans="1:20" ht="14.25" customHeight="1">
      <c r="A576" s="42"/>
      <c r="B576" s="158"/>
      <c r="C576" s="307"/>
      <c r="D576" s="225"/>
      <c r="E576" s="316"/>
      <c r="F576" s="317"/>
      <c r="G576" s="68" t="str">
        <f t="shared" si="25"/>
        <v/>
      </c>
      <c r="H576" s="210">
        <f>IF(H575&lt;10^4,-1,IF(H575&lt;10^5,-2,IF(H575&lt;10^6,-3,-4)))</f>
        <v>-1</v>
      </c>
      <c r="I576" s="89"/>
      <c r="J576" s="89"/>
      <c r="K576" s="89"/>
      <c r="L576" s="128"/>
      <c r="M576" s="128"/>
      <c r="N576" s="128"/>
      <c r="O576" s="128"/>
      <c r="P576" s="128"/>
      <c r="Q576" s="128"/>
      <c r="R576" s="147"/>
      <c r="S576" s="147"/>
      <c r="T576" s="147"/>
    </row>
    <row r="577" spans="1:20" ht="14.25" customHeight="1">
      <c r="A577" s="41" t="s">
        <v>782</v>
      </c>
      <c r="B577" s="143" t="s">
        <v>783</v>
      </c>
      <c r="C577" s="314">
        <v>59.8</v>
      </c>
      <c r="D577" s="28"/>
      <c r="E577" s="315"/>
      <c r="F577" s="315">
        <f>INT(C577*E578)</f>
        <v>0</v>
      </c>
      <c r="G577" s="53" t="str">
        <f t="shared" si="25"/>
        <v/>
      </c>
      <c r="H577" s="210"/>
      <c r="I577" s="89"/>
      <c r="J577" s="89"/>
      <c r="K577" s="90"/>
      <c r="L577" s="128"/>
      <c r="M577" s="128"/>
      <c r="N577" s="128"/>
      <c r="O577" s="128"/>
      <c r="P577" s="128"/>
      <c r="Q577" s="128"/>
      <c r="R577" s="147"/>
      <c r="S577" s="147"/>
      <c r="T577" s="147"/>
    </row>
    <row r="578" spans="1:20" ht="14.25" customHeight="1">
      <c r="A578" s="41"/>
      <c r="B578" s="143" t="s">
        <v>784</v>
      </c>
      <c r="C578" s="304"/>
      <c r="D578" s="28" t="s">
        <v>562</v>
      </c>
      <c r="E578" s="315">
        <f>ROUNDDOWN(H578,H579)</f>
        <v>0</v>
      </c>
      <c r="F578" s="315"/>
      <c r="G578" s="53" t="str">
        <f t="shared" si="25"/>
        <v/>
      </c>
      <c r="H578" s="211"/>
      <c r="I578" s="89"/>
      <c r="J578" s="89"/>
      <c r="K578" s="89"/>
      <c r="L578" s="128"/>
      <c r="M578" s="128"/>
      <c r="N578" s="128"/>
      <c r="O578" s="128"/>
      <c r="P578" s="128"/>
      <c r="Q578" s="128"/>
      <c r="R578" s="147"/>
      <c r="S578" s="147"/>
      <c r="T578" s="147"/>
    </row>
    <row r="579" spans="1:20" ht="14.25" customHeight="1">
      <c r="A579" s="42"/>
      <c r="B579" s="159"/>
      <c r="C579" s="307"/>
      <c r="D579" s="29"/>
      <c r="E579" s="316"/>
      <c r="F579" s="317"/>
      <c r="G579" s="68" t="str">
        <f t="shared" si="25"/>
        <v/>
      </c>
      <c r="H579" s="210">
        <f>IF(H578&lt;10^4,-1,IF(H578&lt;10^5,-2,IF(H578&lt;10^6,-3,-4)))</f>
        <v>-1</v>
      </c>
      <c r="I579" s="89"/>
      <c r="J579" s="89"/>
      <c r="K579" s="89"/>
      <c r="L579" s="128"/>
      <c r="M579" s="128"/>
      <c r="N579" s="128"/>
      <c r="O579" s="128"/>
      <c r="P579" s="128"/>
      <c r="Q579" s="128"/>
      <c r="R579" s="147"/>
      <c r="S579" s="147"/>
      <c r="T579" s="147"/>
    </row>
    <row r="580" spans="1:20" ht="14.25" customHeight="1">
      <c r="A580" s="41" t="s">
        <v>785</v>
      </c>
      <c r="B580" s="143" t="s">
        <v>249</v>
      </c>
      <c r="C580" s="314">
        <v>30</v>
      </c>
      <c r="D580" s="28"/>
      <c r="E580" s="315"/>
      <c r="F580" s="315">
        <f>INT(C580*E581)</f>
        <v>0</v>
      </c>
      <c r="G580" s="53" t="str">
        <f>I580&amp;J580&amp;K580&amp;L580&amp;M580&amp;N580&amp;O580</f>
        <v/>
      </c>
      <c r="H580" s="210"/>
      <c r="I580" s="128"/>
      <c r="J580" s="128"/>
      <c r="K580" s="128"/>
      <c r="L580" s="90"/>
      <c r="M580" s="128"/>
      <c r="N580" s="128"/>
      <c r="O580" s="128"/>
      <c r="P580" s="128"/>
      <c r="Q580" s="128"/>
      <c r="R580" s="147"/>
      <c r="S580" s="147"/>
      <c r="T580" s="147"/>
    </row>
    <row r="581" spans="1:20" ht="14.25" customHeight="1">
      <c r="A581" s="41"/>
      <c r="B581" s="143" t="s">
        <v>786</v>
      </c>
      <c r="C581" s="304"/>
      <c r="D581" s="219" t="s">
        <v>147</v>
      </c>
      <c r="E581" s="315">
        <f>ROUNDDOWN(H581,H582)</f>
        <v>0</v>
      </c>
      <c r="F581" s="315"/>
      <c r="G581" s="53" t="str">
        <f>I581&amp;J581&amp;K581&amp;L581&amp;M581&amp;N581&amp;O581</f>
        <v/>
      </c>
      <c r="H581" s="211"/>
      <c r="I581" s="89"/>
      <c r="J581" s="89"/>
      <c r="K581" s="89"/>
      <c r="L581" s="89"/>
      <c r="M581" s="128"/>
      <c r="N581" s="128"/>
      <c r="O581" s="128"/>
      <c r="P581" s="128"/>
      <c r="Q581" s="128"/>
      <c r="R581" s="147"/>
      <c r="S581" s="147"/>
      <c r="T581" s="147"/>
    </row>
    <row r="582" spans="1:20" ht="14.25" customHeight="1">
      <c r="A582" s="42"/>
      <c r="B582" s="159" t="s">
        <v>787</v>
      </c>
      <c r="C582" s="307"/>
      <c r="D582" s="29"/>
      <c r="E582" s="316"/>
      <c r="F582" s="317"/>
      <c r="G582" s="68" t="str">
        <f>I582&amp;J582&amp;K582&amp;L582&amp;M582&amp;N582&amp;O582</f>
        <v/>
      </c>
      <c r="H582" s="210">
        <f>IF(H581&lt;10^4,-1,IF(H581&lt;10^5,-2,IF(H581&lt;10^6,-3,-4)))</f>
        <v>-1</v>
      </c>
      <c r="I582" s="89"/>
      <c r="J582" s="89"/>
      <c r="K582" s="89"/>
      <c r="L582" s="89"/>
      <c r="M582" s="128"/>
      <c r="N582" s="128"/>
      <c r="O582" s="128"/>
      <c r="P582" s="128"/>
      <c r="Q582" s="128"/>
      <c r="R582" s="147"/>
      <c r="S582" s="147"/>
      <c r="T582" s="147"/>
    </row>
    <row r="583" spans="1:20" ht="14.25" customHeight="1">
      <c r="A583" s="216"/>
      <c r="B583" s="234"/>
      <c r="C583" s="322"/>
      <c r="D583" s="171"/>
      <c r="E583" s="315"/>
      <c r="F583" s="315"/>
      <c r="G583" s="53"/>
      <c r="H583" s="210"/>
      <c r="I583" s="72"/>
      <c r="J583" s="89"/>
      <c r="K583" s="90"/>
      <c r="L583" s="90"/>
      <c r="M583" s="91"/>
      <c r="N583" s="128"/>
      <c r="O583" s="128"/>
      <c r="P583" s="128"/>
      <c r="Q583" s="128"/>
      <c r="R583" s="147"/>
      <c r="S583" s="147"/>
      <c r="T583" s="147"/>
    </row>
    <row r="584" spans="1:20" ht="14.25" customHeight="1">
      <c r="A584" s="230"/>
      <c r="B584" s="234"/>
      <c r="C584" s="323"/>
      <c r="D584" s="219"/>
      <c r="E584" s="315"/>
      <c r="F584" s="315"/>
      <c r="G584" s="53"/>
      <c r="H584" s="211"/>
      <c r="I584" s="72"/>
      <c r="J584" s="89"/>
      <c r="K584" s="89"/>
      <c r="L584" s="89"/>
      <c r="M584" s="89"/>
      <c r="N584" s="128"/>
      <c r="O584" s="128"/>
      <c r="P584" s="128"/>
      <c r="Q584" s="128"/>
      <c r="R584" s="147"/>
      <c r="S584" s="147"/>
      <c r="T584" s="147"/>
    </row>
    <row r="585" spans="1:20" ht="14.25" customHeight="1">
      <c r="A585" s="217"/>
      <c r="B585" s="246"/>
      <c r="C585" s="326"/>
      <c r="D585" s="172"/>
      <c r="E585" s="317"/>
      <c r="F585" s="317"/>
      <c r="G585" s="68"/>
      <c r="H585" s="210">
        <f>IF(H584&lt;10^4,-1,IF(H584&lt;10^5,-2,IF(H584&lt;10^6,-3,-4)))</f>
        <v>-1</v>
      </c>
      <c r="I585" s="72"/>
      <c r="J585" s="89"/>
      <c r="K585" s="89"/>
      <c r="L585" s="89"/>
      <c r="M585" s="89"/>
      <c r="N585" s="128"/>
      <c r="O585" s="128"/>
      <c r="P585" s="128"/>
      <c r="Q585" s="128"/>
      <c r="R585" s="147"/>
      <c r="S585" s="147"/>
      <c r="T585" s="147"/>
    </row>
    <row r="586" spans="1:20" ht="14.25" customHeight="1">
      <c r="A586" s="148" t="s">
        <v>792</v>
      </c>
      <c r="B586" s="143" t="s">
        <v>788</v>
      </c>
      <c r="C586" s="304">
        <v>200</v>
      </c>
      <c r="D586" s="28"/>
      <c r="E586" s="315"/>
      <c r="F586" s="315">
        <f>INT(C586*E587)</f>
        <v>0</v>
      </c>
      <c r="G586" s="53" t="str">
        <f t="shared" ref="G586:G600" si="26">I586&amp;J586&amp;K586&amp;L586&amp;M586&amp;N586&amp;O586</f>
        <v/>
      </c>
      <c r="H586" s="210"/>
      <c r="I586" s="89"/>
      <c r="J586" s="89"/>
      <c r="K586" s="90"/>
      <c r="L586" s="90"/>
      <c r="M586" s="91"/>
      <c r="N586" s="128"/>
      <c r="O586" s="128"/>
      <c r="P586" s="128"/>
      <c r="Q586" s="128"/>
      <c r="R586" s="147"/>
      <c r="S586" s="147"/>
      <c r="T586" s="147"/>
    </row>
    <row r="587" spans="1:20" ht="14.25" customHeight="1">
      <c r="A587" s="148" t="s">
        <v>641</v>
      </c>
      <c r="B587" s="143" t="s">
        <v>789</v>
      </c>
      <c r="C587" s="304"/>
      <c r="D587" s="28" t="s">
        <v>434</v>
      </c>
      <c r="E587" s="315">
        <f>ROUNDDOWN(H587,H588)</f>
        <v>0</v>
      </c>
      <c r="F587" s="315"/>
      <c r="G587" s="53" t="str">
        <f t="shared" si="26"/>
        <v/>
      </c>
      <c r="H587" s="211"/>
      <c r="I587" s="89"/>
      <c r="J587" s="89"/>
      <c r="K587" s="89"/>
      <c r="L587" s="89"/>
      <c r="M587" s="89"/>
      <c r="N587" s="128"/>
      <c r="O587" s="128"/>
      <c r="P587" s="128"/>
      <c r="Q587" s="128"/>
      <c r="R587" s="147"/>
      <c r="S587" s="147"/>
      <c r="T587" s="147"/>
    </row>
    <row r="588" spans="1:20" ht="14.25" customHeight="1">
      <c r="A588" s="217"/>
      <c r="B588" s="184"/>
      <c r="C588" s="307"/>
      <c r="D588" s="29"/>
      <c r="E588" s="317"/>
      <c r="F588" s="317"/>
      <c r="G588" s="68" t="str">
        <f t="shared" si="26"/>
        <v/>
      </c>
      <c r="H588" s="210">
        <f>IF(H587&lt;10^4,-1,IF(H587&lt;10^5,-2,IF(H587&lt;10^6,-3,-4)))</f>
        <v>-1</v>
      </c>
      <c r="I588" s="89"/>
      <c r="J588" s="89"/>
      <c r="K588" s="89"/>
      <c r="L588" s="89"/>
      <c r="M588" s="89"/>
      <c r="N588" s="128"/>
      <c r="O588" s="128"/>
      <c r="P588" s="128"/>
      <c r="Q588" s="128"/>
      <c r="R588" s="147"/>
      <c r="S588" s="147"/>
      <c r="T588" s="147"/>
    </row>
    <row r="589" spans="1:20" ht="14.25" customHeight="1">
      <c r="A589" s="148" t="s">
        <v>792</v>
      </c>
      <c r="B589" s="143" t="s">
        <v>791</v>
      </c>
      <c r="C589" s="304">
        <v>644</v>
      </c>
      <c r="D589" s="28"/>
      <c r="E589" s="315"/>
      <c r="F589" s="315">
        <f>INT(C589*E590)</f>
        <v>0</v>
      </c>
      <c r="G589" s="53" t="str">
        <f t="shared" si="26"/>
        <v/>
      </c>
      <c r="H589" s="210"/>
      <c r="I589" s="89"/>
      <c r="J589" s="89"/>
      <c r="K589" s="90"/>
      <c r="L589" s="90"/>
      <c r="M589" s="91"/>
      <c r="N589" s="128"/>
      <c r="O589" s="128"/>
      <c r="P589" s="128"/>
      <c r="Q589" s="128"/>
      <c r="R589" s="147"/>
      <c r="S589" s="147"/>
      <c r="T589" s="147"/>
    </row>
    <row r="590" spans="1:20" ht="14.25" customHeight="1">
      <c r="A590" s="148" t="s">
        <v>642</v>
      </c>
      <c r="B590" s="143" t="s">
        <v>790</v>
      </c>
      <c r="C590" s="314"/>
      <c r="D590" s="28" t="s">
        <v>434</v>
      </c>
      <c r="E590" s="315">
        <f>ROUNDDOWN(H590,H591)</f>
        <v>0</v>
      </c>
      <c r="F590" s="315"/>
      <c r="G590" s="53" t="str">
        <f t="shared" si="26"/>
        <v/>
      </c>
      <c r="H590" s="211"/>
      <c r="I590" s="89"/>
      <c r="J590" s="89"/>
      <c r="K590" s="89"/>
      <c r="L590" s="89"/>
      <c r="M590" s="89"/>
      <c r="N590" s="128"/>
      <c r="O590" s="128"/>
      <c r="P590" s="128"/>
      <c r="Q590" s="128"/>
      <c r="R590" s="147"/>
      <c r="S590" s="147"/>
      <c r="T590" s="147"/>
    </row>
    <row r="591" spans="1:20" ht="14.25" customHeight="1">
      <c r="A591" s="217"/>
      <c r="B591" s="184"/>
      <c r="C591" s="310"/>
      <c r="D591" s="29"/>
      <c r="E591" s="317"/>
      <c r="F591" s="317"/>
      <c r="G591" s="68" t="str">
        <f t="shared" si="26"/>
        <v/>
      </c>
      <c r="H591" s="210">
        <f>IF(H590&lt;10^4,-1,IF(H590&lt;10^5,-2,IF(H590&lt;10^6,-3,-4)))</f>
        <v>-1</v>
      </c>
      <c r="I591" s="89"/>
      <c r="J591" s="89"/>
      <c r="K591" s="89"/>
      <c r="L591" s="89"/>
      <c r="M591" s="89"/>
      <c r="N591" s="128"/>
      <c r="O591" s="128"/>
      <c r="P591" s="128"/>
      <c r="Q591" s="128"/>
      <c r="R591" s="147"/>
      <c r="S591" s="147"/>
      <c r="T591" s="147"/>
    </row>
    <row r="592" spans="1:20" ht="14.25" customHeight="1">
      <c r="A592" s="148" t="s">
        <v>792</v>
      </c>
      <c r="B592" s="143" t="s">
        <v>788</v>
      </c>
      <c r="C592" s="304">
        <v>978</v>
      </c>
      <c r="D592" s="28"/>
      <c r="E592" s="315"/>
      <c r="F592" s="315">
        <f>INT(C592*E593)</f>
        <v>0</v>
      </c>
      <c r="G592" s="53" t="str">
        <f t="shared" si="26"/>
        <v/>
      </c>
      <c r="H592" s="210"/>
      <c r="I592" s="89"/>
      <c r="J592" s="89"/>
      <c r="K592" s="90"/>
      <c r="L592" s="128"/>
      <c r="M592" s="128"/>
      <c r="N592" s="128"/>
      <c r="O592" s="128"/>
      <c r="P592" s="128"/>
      <c r="Q592" s="128"/>
      <c r="R592" s="147"/>
      <c r="S592" s="147"/>
      <c r="T592" s="147"/>
    </row>
    <row r="593" spans="1:20" ht="14.25" customHeight="1">
      <c r="A593" s="148" t="s">
        <v>643</v>
      </c>
      <c r="B593" s="143" t="s">
        <v>793</v>
      </c>
      <c r="C593" s="314"/>
      <c r="D593" s="28" t="s">
        <v>434</v>
      </c>
      <c r="E593" s="315">
        <f>ROUNDDOWN(H593,H594)</f>
        <v>0</v>
      </c>
      <c r="F593" s="315"/>
      <c r="G593" s="53" t="str">
        <f t="shared" si="26"/>
        <v/>
      </c>
      <c r="H593" s="211"/>
      <c r="I593" s="89"/>
      <c r="J593" s="89"/>
      <c r="K593" s="89"/>
      <c r="L593" s="89"/>
      <c r="M593" s="89"/>
      <c r="N593" s="89"/>
      <c r="O593" s="89"/>
      <c r="P593" s="128"/>
      <c r="Q593" s="128"/>
      <c r="R593" s="147"/>
      <c r="S593" s="147"/>
      <c r="T593" s="147"/>
    </row>
    <row r="594" spans="1:20" ht="14.25" customHeight="1">
      <c r="A594" s="217"/>
      <c r="B594" s="184"/>
      <c r="C594" s="310"/>
      <c r="D594" s="29"/>
      <c r="E594" s="317"/>
      <c r="F594" s="317"/>
      <c r="G594" s="68" t="str">
        <f t="shared" si="26"/>
        <v/>
      </c>
      <c r="H594" s="210">
        <f>IF(H593&lt;10^4,-1,IF(H593&lt;10^5,-2,IF(H593&lt;10^6,-3,-4)))</f>
        <v>-1</v>
      </c>
      <c r="I594" s="89"/>
      <c r="J594" s="89"/>
      <c r="K594" s="89"/>
      <c r="L594" s="89"/>
      <c r="M594" s="89"/>
      <c r="N594" s="89"/>
      <c r="O594" s="89"/>
      <c r="P594" s="128"/>
      <c r="Q594" s="128"/>
      <c r="R594" s="147"/>
      <c r="S594" s="147"/>
      <c r="T594" s="147"/>
    </row>
    <row r="595" spans="1:20" ht="14.25" customHeight="1">
      <c r="A595" s="148" t="s">
        <v>792</v>
      </c>
      <c r="B595" s="143" t="s">
        <v>788</v>
      </c>
      <c r="C595" s="304">
        <v>1636</v>
      </c>
      <c r="D595" s="28"/>
      <c r="E595" s="315"/>
      <c r="F595" s="315">
        <f>INT(C595*E596)</f>
        <v>0</v>
      </c>
      <c r="G595" s="53" t="str">
        <f t="shared" si="26"/>
        <v/>
      </c>
      <c r="H595" s="210"/>
      <c r="I595" s="128"/>
      <c r="J595" s="128"/>
      <c r="K595" s="128"/>
      <c r="L595" s="89"/>
      <c r="M595" s="89"/>
      <c r="N595" s="89"/>
      <c r="O595" s="89"/>
      <c r="P595" s="128"/>
      <c r="Q595" s="128"/>
      <c r="R595" s="147"/>
      <c r="S595" s="147"/>
      <c r="T595" s="147"/>
    </row>
    <row r="596" spans="1:20" ht="14.25" customHeight="1">
      <c r="A596" s="148" t="s">
        <v>794</v>
      </c>
      <c r="B596" s="143" t="s">
        <v>793</v>
      </c>
      <c r="C596" s="314"/>
      <c r="D596" s="28" t="s">
        <v>435</v>
      </c>
      <c r="E596" s="315">
        <f>ROUNDDOWN(H596,H597)</f>
        <v>0</v>
      </c>
      <c r="F596" s="315"/>
      <c r="G596" s="53" t="str">
        <f t="shared" si="26"/>
        <v/>
      </c>
      <c r="H596" s="211"/>
      <c r="I596" s="89"/>
      <c r="J596" s="89"/>
      <c r="K596" s="89"/>
      <c r="L596" s="89"/>
      <c r="M596" s="89"/>
      <c r="N596" s="89"/>
      <c r="O596" s="89"/>
      <c r="P596" s="128"/>
      <c r="Q596" s="128"/>
      <c r="R596" s="147"/>
      <c r="S596" s="147"/>
      <c r="T596" s="147"/>
    </row>
    <row r="597" spans="1:20" ht="14.25" customHeight="1">
      <c r="A597" s="217"/>
      <c r="B597" s="184"/>
      <c r="C597" s="310"/>
      <c r="D597" s="29"/>
      <c r="E597" s="317"/>
      <c r="F597" s="317"/>
      <c r="G597" s="68" t="str">
        <f t="shared" si="26"/>
        <v/>
      </c>
      <c r="H597" s="210">
        <f>IF(H596&lt;10^4,-1,IF(H596&lt;10^5,-2,IF(H596&lt;10^6,-3,-4)))</f>
        <v>-1</v>
      </c>
      <c r="I597" s="89"/>
      <c r="J597" s="89"/>
      <c r="K597" s="89"/>
      <c r="L597" s="89"/>
      <c r="M597" s="89"/>
      <c r="N597" s="89"/>
      <c r="O597" s="89"/>
      <c r="P597" s="128"/>
      <c r="Q597" s="128"/>
      <c r="R597" s="147"/>
      <c r="S597" s="147"/>
      <c r="T597" s="147"/>
    </row>
    <row r="598" spans="1:20" ht="14.25" customHeight="1">
      <c r="A598" s="148" t="s">
        <v>792</v>
      </c>
      <c r="B598" s="143" t="s">
        <v>796</v>
      </c>
      <c r="C598" s="304">
        <v>494</v>
      </c>
      <c r="D598" s="28"/>
      <c r="E598" s="315"/>
      <c r="F598" s="315">
        <f>INT(C598*E599)</f>
        <v>0</v>
      </c>
      <c r="G598" s="53" t="str">
        <f t="shared" si="26"/>
        <v/>
      </c>
      <c r="H598" s="210"/>
      <c r="I598" s="89"/>
      <c r="J598" s="89"/>
      <c r="K598" s="90"/>
      <c r="L598" s="89"/>
      <c r="M598" s="89"/>
      <c r="N598" s="89"/>
      <c r="O598" s="89"/>
      <c r="P598" s="128"/>
      <c r="Q598" s="128"/>
      <c r="R598" s="147"/>
      <c r="S598" s="147"/>
      <c r="T598" s="147"/>
    </row>
    <row r="599" spans="1:20" ht="14.25" customHeight="1">
      <c r="A599" s="148" t="s">
        <v>795</v>
      </c>
      <c r="B599" s="143" t="s">
        <v>789</v>
      </c>
      <c r="C599" s="314"/>
      <c r="D599" s="28" t="s">
        <v>436</v>
      </c>
      <c r="E599" s="315">
        <f>ROUNDDOWN(H599,H600)</f>
        <v>0</v>
      </c>
      <c r="F599" s="315"/>
      <c r="G599" s="53" t="str">
        <f t="shared" si="26"/>
        <v/>
      </c>
      <c r="H599" s="211"/>
      <c r="I599" s="89"/>
      <c r="J599" s="89"/>
      <c r="K599" s="89"/>
      <c r="L599" s="89"/>
      <c r="M599" s="89"/>
      <c r="N599" s="89"/>
      <c r="O599" s="89"/>
      <c r="P599" s="128"/>
      <c r="Q599" s="128"/>
      <c r="R599" s="147"/>
      <c r="S599" s="147"/>
      <c r="T599" s="147"/>
    </row>
    <row r="600" spans="1:20" ht="14.25" customHeight="1">
      <c r="A600" s="217"/>
      <c r="B600" s="184"/>
      <c r="C600" s="310"/>
      <c r="D600" s="29"/>
      <c r="E600" s="317"/>
      <c r="F600" s="317"/>
      <c r="G600" s="68" t="str">
        <f t="shared" si="26"/>
        <v/>
      </c>
      <c r="H600" s="210">
        <f>IF(H599&lt;10^4,-1,IF(H599&lt;10^5,-2,IF(H599&lt;10^6,-3,-4)))</f>
        <v>-1</v>
      </c>
      <c r="I600" s="89"/>
      <c r="J600" s="89"/>
      <c r="K600" s="89"/>
      <c r="L600" s="89"/>
      <c r="M600" s="89"/>
      <c r="N600" s="89"/>
      <c r="O600" s="89"/>
      <c r="P600" s="128"/>
      <c r="Q600" s="128"/>
      <c r="R600" s="147"/>
      <c r="S600" s="147"/>
      <c r="T600" s="147"/>
    </row>
    <row r="601" spans="1:20" ht="14.25" customHeight="1">
      <c r="A601" s="148" t="s">
        <v>792</v>
      </c>
      <c r="B601" s="143" t="s">
        <v>798</v>
      </c>
      <c r="C601" s="304">
        <v>494</v>
      </c>
      <c r="D601" s="28"/>
      <c r="E601" s="315"/>
      <c r="F601" s="315">
        <f>INT(C601*E602)</f>
        <v>0</v>
      </c>
      <c r="G601" s="53" t="str">
        <f>I601&amp;J601&amp;K601&amp;L601&amp;M601&amp;N601&amp;O601</f>
        <v/>
      </c>
      <c r="H601" s="210"/>
      <c r="I601" s="89"/>
      <c r="J601" s="89"/>
      <c r="K601" s="90"/>
      <c r="L601" s="90"/>
      <c r="M601" s="89"/>
      <c r="N601" s="89"/>
      <c r="O601" s="89"/>
      <c r="P601" s="128"/>
      <c r="Q601" s="128"/>
      <c r="R601" s="147"/>
      <c r="S601" s="147"/>
      <c r="T601" s="147"/>
    </row>
    <row r="602" spans="1:20" ht="14.25" customHeight="1">
      <c r="A602" s="148" t="s">
        <v>797</v>
      </c>
      <c r="B602" s="143" t="s">
        <v>789</v>
      </c>
      <c r="C602" s="314"/>
      <c r="D602" s="28" t="s">
        <v>436</v>
      </c>
      <c r="E602" s="315">
        <f>ROUNDDOWN(H602,H603)</f>
        <v>0</v>
      </c>
      <c r="F602" s="315"/>
      <c r="G602" s="53" t="str">
        <f>I602&amp;J602&amp;K602&amp;L602&amp;M602&amp;N602&amp;O602</f>
        <v/>
      </c>
      <c r="H602" s="211"/>
      <c r="I602" s="89"/>
      <c r="J602" s="89"/>
      <c r="K602" s="89"/>
      <c r="L602" s="89"/>
      <c r="M602" s="89"/>
      <c r="N602" s="89"/>
      <c r="O602" s="89"/>
      <c r="P602" s="128"/>
      <c r="Q602" s="128"/>
      <c r="R602" s="147"/>
      <c r="S602" s="147"/>
      <c r="T602" s="147"/>
    </row>
    <row r="603" spans="1:20" ht="14.25" customHeight="1">
      <c r="A603" s="217"/>
      <c r="B603" s="184"/>
      <c r="C603" s="310"/>
      <c r="D603" s="29"/>
      <c r="E603" s="317"/>
      <c r="F603" s="317"/>
      <c r="G603" s="68" t="str">
        <f>I603&amp;J603&amp;K603&amp;L603&amp;M603&amp;N603&amp;O603</f>
        <v/>
      </c>
      <c r="H603" s="210">
        <f>IF(H602&lt;10^4,-1,IF(H602&lt;10^5,-2,IF(H602&lt;10^6,-3,-4)))</f>
        <v>-1</v>
      </c>
      <c r="I603" s="89"/>
      <c r="J603" s="89"/>
      <c r="K603" s="89"/>
      <c r="L603" s="89"/>
      <c r="M603" s="89"/>
      <c r="N603" s="89"/>
      <c r="O603" s="89"/>
      <c r="P603" s="128"/>
      <c r="Q603" s="128"/>
      <c r="R603" s="147"/>
      <c r="S603" s="147"/>
      <c r="T603" s="147"/>
    </row>
    <row r="604" spans="1:20" ht="14.25" customHeight="1">
      <c r="A604" s="216"/>
      <c r="B604" s="243"/>
      <c r="C604" s="318"/>
      <c r="D604" s="171"/>
      <c r="E604" s="315"/>
      <c r="F604" s="315"/>
      <c r="G604" s="53"/>
      <c r="H604" s="192"/>
      <c r="I604" s="89"/>
      <c r="J604" s="89"/>
      <c r="K604" s="90"/>
      <c r="L604" s="90"/>
      <c r="M604" s="89"/>
      <c r="N604" s="89"/>
      <c r="O604" s="89"/>
      <c r="P604" s="128"/>
      <c r="Q604" s="128"/>
      <c r="R604" s="147"/>
      <c r="S604" s="147"/>
      <c r="T604" s="147"/>
    </row>
    <row r="605" spans="1:20" ht="14.25" customHeight="1">
      <c r="A605" s="230"/>
      <c r="B605" s="243"/>
      <c r="C605" s="318"/>
      <c r="D605" s="219"/>
      <c r="E605" s="315"/>
      <c r="F605" s="315"/>
      <c r="G605" s="53"/>
      <c r="H605" s="212"/>
      <c r="I605" s="89"/>
      <c r="J605" s="89"/>
      <c r="K605" s="89"/>
      <c r="L605" s="89"/>
      <c r="M605" s="89"/>
      <c r="N605" s="89"/>
      <c r="O605" s="89"/>
      <c r="P605" s="128"/>
      <c r="Q605" s="128"/>
      <c r="R605" s="147"/>
      <c r="S605" s="147"/>
      <c r="T605" s="147"/>
    </row>
    <row r="606" spans="1:20" ht="14.25" customHeight="1">
      <c r="A606" s="217"/>
      <c r="B606" s="244"/>
      <c r="C606" s="326"/>
      <c r="D606" s="172"/>
      <c r="E606" s="317"/>
      <c r="F606" s="317"/>
      <c r="G606" s="68"/>
      <c r="H606" s="192">
        <f>IF(H605&lt;10^4,-1,IF(H605&lt;10^5,-2,IF(H605&lt;10^6,-3,-4)))</f>
        <v>-1</v>
      </c>
      <c r="I606" s="89"/>
      <c r="J606" s="89"/>
      <c r="K606" s="89"/>
      <c r="L606" s="89"/>
      <c r="M606" s="89"/>
      <c r="N606" s="89"/>
      <c r="O606" s="89"/>
      <c r="P606" s="128"/>
      <c r="Q606" s="128"/>
      <c r="R606" s="147"/>
      <c r="S606" s="147"/>
      <c r="T606" s="147"/>
    </row>
    <row r="607" spans="1:20" ht="14.25" customHeight="1">
      <c r="A607" s="41"/>
      <c r="B607" s="143"/>
      <c r="C607" s="314"/>
      <c r="D607" s="224"/>
      <c r="E607" s="315"/>
      <c r="F607" s="315"/>
      <c r="G607" s="53"/>
      <c r="H607" s="192"/>
      <c r="I607" s="89"/>
      <c r="J607" s="89"/>
      <c r="K607" s="90"/>
      <c r="L607" s="90"/>
      <c r="M607" s="89"/>
      <c r="N607" s="89"/>
      <c r="O607" s="89"/>
      <c r="P607" s="128"/>
      <c r="Q607" s="128"/>
      <c r="R607" s="147"/>
      <c r="S607" s="147"/>
      <c r="T607" s="147"/>
    </row>
    <row r="608" spans="1:20" ht="14.25" customHeight="1">
      <c r="A608" s="41"/>
      <c r="B608" s="143"/>
      <c r="C608" s="314"/>
      <c r="D608" s="224"/>
      <c r="E608" s="315"/>
      <c r="F608" s="315"/>
      <c r="G608" s="53"/>
      <c r="H608" s="212"/>
      <c r="I608" s="89"/>
      <c r="J608" s="89"/>
      <c r="K608" s="89"/>
      <c r="L608" s="89"/>
      <c r="M608" s="89"/>
      <c r="N608" s="89"/>
      <c r="O608" s="89"/>
      <c r="P608" s="128"/>
      <c r="Q608" s="128"/>
      <c r="R608" s="147"/>
      <c r="S608" s="147"/>
      <c r="T608" s="147"/>
    </row>
    <row r="609" spans="1:20" ht="14.25" customHeight="1">
      <c r="A609" s="42"/>
      <c r="B609" s="159"/>
      <c r="C609" s="310"/>
      <c r="D609" s="225"/>
      <c r="E609" s="317"/>
      <c r="F609" s="317"/>
      <c r="G609" s="68"/>
      <c r="H609" s="192">
        <f>IF(H608&lt;10^4,-1,IF(H608&lt;10^5,-2,IF(H608&lt;10^6,-3,-4)))</f>
        <v>-1</v>
      </c>
      <c r="I609" s="89"/>
      <c r="J609" s="89"/>
      <c r="K609" s="89"/>
      <c r="L609" s="89"/>
      <c r="M609" s="89"/>
      <c r="N609" s="89"/>
      <c r="O609" s="89"/>
      <c r="P609" s="128"/>
      <c r="Q609" s="128"/>
      <c r="R609" s="147"/>
      <c r="S609" s="147"/>
      <c r="T609" s="147"/>
    </row>
    <row r="610" spans="1:20" ht="14.25" customHeight="1">
      <c r="A610" s="41"/>
      <c r="B610" s="143"/>
      <c r="C610" s="314"/>
      <c r="D610" s="224"/>
      <c r="E610" s="315"/>
      <c r="F610" s="315">
        <f t="array" ref="F610">SUM(IF(MOD(ROW(F565:F607),3)=MOD(ROW(F565),3),F565:F607))</f>
        <v>0</v>
      </c>
      <c r="G610" s="86"/>
      <c r="H610" s="192"/>
      <c r="I610" s="88"/>
      <c r="J610" s="220"/>
      <c r="K610" s="72"/>
      <c r="L610" s="72"/>
      <c r="M610" s="72"/>
      <c r="N610" s="128"/>
      <c r="O610" s="128"/>
      <c r="P610" s="128"/>
      <c r="Q610" s="128"/>
      <c r="R610" s="147"/>
      <c r="S610" s="147"/>
      <c r="T610" s="147"/>
    </row>
    <row r="611" spans="1:20" ht="14.25" customHeight="1">
      <c r="A611" s="44" t="s">
        <v>559</v>
      </c>
      <c r="B611" s="143"/>
      <c r="C611" s="314"/>
      <c r="D611" s="224"/>
      <c r="E611" s="315"/>
      <c r="F611" s="315"/>
      <c r="G611" s="53"/>
      <c r="H611" s="212"/>
      <c r="I611" s="72"/>
      <c r="J611" s="72"/>
      <c r="K611" s="72"/>
      <c r="L611" s="72"/>
      <c r="M611" s="72"/>
      <c r="N611" s="128"/>
      <c r="O611" s="128"/>
      <c r="P611" s="128"/>
      <c r="Q611" s="128"/>
      <c r="R611" s="147"/>
      <c r="S611" s="147"/>
      <c r="T611" s="147"/>
    </row>
    <row r="612" spans="1:20" ht="14.25" customHeight="1">
      <c r="A612" s="45"/>
      <c r="B612" s="176"/>
      <c r="C612" s="311"/>
      <c r="D612" s="221"/>
      <c r="E612" s="321"/>
      <c r="F612" s="321"/>
      <c r="G612" s="55" t="str">
        <f>I612&amp;J612&amp;K612&amp;L612&amp;M612&amp;N612&amp;O612</f>
        <v/>
      </c>
      <c r="H612" s="192">
        <f>IF(H611&lt;10^4,-1,IF(H611&lt;10^5,-2,IF(H611&lt;10^6,-3,-4)))</f>
        <v>-1</v>
      </c>
      <c r="I612" s="72"/>
      <c r="J612" s="72"/>
      <c r="K612" s="72"/>
      <c r="L612" s="72"/>
      <c r="M612" s="72"/>
      <c r="N612" s="128"/>
      <c r="O612" s="128"/>
      <c r="P612" s="128"/>
      <c r="Q612" s="128"/>
      <c r="R612" s="147"/>
      <c r="S612" s="147"/>
      <c r="T612" s="147"/>
    </row>
    <row r="613" spans="1:20" ht="14.25" customHeight="1">
      <c r="G613" s="69">
        <f>G562+1</f>
        <v>21</v>
      </c>
      <c r="H613" s="208">
        <f>H562+1</f>
        <v>13</v>
      </c>
    </row>
    <row r="614" spans="1:20" ht="26.1" customHeight="1">
      <c r="A614" s="75" t="str">
        <f>A2</f>
        <v>A-1.○○棟建築工事</v>
      </c>
      <c r="B614" s="238" t="str">
        <f>集計!A134</f>
        <v>10.石工事</v>
      </c>
      <c r="C614" s="35"/>
      <c r="D614" s="15"/>
      <c r="E614" s="162"/>
      <c r="F614" s="162"/>
      <c r="G614" s="70"/>
    </row>
    <row r="615" spans="1:20" ht="26.1" customHeight="1">
      <c r="A615" s="17" t="s">
        <v>132</v>
      </c>
      <c r="B615" s="180" t="s">
        <v>133</v>
      </c>
      <c r="C615" s="18" t="s">
        <v>134</v>
      </c>
      <c r="D615" s="18" t="s">
        <v>129</v>
      </c>
      <c r="E615" s="163" t="s">
        <v>135</v>
      </c>
      <c r="F615" s="163" t="s">
        <v>136</v>
      </c>
      <c r="G615" s="71" t="s">
        <v>137</v>
      </c>
    </row>
    <row r="616" spans="1:20" ht="14.25" customHeight="1">
      <c r="A616" s="41" t="s">
        <v>801</v>
      </c>
      <c r="B616" s="143" t="s">
        <v>799</v>
      </c>
      <c r="C616" s="314">
        <v>10</v>
      </c>
      <c r="D616" s="28"/>
      <c r="E616" s="315"/>
      <c r="F616" s="315">
        <f>INT(C616*E617)</f>
        <v>0</v>
      </c>
      <c r="G616" s="53" t="str">
        <f t="shared" ref="G616:G621" si="27">I616&amp;J616&amp;K616&amp;L616&amp;M616&amp;N616&amp;O616</f>
        <v/>
      </c>
      <c r="H616" s="210"/>
      <c r="K616" s="199"/>
      <c r="L616" s="199"/>
      <c r="M616" s="200"/>
      <c r="N616" s="200"/>
    </row>
    <row r="617" spans="1:20" ht="14.25" customHeight="1">
      <c r="A617" s="41"/>
      <c r="B617" s="143" t="s">
        <v>800</v>
      </c>
      <c r="C617" s="304"/>
      <c r="D617" s="28" t="s">
        <v>561</v>
      </c>
      <c r="E617" s="315">
        <f>ROUNDDOWN(H617,H618)</f>
        <v>0</v>
      </c>
      <c r="F617" s="315"/>
      <c r="G617" s="53" t="str">
        <f t="shared" si="27"/>
        <v/>
      </c>
      <c r="H617" s="211"/>
    </row>
    <row r="618" spans="1:20" ht="14.25" customHeight="1">
      <c r="A618" s="42"/>
      <c r="B618" s="159"/>
      <c r="C618" s="307"/>
      <c r="D618" s="29"/>
      <c r="E618" s="317"/>
      <c r="F618" s="317"/>
      <c r="G618" s="68" t="str">
        <f t="shared" si="27"/>
        <v/>
      </c>
      <c r="H618" s="210">
        <f>IF(H617&lt;10^4,-1,IF(H617&lt;10^5,-2,IF(H617&lt;10^6,-3,-4)))</f>
        <v>-1</v>
      </c>
    </row>
    <row r="619" spans="1:20" ht="14.25" customHeight="1">
      <c r="A619" s="41" t="s">
        <v>802</v>
      </c>
      <c r="B619" s="143" t="s">
        <v>799</v>
      </c>
      <c r="C619" s="314">
        <v>5</v>
      </c>
      <c r="D619" s="28"/>
      <c r="E619" s="315"/>
      <c r="F619" s="315">
        <f>INT(C619*E620)</f>
        <v>0</v>
      </c>
      <c r="G619" s="53" t="str">
        <f t="shared" si="27"/>
        <v/>
      </c>
      <c r="H619" s="210"/>
      <c r="K619" s="199"/>
      <c r="L619" s="199"/>
      <c r="M619" s="200"/>
      <c r="N619" s="200"/>
    </row>
    <row r="620" spans="1:20" ht="14.25" customHeight="1">
      <c r="A620" s="41"/>
      <c r="B620" s="143" t="s">
        <v>803</v>
      </c>
      <c r="C620" s="304"/>
      <c r="D620" s="28" t="s">
        <v>550</v>
      </c>
      <c r="E620" s="315">
        <f>ROUNDDOWN(H620,H621)</f>
        <v>0</v>
      </c>
      <c r="F620" s="315"/>
      <c r="G620" s="53" t="str">
        <f t="shared" si="27"/>
        <v/>
      </c>
      <c r="H620" s="211"/>
    </row>
    <row r="621" spans="1:20" ht="14.25" customHeight="1">
      <c r="A621" s="42"/>
      <c r="B621" s="159"/>
      <c r="C621" s="307"/>
      <c r="D621" s="29"/>
      <c r="E621" s="317"/>
      <c r="F621" s="317"/>
      <c r="G621" s="68" t="str">
        <f t="shared" si="27"/>
        <v/>
      </c>
      <c r="H621" s="210">
        <f>IF(H620&lt;10^4,-1,IF(H620&lt;10^5,-2,IF(H620&lt;10^6,-3,-4)))</f>
        <v>-1</v>
      </c>
    </row>
    <row r="622" spans="1:20" ht="14.25" customHeight="1">
      <c r="A622" s="41"/>
      <c r="B622" s="143"/>
      <c r="C622" s="304"/>
      <c r="D622" s="28"/>
      <c r="E622" s="306"/>
      <c r="F622" s="306"/>
      <c r="G622" s="53"/>
      <c r="H622" s="210"/>
      <c r="K622" s="199"/>
      <c r="L622" s="199"/>
      <c r="M622" s="200"/>
      <c r="N622" s="200"/>
    </row>
    <row r="623" spans="1:20" ht="14.25" customHeight="1">
      <c r="A623" s="41"/>
      <c r="B623" s="143"/>
      <c r="C623" s="304"/>
      <c r="D623" s="28"/>
      <c r="E623" s="306"/>
      <c r="F623" s="306"/>
      <c r="G623" s="53"/>
      <c r="H623" s="211"/>
    </row>
    <row r="624" spans="1:20" ht="14.25" customHeight="1">
      <c r="A624" s="42"/>
      <c r="B624" s="158"/>
      <c r="C624" s="307"/>
      <c r="D624" s="29"/>
      <c r="E624" s="309"/>
      <c r="F624" s="309"/>
      <c r="G624" s="68"/>
      <c r="H624" s="210">
        <f>IF(H623&lt;10^4,-1,IF(H623&lt;10^5,-2,IF(H623&lt;10^6,-3,-4)))</f>
        <v>-1</v>
      </c>
      <c r="K624" s="206"/>
    </row>
    <row r="625" spans="1:14" ht="14.25" customHeight="1">
      <c r="A625" s="41"/>
      <c r="B625" s="143"/>
      <c r="C625" s="304"/>
      <c r="D625" s="28"/>
      <c r="E625" s="306"/>
      <c r="F625" s="306"/>
      <c r="G625" s="52"/>
      <c r="H625" s="210"/>
      <c r="N625" s="200"/>
    </row>
    <row r="626" spans="1:14" ht="14.25" customHeight="1">
      <c r="A626" s="41"/>
      <c r="B626" s="143"/>
      <c r="C626" s="304"/>
      <c r="D626" s="28"/>
      <c r="E626" s="306"/>
      <c r="F626" s="306"/>
      <c r="G626" s="53"/>
      <c r="H626" s="211"/>
    </row>
    <row r="627" spans="1:14" ht="14.25" customHeight="1">
      <c r="A627" s="42"/>
      <c r="B627" s="158"/>
      <c r="C627" s="307"/>
      <c r="D627" s="29"/>
      <c r="E627" s="309"/>
      <c r="F627" s="309"/>
      <c r="G627" s="68"/>
      <c r="H627" s="210">
        <f>IF(H626&lt;10^4,-1,IF(H626&lt;10^5,-2,IF(H626&lt;10^6,-3,-4)))</f>
        <v>-1</v>
      </c>
      <c r="K627" s="206"/>
    </row>
    <row r="628" spans="1:14" ht="14.25" customHeight="1">
      <c r="A628" s="41"/>
      <c r="B628" s="143"/>
      <c r="C628" s="304"/>
      <c r="D628" s="28"/>
      <c r="E628" s="306"/>
      <c r="F628" s="306"/>
      <c r="G628" s="52"/>
      <c r="H628" s="210"/>
      <c r="K628" s="199"/>
      <c r="L628" s="199"/>
      <c r="M628" s="200"/>
      <c r="N628" s="200"/>
    </row>
    <row r="629" spans="1:14" ht="14.25" customHeight="1">
      <c r="A629" s="41"/>
      <c r="B629" s="143"/>
      <c r="C629" s="304"/>
      <c r="D629" s="28"/>
      <c r="E629" s="306"/>
      <c r="F629" s="306"/>
      <c r="G629" s="53"/>
      <c r="H629" s="211"/>
    </row>
    <row r="630" spans="1:14" ht="14.25" customHeight="1">
      <c r="A630" s="42"/>
      <c r="B630" s="158"/>
      <c r="C630" s="307"/>
      <c r="D630" s="29"/>
      <c r="E630" s="309"/>
      <c r="F630" s="309"/>
      <c r="G630" s="68"/>
      <c r="H630" s="210">
        <f>IF(H629&lt;10^4,-1,IF(H629&lt;10^5,-2,IF(H629&lt;10^6,-3,-4)))</f>
        <v>-1</v>
      </c>
    </row>
    <row r="631" spans="1:14" ht="14.25" customHeight="1">
      <c r="A631" s="41"/>
      <c r="B631" s="143"/>
      <c r="C631" s="304"/>
      <c r="D631" s="28"/>
      <c r="E631" s="306"/>
      <c r="F631" s="306"/>
      <c r="G631" s="52"/>
      <c r="H631" s="210"/>
    </row>
    <row r="632" spans="1:14" ht="14.25" customHeight="1">
      <c r="A632" s="41"/>
      <c r="B632" s="143"/>
      <c r="C632" s="304"/>
      <c r="D632" s="28"/>
      <c r="E632" s="306"/>
      <c r="F632" s="306"/>
      <c r="G632" s="53"/>
      <c r="H632" s="211"/>
    </row>
    <row r="633" spans="1:14" ht="14.25" customHeight="1">
      <c r="A633" s="42"/>
      <c r="B633" s="158"/>
      <c r="C633" s="307"/>
      <c r="D633" s="29"/>
      <c r="E633" s="309"/>
      <c r="F633" s="309"/>
      <c r="G633" s="68"/>
      <c r="H633" s="210">
        <f>IF(H632&lt;10^4,-1,IF(H632&lt;10^5,-2,IF(H632&lt;10^6,-3,-4)))</f>
        <v>-1</v>
      </c>
    </row>
    <row r="634" spans="1:14" ht="14.25" customHeight="1">
      <c r="A634" s="41"/>
      <c r="B634" s="143"/>
      <c r="C634" s="304"/>
      <c r="D634" s="28"/>
      <c r="E634" s="306"/>
      <c r="F634" s="306"/>
      <c r="G634" s="52"/>
      <c r="H634" s="210"/>
    </row>
    <row r="635" spans="1:14" ht="14.25" customHeight="1">
      <c r="A635" s="41"/>
      <c r="B635" s="143"/>
      <c r="C635" s="304"/>
      <c r="D635" s="28"/>
      <c r="E635" s="306"/>
      <c r="F635" s="306"/>
      <c r="G635" s="53"/>
      <c r="H635" s="211"/>
    </row>
    <row r="636" spans="1:14" ht="14.25" customHeight="1">
      <c r="A636" s="42"/>
      <c r="B636" s="158"/>
      <c r="C636" s="307"/>
      <c r="D636" s="29"/>
      <c r="E636" s="309"/>
      <c r="F636" s="309"/>
      <c r="G636" s="68"/>
      <c r="H636" s="210">
        <f>IF(H635&lt;10^4,-1,IF(H635&lt;10^5,-2,IF(H635&lt;10^6,-3,-4)))</f>
        <v>-1</v>
      </c>
    </row>
    <row r="637" spans="1:14" ht="14.25" customHeight="1">
      <c r="A637" s="41"/>
      <c r="B637" s="143"/>
      <c r="C637" s="304"/>
      <c r="D637" s="28"/>
      <c r="E637" s="306"/>
      <c r="F637" s="306"/>
      <c r="G637" s="52"/>
      <c r="H637" s="210"/>
    </row>
    <row r="638" spans="1:14" ht="14.25" customHeight="1">
      <c r="A638" s="41"/>
      <c r="B638" s="143"/>
      <c r="C638" s="304"/>
      <c r="D638" s="28"/>
      <c r="E638" s="306"/>
      <c r="F638" s="306"/>
      <c r="G638" s="60"/>
      <c r="H638" s="211"/>
    </row>
    <row r="639" spans="1:14" ht="14.25" customHeight="1">
      <c r="A639" s="42"/>
      <c r="B639" s="159"/>
      <c r="C639" s="310"/>
      <c r="D639" s="29"/>
      <c r="E639" s="309"/>
      <c r="F639" s="309"/>
      <c r="G639" s="68"/>
      <c r="H639" s="210">
        <f>IF(H638&lt;10^4,-1,IF(H638&lt;10^5,-2,IF(H638&lt;10^6,-3,-4)))</f>
        <v>-1</v>
      </c>
    </row>
    <row r="640" spans="1:14" ht="14.25" customHeight="1">
      <c r="A640" s="41"/>
      <c r="B640" s="143"/>
      <c r="C640" s="314"/>
      <c r="D640" s="28"/>
      <c r="E640" s="306"/>
      <c r="F640" s="306"/>
      <c r="G640" s="52"/>
      <c r="H640" s="210"/>
    </row>
    <row r="641" spans="1:11" ht="14.25" customHeight="1">
      <c r="A641" s="41"/>
      <c r="B641" s="143"/>
      <c r="C641" s="314"/>
      <c r="D641" s="28"/>
      <c r="E641" s="306"/>
      <c r="F641" s="306"/>
      <c r="G641" s="53"/>
      <c r="H641" s="211"/>
    </row>
    <row r="642" spans="1:11" ht="14.25" customHeight="1">
      <c r="A642" s="42"/>
      <c r="B642" s="159"/>
      <c r="C642" s="310"/>
      <c r="D642" s="29"/>
      <c r="E642" s="309"/>
      <c r="F642" s="309"/>
      <c r="G642" s="68"/>
      <c r="H642" s="210">
        <f>IF(H641&lt;10^4,-1,IF(H641&lt;10^5,-2,IF(H641&lt;10^6,-3,-4)))</f>
        <v>-1</v>
      </c>
    </row>
    <row r="643" spans="1:11" ht="14.25" customHeight="1">
      <c r="A643" s="41"/>
      <c r="B643" s="143"/>
      <c r="C643" s="314"/>
      <c r="D643" s="28"/>
      <c r="E643" s="306"/>
      <c r="F643" s="306"/>
      <c r="G643" s="52"/>
      <c r="H643" s="210"/>
    </row>
    <row r="644" spans="1:11" ht="14.25" customHeight="1">
      <c r="A644" s="41"/>
      <c r="B644" s="143"/>
      <c r="C644" s="314"/>
      <c r="D644" s="28"/>
      <c r="E644" s="306"/>
      <c r="F644" s="306"/>
      <c r="G644" s="53"/>
      <c r="H644" s="211"/>
    </row>
    <row r="645" spans="1:11" ht="14.25" customHeight="1">
      <c r="A645" s="42"/>
      <c r="B645" s="184"/>
      <c r="C645" s="310"/>
      <c r="D645" s="29"/>
      <c r="E645" s="309"/>
      <c r="F645" s="309"/>
      <c r="G645" s="68"/>
      <c r="H645" s="210">
        <f>IF(H644&lt;10^4,-1,IF(H644&lt;10^5,-2,IF(H644&lt;10^6,-3,-4)))</f>
        <v>-1</v>
      </c>
      <c r="K645" s="206"/>
    </row>
    <row r="646" spans="1:11" ht="14.25" customHeight="1">
      <c r="A646" s="41"/>
      <c r="B646" s="143"/>
      <c r="C646" s="314"/>
      <c r="D646" s="28"/>
      <c r="E646" s="306"/>
      <c r="F646" s="306"/>
      <c r="G646" s="52"/>
      <c r="H646" s="210"/>
    </row>
    <row r="647" spans="1:11" ht="14.25" customHeight="1">
      <c r="A647" s="41"/>
      <c r="B647" s="143"/>
      <c r="C647" s="314"/>
      <c r="D647" s="28"/>
      <c r="E647" s="306"/>
      <c r="F647" s="306"/>
      <c r="G647" s="53"/>
      <c r="H647" s="211"/>
    </row>
    <row r="648" spans="1:11" ht="14.25" customHeight="1">
      <c r="A648" s="42"/>
      <c r="B648" s="184"/>
      <c r="C648" s="310"/>
      <c r="D648" s="29"/>
      <c r="E648" s="309"/>
      <c r="F648" s="309"/>
      <c r="G648" s="68"/>
      <c r="H648" s="210">
        <f>IF(H647&lt;10^4,-1,IF(H647&lt;10^5,-2,IF(H647&lt;10^6,-3,-4)))</f>
        <v>-1</v>
      </c>
    </row>
    <row r="649" spans="1:11" ht="14.25" customHeight="1">
      <c r="A649" s="41"/>
      <c r="B649" s="143"/>
      <c r="C649" s="314"/>
      <c r="D649" s="28"/>
      <c r="E649" s="306"/>
      <c r="F649" s="306"/>
      <c r="G649" s="53"/>
      <c r="H649" s="210"/>
    </row>
    <row r="650" spans="1:11" ht="14.25" customHeight="1">
      <c r="A650" s="41"/>
      <c r="B650" s="143"/>
      <c r="C650" s="314"/>
      <c r="D650" s="28"/>
      <c r="E650" s="306"/>
      <c r="F650" s="306"/>
      <c r="G650" s="53"/>
      <c r="H650" s="211"/>
    </row>
    <row r="651" spans="1:11" ht="14.25" customHeight="1">
      <c r="A651" s="42"/>
      <c r="B651" s="159"/>
      <c r="C651" s="310"/>
      <c r="D651" s="29"/>
      <c r="E651" s="309"/>
      <c r="F651" s="309"/>
      <c r="G651" s="68"/>
      <c r="H651" s="210">
        <f>IF(H650&lt;10^4,-1,IF(H650&lt;10^5,-2,IF(H650&lt;10^6,-3,-4)))</f>
        <v>-1</v>
      </c>
    </row>
    <row r="652" spans="1:11" ht="14.25" customHeight="1">
      <c r="A652" s="41"/>
      <c r="B652" s="143"/>
      <c r="C652" s="314"/>
      <c r="D652" s="28"/>
      <c r="E652" s="306"/>
      <c r="F652" s="306"/>
      <c r="G652" s="53"/>
      <c r="H652" s="210"/>
    </row>
    <row r="653" spans="1:11" ht="14.25" customHeight="1">
      <c r="A653" s="41"/>
      <c r="B653" s="143"/>
      <c r="C653" s="314"/>
      <c r="D653" s="28"/>
      <c r="E653" s="306"/>
      <c r="F653" s="306"/>
      <c r="G653" s="53"/>
      <c r="H653" s="211"/>
    </row>
    <row r="654" spans="1:11" ht="14.25" customHeight="1">
      <c r="A654" s="42"/>
      <c r="B654" s="159"/>
      <c r="C654" s="310"/>
      <c r="D654" s="29"/>
      <c r="E654" s="309"/>
      <c r="F654" s="309"/>
      <c r="G654" s="68"/>
      <c r="H654" s="210">
        <f>IF(H653&lt;10^4,-1,IF(H653&lt;10^5,-2,IF(H653&lt;10^6,-3,-4)))</f>
        <v>-1</v>
      </c>
    </row>
    <row r="655" spans="1:11" ht="14.25" customHeight="1">
      <c r="A655" s="41"/>
      <c r="B655" s="143"/>
      <c r="C655" s="314"/>
      <c r="D655" s="28"/>
      <c r="E655" s="306"/>
      <c r="F655" s="306"/>
      <c r="G655" s="53"/>
      <c r="H655" s="192"/>
    </row>
    <row r="656" spans="1:11" ht="14.25" customHeight="1">
      <c r="A656" s="41"/>
      <c r="B656" s="143"/>
      <c r="C656" s="314"/>
      <c r="D656" s="28"/>
      <c r="E656" s="306"/>
      <c r="F656" s="306"/>
      <c r="G656" s="53"/>
      <c r="H656" s="212"/>
    </row>
    <row r="657" spans="1:15" ht="14.25" customHeight="1">
      <c r="A657" s="42"/>
      <c r="B657" s="159"/>
      <c r="C657" s="310"/>
      <c r="D657" s="29"/>
      <c r="E657" s="309"/>
      <c r="F657" s="309"/>
      <c r="G657" s="68"/>
      <c r="H657" s="192">
        <f>IF(H656&lt;10^4,-1,IF(H656&lt;10^5,-2,IF(H656&lt;10^6,-3,-4)))</f>
        <v>-1</v>
      </c>
    </row>
    <row r="658" spans="1:15" ht="14.25" customHeight="1">
      <c r="A658" s="41"/>
      <c r="B658" s="143"/>
      <c r="C658" s="314"/>
      <c r="D658" s="28"/>
      <c r="E658" s="306"/>
      <c r="F658" s="306"/>
      <c r="G658" s="53"/>
      <c r="H658" s="192"/>
    </row>
    <row r="659" spans="1:15" ht="14.25" customHeight="1">
      <c r="A659" s="41"/>
      <c r="B659" s="143"/>
      <c r="C659" s="314"/>
      <c r="D659" s="28"/>
      <c r="E659" s="306"/>
      <c r="F659" s="306"/>
      <c r="G659" s="53"/>
      <c r="H659" s="212"/>
    </row>
    <row r="660" spans="1:15" ht="14.25" customHeight="1">
      <c r="A660" s="42"/>
      <c r="B660" s="159"/>
      <c r="C660" s="310"/>
      <c r="D660" s="29"/>
      <c r="E660" s="309"/>
      <c r="F660" s="309"/>
      <c r="G660" s="68"/>
      <c r="H660" s="192">
        <f>IF(H659&lt;10^4,-1,IF(H659&lt;10^5,-2,IF(H659&lt;10^6,-3,-4)))</f>
        <v>-1</v>
      </c>
    </row>
    <row r="661" spans="1:15" ht="14.25" customHeight="1">
      <c r="A661" s="41"/>
      <c r="B661" s="143"/>
      <c r="C661" s="314"/>
      <c r="D661" s="28"/>
      <c r="E661" s="306"/>
      <c r="F661" s="315">
        <f t="array" ref="F661">SUM(IF(MOD(ROW(F616:F658),3)=MOD(ROW(F616),3),F616:F658))</f>
        <v>0</v>
      </c>
      <c r="G661" s="86"/>
      <c r="H661" s="192"/>
    </row>
    <row r="662" spans="1:15" ht="14.25" customHeight="1">
      <c r="A662" s="44" t="s">
        <v>131</v>
      </c>
      <c r="B662" s="143"/>
      <c r="C662" s="314"/>
      <c r="D662" s="28"/>
      <c r="E662" s="306"/>
      <c r="F662" s="306"/>
      <c r="G662" s="53" t="str">
        <f>I662&amp;J662&amp;K662&amp;L662&amp;M662&amp;N662&amp;O662</f>
        <v/>
      </c>
      <c r="H662" s="212"/>
    </row>
    <row r="663" spans="1:15" ht="14.25" customHeight="1">
      <c r="A663" s="45"/>
      <c r="B663" s="176"/>
      <c r="C663" s="311"/>
      <c r="D663" s="48"/>
      <c r="E663" s="313"/>
      <c r="F663" s="313"/>
      <c r="G663" s="55" t="str">
        <f>I663&amp;J663&amp;K663&amp;L663&amp;M663&amp;N663&amp;O663</f>
        <v/>
      </c>
      <c r="H663" s="192">
        <f>IF(H662&lt;10^4,-1,IF(H662&lt;10^5,-2,IF(H662&lt;10^6,-3,-4)))</f>
        <v>-1</v>
      </c>
    </row>
    <row r="664" spans="1:15" ht="14.25" customHeight="1">
      <c r="G664" s="69">
        <f>G613+1</f>
        <v>22</v>
      </c>
      <c r="H664" s="208">
        <f>H613+1</f>
        <v>14</v>
      </c>
    </row>
    <row r="665" spans="1:15" ht="26.1" customHeight="1">
      <c r="A665" s="75" t="str">
        <f>A2</f>
        <v>A-1.○○棟建築工事</v>
      </c>
      <c r="B665" s="238" t="str">
        <f>集計!A137</f>
        <v>11.タイル工事</v>
      </c>
      <c r="C665" s="35"/>
      <c r="D665" s="15"/>
      <c r="E665" s="162"/>
      <c r="F665" s="162"/>
      <c r="G665" s="16"/>
    </row>
    <row r="666" spans="1:15" ht="26.1" customHeight="1">
      <c r="A666" s="17" t="s">
        <v>132</v>
      </c>
      <c r="B666" s="180" t="s">
        <v>133</v>
      </c>
      <c r="C666" s="18" t="s">
        <v>134</v>
      </c>
      <c r="D666" s="18" t="s">
        <v>129</v>
      </c>
      <c r="E666" s="163" t="s">
        <v>135</v>
      </c>
      <c r="F666" s="163" t="s">
        <v>136</v>
      </c>
      <c r="G666" s="71" t="s">
        <v>137</v>
      </c>
    </row>
    <row r="667" spans="1:15" ht="14.25" customHeight="1">
      <c r="A667" s="148"/>
      <c r="B667" s="143"/>
      <c r="C667" s="304"/>
      <c r="D667" s="28"/>
      <c r="E667" s="315"/>
      <c r="F667" s="315"/>
      <c r="G667" s="53"/>
      <c r="H667" s="210"/>
      <c r="I667" s="72"/>
      <c r="J667" s="72"/>
      <c r="K667" s="82"/>
      <c r="L667" s="82"/>
      <c r="M667" s="83"/>
      <c r="N667" s="83"/>
      <c r="O667" s="72"/>
    </row>
    <row r="668" spans="1:15" ht="14.25" customHeight="1">
      <c r="A668" s="148" t="s">
        <v>810</v>
      </c>
      <c r="B668" s="143"/>
      <c r="C668" s="304"/>
      <c r="D668" s="28"/>
      <c r="E668" s="315"/>
      <c r="F668" s="315"/>
      <c r="G668" s="53"/>
      <c r="H668" s="211"/>
      <c r="I668" s="72"/>
      <c r="J668" s="72"/>
      <c r="K668" s="72"/>
      <c r="L668" s="72"/>
      <c r="M668" s="72"/>
      <c r="N668" s="72"/>
      <c r="O668" s="72"/>
    </row>
    <row r="669" spans="1:15" ht="14.25" customHeight="1">
      <c r="A669" s="149"/>
      <c r="B669" s="158"/>
      <c r="C669" s="307"/>
      <c r="D669" s="29"/>
      <c r="E669" s="317"/>
      <c r="F669" s="317"/>
      <c r="G669" s="68"/>
      <c r="H669" s="210">
        <f>IF(H668&lt;10^4,-1,IF(H668&lt;10^5,-2,IF(H668&lt;10^6,-3,-4)))</f>
        <v>-1</v>
      </c>
      <c r="I669" s="72"/>
      <c r="J669" s="72"/>
      <c r="K669" s="72"/>
      <c r="L669" s="72"/>
      <c r="M669" s="72"/>
      <c r="N669" s="72"/>
      <c r="O669" s="72"/>
    </row>
    <row r="670" spans="1:15" ht="14.25" customHeight="1">
      <c r="A670" s="148" t="s">
        <v>808</v>
      </c>
      <c r="B670" s="143" t="s">
        <v>804</v>
      </c>
      <c r="C670" s="314">
        <v>20</v>
      </c>
      <c r="D670" s="28"/>
      <c r="E670" s="315"/>
      <c r="F670" s="315">
        <f>INT(C670*E671)</f>
        <v>0</v>
      </c>
      <c r="G670" s="53" t="str">
        <f t="shared" ref="G670:G678" si="28">I670&amp;J670&amp;K670&amp;L670&amp;M670&amp;N670&amp;O670</f>
        <v/>
      </c>
      <c r="H670" s="210"/>
      <c r="I670" s="72"/>
      <c r="J670" s="72"/>
      <c r="K670" s="82"/>
      <c r="L670" s="82"/>
      <c r="M670" s="83"/>
      <c r="N670" s="83"/>
      <c r="O670" s="72"/>
    </row>
    <row r="671" spans="1:15" ht="14.25" customHeight="1">
      <c r="A671" s="148"/>
      <c r="B671" s="143" t="s">
        <v>809</v>
      </c>
      <c r="C671" s="304"/>
      <c r="D671" s="28" t="s">
        <v>561</v>
      </c>
      <c r="E671" s="315">
        <f>ROUNDDOWN(H671,H672)</f>
        <v>0</v>
      </c>
      <c r="F671" s="315"/>
      <c r="G671" s="53" t="str">
        <f t="shared" si="28"/>
        <v/>
      </c>
      <c r="H671" s="211"/>
      <c r="I671" s="72"/>
      <c r="J671" s="72"/>
      <c r="K671" s="72"/>
      <c r="L671" s="72"/>
      <c r="M671" s="72"/>
      <c r="N671" s="72"/>
      <c r="O671" s="72"/>
    </row>
    <row r="672" spans="1:15" ht="14.25" customHeight="1">
      <c r="A672" s="149"/>
      <c r="B672" s="158"/>
      <c r="C672" s="307"/>
      <c r="D672" s="29"/>
      <c r="E672" s="317"/>
      <c r="F672" s="317"/>
      <c r="G672" s="68" t="str">
        <f t="shared" si="28"/>
        <v/>
      </c>
      <c r="H672" s="210">
        <f>IF(H671&lt;10^4,-1,IF(H671&lt;10^5,-2,IF(H671&lt;10^6,-3,-4)))</f>
        <v>-1</v>
      </c>
      <c r="I672" s="72"/>
      <c r="J672" s="72"/>
      <c r="K672" s="72"/>
      <c r="L672" s="72"/>
      <c r="M672" s="72"/>
      <c r="N672" s="72"/>
      <c r="O672" s="72"/>
    </row>
    <row r="673" spans="1:15" ht="14.25" customHeight="1">
      <c r="A673" s="148" t="s">
        <v>224</v>
      </c>
      <c r="B673" s="143" t="s">
        <v>804</v>
      </c>
      <c r="C673" s="304">
        <v>372</v>
      </c>
      <c r="D673" s="28"/>
      <c r="E673" s="315"/>
      <c r="F673" s="315">
        <f>INT(C673*E674)</f>
        <v>0</v>
      </c>
      <c r="G673" s="53" t="str">
        <f t="shared" si="28"/>
        <v/>
      </c>
      <c r="H673" s="210"/>
      <c r="I673" s="72"/>
      <c r="J673" s="72"/>
      <c r="K673" s="82"/>
      <c r="L673" s="82"/>
      <c r="M673" s="83"/>
      <c r="N673" s="83"/>
      <c r="O673" s="72"/>
    </row>
    <row r="674" spans="1:15" ht="14.25" customHeight="1">
      <c r="A674" s="148"/>
      <c r="B674" s="143" t="s">
        <v>806</v>
      </c>
      <c r="C674" s="304"/>
      <c r="D674" s="28" t="s">
        <v>561</v>
      </c>
      <c r="E674" s="315">
        <f>ROUNDDOWN(H674,H675)</f>
        <v>0</v>
      </c>
      <c r="F674" s="315"/>
      <c r="G674" s="53" t="str">
        <f t="shared" si="28"/>
        <v/>
      </c>
      <c r="H674" s="211"/>
      <c r="I674" s="72"/>
      <c r="J674" s="72"/>
      <c r="K674" s="72"/>
      <c r="L674" s="72"/>
      <c r="M674" s="72"/>
      <c r="N674" s="72"/>
      <c r="O674" s="72"/>
    </row>
    <row r="675" spans="1:15" ht="14.25" customHeight="1">
      <c r="A675" s="149"/>
      <c r="B675" s="158" t="s">
        <v>805</v>
      </c>
      <c r="C675" s="307"/>
      <c r="D675" s="29"/>
      <c r="E675" s="317"/>
      <c r="F675" s="317"/>
      <c r="G675" s="68" t="str">
        <f t="shared" si="28"/>
        <v/>
      </c>
      <c r="H675" s="210">
        <f>IF(H674&lt;10^4,-1,IF(H674&lt;10^5,-2,IF(H674&lt;10^6,-3,-4)))</f>
        <v>-1</v>
      </c>
      <c r="I675" s="72"/>
      <c r="J675" s="72"/>
      <c r="K675" s="72"/>
      <c r="L675" s="72"/>
      <c r="M675" s="72"/>
      <c r="N675" s="72"/>
      <c r="O675" s="72"/>
    </row>
    <row r="676" spans="1:15" ht="14.25" customHeight="1">
      <c r="A676" s="148" t="s">
        <v>224</v>
      </c>
      <c r="B676" s="143" t="s">
        <v>804</v>
      </c>
      <c r="C676" s="304">
        <v>372</v>
      </c>
      <c r="D676" s="28"/>
      <c r="E676" s="315"/>
      <c r="F676" s="315">
        <f>INT(C676*E677)</f>
        <v>0</v>
      </c>
      <c r="G676" s="53" t="str">
        <f t="shared" si="28"/>
        <v/>
      </c>
      <c r="H676" s="210"/>
      <c r="I676" s="72"/>
      <c r="J676" s="72"/>
      <c r="K676" s="72"/>
      <c r="L676" s="72"/>
      <c r="M676" s="72"/>
      <c r="N676" s="83"/>
      <c r="O676" s="72"/>
    </row>
    <row r="677" spans="1:15" ht="14.25" customHeight="1">
      <c r="A677" s="148"/>
      <c r="B677" s="143" t="s">
        <v>807</v>
      </c>
      <c r="C677" s="304"/>
      <c r="D677" s="28" t="s">
        <v>722</v>
      </c>
      <c r="E677" s="315">
        <f>ROUNDDOWN(H677,H678)</f>
        <v>0</v>
      </c>
      <c r="F677" s="315"/>
      <c r="G677" s="53" t="str">
        <f t="shared" si="28"/>
        <v/>
      </c>
      <c r="H677" s="211"/>
      <c r="I677" s="72"/>
      <c r="J677" s="72"/>
      <c r="K677" s="72"/>
      <c r="L677" s="72"/>
      <c r="M677" s="72"/>
      <c r="N677" s="72"/>
      <c r="O677" s="72"/>
    </row>
    <row r="678" spans="1:15" ht="14.25" customHeight="1">
      <c r="A678" s="149"/>
      <c r="B678" s="158" t="s">
        <v>805</v>
      </c>
      <c r="C678" s="307"/>
      <c r="D678" s="29"/>
      <c r="E678" s="317"/>
      <c r="F678" s="317"/>
      <c r="G678" s="68" t="str">
        <f t="shared" si="28"/>
        <v/>
      </c>
      <c r="H678" s="210">
        <f>IF(H677&lt;10^4,-1,IF(H677&lt;10^5,-2,IF(H677&lt;10^6,-3,-4)))</f>
        <v>-1</v>
      </c>
      <c r="I678" s="72"/>
      <c r="J678" s="72"/>
      <c r="K678" s="87"/>
      <c r="L678" s="72"/>
      <c r="M678" s="72"/>
      <c r="N678" s="72"/>
      <c r="O678" s="72"/>
    </row>
    <row r="679" spans="1:15" ht="14.25" customHeight="1">
      <c r="A679" s="148"/>
      <c r="B679" s="143"/>
      <c r="C679" s="304"/>
      <c r="D679" s="28"/>
      <c r="E679" s="315"/>
      <c r="F679" s="315"/>
      <c r="G679" s="53"/>
      <c r="H679" s="210"/>
      <c r="I679" s="72"/>
      <c r="J679" s="72"/>
      <c r="K679" s="82"/>
      <c r="L679" s="82"/>
      <c r="M679" s="83"/>
      <c r="N679" s="83"/>
      <c r="O679" s="72"/>
    </row>
    <row r="680" spans="1:15" ht="14.25" customHeight="1">
      <c r="A680" s="148" t="s">
        <v>811</v>
      </c>
      <c r="B680" s="143"/>
      <c r="C680" s="304"/>
      <c r="D680" s="28"/>
      <c r="E680" s="315"/>
      <c r="F680" s="315"/>
      <c r="G680" s="53"/>
      <c r="H680" s="211"/>
      <c r="I680" s="72"/>
      <c r="J680" s="72"/>
      <c r="K680" s="72"/>
      <c r="L680" s="72"/>
      <c r="M680" s="72"/>
      <c r="N680" s="72"/>
      <c r="O680" s="72"/>
    </row>
    <row r="681" spans="1:15" ht="14.25" customHeight="1">
      <c r="A681" s="149"/>
      <c r="B681" s="158"/>
      <c r="C681" s="307"/>
      <c r="D681" s="29"/>
      <c r="E681" s="317"/>
      <c r="F681" s="317"/>
      <c r="G681" s="68"/>
      <c r="H681" s="210">
        <f>IF(H680&lt;10^4,-1,IF(H680&lt;10^5,-2,IF(H680&lt;10^6,-3,-4)))</f>
        <v>-1</v>
      </c>
      <c r="I681" s="72"/>
      <c r="J681" s="72"/>
      <c r="K681" s="72"/>
      <c r="L681" s="72"/>
      <c r="M681" s="72"/>
      <c r="N681" s="72"/>
      <c r="O681" s="72"/>
    </row>
    <row r="682" spans="1:15" ht="14.25" customHeight="1">
      <c r="A682" s="148" t="s">
        <v>225</v>
      </c>
      <c r="B682" s="143" t="s">
        <v>812</v>
      </c>
      <c r="C682" s="304">
        <v>120</v>
      </c>
      <c r="D682" s="28"/>
      <c r="E682" s="315"/>
      <c r="F682" s="315">
        <f>INT(C682*E683)</f>
        <v>0</v>
      </c>
      <c r="G682" s="53" t="str">
        <f>I682&amp;J682&amp;K682&amp;L682&amp;M682&amp;N682&amp;O682</f>
        <v/>
      </c>
      <c r="H682" s="210"/>
      <c r="I682" s="72"/>
      <c r="J682" s="72"/>
      <c r="K682" s="82"/>
      <c r="L682" s="82"/>
      <c r="M682" s="83"/>
      <c r="N682" s="83"/>
      <c r="O682" s="72"/>
    </row>
    <row r="683" spans="1:15" ht="14.25" customHeight="1">
      <c r="A683" s="148"/>
      <c r="B683" s="143" t="s">
        <v>644</v>
      </c>
      <c r="C683" s="304"/>
      <c r="D683" s="28" t="s">
        <v>561</v>
      </c>
      <c r="E683" s="315">
        <f>ROUNDDOWN(H683,H684)</f>
        <v>0</v>
      </c>
      <c r="F683" s="315"/>
      <c r="G683" s="53" t="str">
        <f>I683&amp;J683&amp;K683&amp;L683&amp;M683&amp;N683&amp;O683</f>
        <v/>
      </c>
      <c r="H683" s="211"/>
      <c r="I683" s="72"/>
      <c r="J683" s="72"/>
      <c r="K683" s="72"/>
      <c r="L683" s="72"/>
      <c r="M683" s="72"/>
      <c r="N683" s="72"/>
      <c r="O683" s="72"/>
    </row>
    <row r="684" spans="1:15" ht="14.25" customHeight="1">
      <c r="A684" s="149"/>
      <c r="B684" s="158" t="s">
        <v>645</v>
      </c>
      <c r="C684" s="307"/>
      <c r="D684" s="29"/>
      <c r="E684" s="317"/>
      <c r="F684" s="317"/>
      <c r="G684" s="68" t="str">
        <f>I684&amp;J684&amp;K684&amp;L684&amp;M684&amp;N684&amp;O684</f>
        <v/>
      </c>
      <c r="H684" s="210">
        <f>IF(H683&lt;10^4,-1,IF(H683&lt;10^5,-2,IF(H683&lt;10^6,-3,-4)))</f>
        <v>-1</v>
      </c>
      <c r="I684" s="72"/>
      <c r="J684" s="72"/>
      <c r="K684" s="72"/>
      <c r="L684" s="72"/>
      <c r="M684" s="72"/>
      <c r="N684" s="72"/>
      <c r="O684" s="72"/>
    </row>
    <row r="685" spans="1:15" ht="14.25" customHeight="1">
      <c r="A685" s="41"/>
      <c r="B685" s="143"/>
      <c r="C685" s="304"/>
      <c r="D685" s="28"/>
      <c r="E685" s="306"/>
      <c r="F685" s="306"/>
      <c r="G685" s="52"/>
      <c r="H685" s="210"/>
    </row>
    <row r="686" spans="1:15" ht="14.25" customHeight="1">
      <c r="A686" s="41"/>
      <c r="B686" s="143"/>
      <c r="C686" s="304"/>
      <c r="D686" s="28"/>
      <c r="E686" s="306"/>
      <c r="F686" s="306"/>
      <c r="G686" s="53"/>
      <c r="H686" s="211"/>
    </row>
    <row r="687" spans="1:15" ht="14.25" customHeight="1">
      <c r="A687" s="42"/>
      <c r="B687" s="158"/>
      <c r="C687" s="307"/>
      <c r="D687" s="29"/>
      <c r="E687" s="309"/>
      <c r="F687" s="309"/>
      <c r="G687" s="68"/>
      <c r="H687" s="210">
        <f>IF(H686&lt;10^4,-1,IF(H686&lt;10^5,-2,IF(H686&lt;10^6,-3,-4)))</f>
        <v>-1</v>
      </c>
    </row>
    <row r="688" spans="1:15" ht="14.25" customHeight="1">
      <c r="A688" s="41"/>
      <c r="B688" s="143"/>
      <c r="C688" s="304"/>
      <c r="D688" s="28"/>
      <c r="E688" s="306"/>
      <c r="F688" s="306"/>
      <c r="G688" s="52"/>
      <c r="H688" s="210"/>
    </row>
    <row r="689" spans="1:11" ht="14.25" customHeight="1">
      <c r="A689" s="41"/>
      <c r="B689" s="143"/>
      <c r="C689" s="304"/>
      <c r="D689" s="28"/>
      <c r="E689" s="306"/>
      <c r="F689" s="306"/>
      <c r="G689" s="60"/>
      <c r="H689" s="211"/>
    </row>
    <row r="690" spans="1:11" ht="14.25" customHeight="1">
      <c r="A690" s="42"/>
      <c r="B690" s="159"/>
      <c r="C690" s="310"/>
      <c r="D690" s="29"/>
      <c r="E690" s="309"/>
      <c r="F690" s="309"/>
      <c r="G690" s="68"/>
      <c r="H690" s="210">
        <f>IF(H689&lt;10^4,-1,IF(H689&lt;10^5,-2,IF(H689&lt;10^6,-3,-4)))</f>
        <v>-1</v>
      </c>
    </row>
    <row r="691" spans="1:11" ht="14.25" customHeight="1">
      <c r="A691" s="41"/>
      <c r="B691" s="143"/>
      <c r="C691" s="304"/>
      <c r="D691" s="28"/>
      <c r="E691" s="306"/>
      <c r="F691" s="306"/>
      <c r="G691" s="52"/>
      <c r="H691" s="210"/>
    </row>
    <row r="692" spans="1:11" ht="14.25" customHeight="1">
      <c r="A692" s="41"/>
      <c r="B692" s="143"/>
      <c r="C692" s="304"/>
      <c r="D692" s="28"/>
      <c r="E692" s="306"/>
      <c r="F692" s="306"/>
      <c r="G692" s="53"/>
      <c r="H692" s="211"/>
    </row>
    <row r="693" spans="1:11" ht="14.25" customHeight="1">
      <c r="A693" s="42"/>
      <c r="B693" s="158"/>
      <c r="C693" s="307"/>
      <c r="D693" s="29"/>
      <c r="E693" s="309"/>
      <c r="F693" s="309"/>
      <c r="G693" s="68"/>
      <c r="H693" s="210">
        <f>IF(H692&lt;10^4,-1,IF(H692&lt;10^5,-2,IF(H692&lt;10^6,-3,-4)))</f>
        <v>-1</v>
      </c>
    </row>
    <row r="694" spans="1:11" ht="14.25" customHeight="1">
      <c r="A694" s="41"/>
      <c r="B694" s="143"/>
      <c r="C694" s="304"/>
      <c r="D694" s="28"/>
      <c r="E694" s="306"/>
      <c r="F694" s="306"/>
      <c r="G694" s="52"/>
      <c r="H694" s="210"/>
    </row>
    <row r="695" spans="1:11" ht="14.25" customHeight="1">
      <c r="A695" s="41"/>
      <c r="B695" s="143"/>
      <c r="C695" s="304"/>
      <c r="D695" s="28"/>
      <c r="E695" s="306"/>
      <c r="F695" s="306"/>
      <c r="G695" s="53"/>
      <c r="H695" s="211"/>
    </row>
    <row r="696" spans="1:11" ht="14.25" customHeight="1">
      <c r="A696" s="42"/>
      <c r="B696" s="170"/>
      <c r="C696" s="307"/>
      <c r="D696" s="29"/>
      <c r="E696" s="309"/>
      <c r="F696" s="309"/>
      <c r="G696" s="68"/>
      <c r="H696" s="210">
        <f>IF(H695&lt;10^4,-1,IF(H695&lt;10^5,-2,IF(H695&lt;10^6,-3,-4)))</f>
        <v>-1</v>
      </c>
      <c r="K696" s="206"/>
    </row>
    <row r="697" spans="1:11" ht="14.25" customHeight="1">
      <c r="A697" s="41"/>
      <c r="B697" s="143"/>
      <c r="C697" s="304"/>
      <c r="D697" s="28"/>
      <c r="E697" s="306"/>
      <c r="F697" s="306"/>
      <c r="G697" s="52"/>
      <c r="H697" s="210"/>
    </row>
    <row r="698" spans="1:11" ht="14.25" customHeight="1">
      <c r="A698" s="41"/>
      <c r="B698" s="143"/>
      <c r="C698" s="304"/>
      <c r="D698" s="28"/>
      <c r="E698" s="306"/>
      <c r="F698" s="306"/>
      <c r="G698" s="53"/>
      <c r="H698" s="211"/>
    </row>
    <row r="699" spans="1:11" ht="14.25" customHeight="1">
      <c r="A699" s="42"/>
      <c r="B699" s="158"/>
      <c r="C699" s="307"/>
      <c r="D699" s="29"/>
      <c r="E699" s="309"/>
      <c r="F699" s="309"/>
      <c r="G699" s="68"/>
      <c r="H699" s="210">
        <f>IF(H698&lt;10^4,-1,IF(H698&lt;10^5,-2,IF(H698&lt;10^6,-3,-4)))</f>
        <v>-1</v>
      </c>
    </row>
    <row r="700" spans="1:11" ht="14.25" customHeight="1">
      <c r="A700" s="41"/>
      <c r="B700" s="143"/>
      <c r="C700" s="304"/>
      <c r="D700" s="28"/>
      <c r="E700" s="306"/>
      <c r="F700" s="306"/>
      <c r="G700" s="53"/>
      <c r="H700" s="210"/>
    </row>
    <row r="701" spans="1:11" ht="14.25" customHeight="1">
      <c r="A701" s="41"/>
      <c r="B701" s="143"/>
      <c r="C701" s="304"/>
      <c r="D701" s="28"/>
      <c r="E701" s="306"/>
      <c r="F701" s="306"/>
      <c r="G701" s="53"/>
      <c r="H701" s="211"/>
    </row>
    <row r="702" spans="1:11" ht="14.25" customHeight="1">
      <c r="A702" s="42"/>
      <c r="B702" s="170"/>
      <c r="C702" s="307"/>
      <c r="D702" s="29"/>
      <c r="E702" s="309"/>
      <c r="F702" s="309"/>
      <c r="G702" s="68"/>
      <c r="H702" s="210">
        <f>IF(H701&lt;10^4,-1,IF(H701&lt;10^5,-2,IF(H701&lt;10^6,-3,-4)))</f>
        <v>-1</v>
      </c>
    </row>
    <row r="703" spans="1:11" ht="14.25" customHeight="1">
      <c r="A703" s="41"/>
      <c r="B703" s="143"/>
      <c r="C703" s="314"/>
      <c r="D703" s="28"/>
      <c r="E703" s="306"/>
      <c r="F703" s="306"/>
      <c r="G703" s="53"/>
      <c r="H703" s="210"/>
    </row>
    <row r="704" spans="1:11" ht="14.25" customHeight="1">
      <c r="A704" s="41"/>
      <c r="B704" s="143"/>
      <c r="C704" s="314"/>
      <c r="D704" s="28"/>
      <c r="E704" s="306"/>
      <c r="F704" s="306"/>
      <c r="G704" s="53"/>
      <c r="H704" s="211"/>
    </row>
    <row r="705" spans="1:14" ht="14.25" customHeight="1">
      <c r="A705" s="42"/>
      <c r="B705" s="187"/>
      <c r="C705" s="310"/>
      <c r="D705" s="29"/>
      <c r="E705" s="309"/>
      <c r="F705" s="309"/>
      <c r="G705" s="68"/>
      <c r="H705" s="210">
        <f>IF(H704&lt;10^4,-1,IF(H704&lt;10^5,-2,IF(H704&lt;10^6,-3,-4)))</f>
        <v>-1</v>
      </c>
    </row>
    <row r="706" spans="1:14" ht="14.25" customHeight="1">
      <c r="A706" s="41"/>
      <c r="B706" s="143"/>
      <c r="C706" s="314"/>
      <c r="D706" s="28"/>
      <c r="E706" s="306"/>
      <c r="F706" s="306"/>
      <c r="G706" s="53"/>
      <c r="H706" s="192"/>
    </row>
    <row r="707" spans="1:14" ht="14.25" customHeight="1">
      <c r="A707" s="41"/>
      <c r="B707" s="143"/>
      <c r="C707" s="314"/>
      <c r="D707" s="28"/>
      <c r="E707" s="306"/>
      <c r="F707" s="306"/>
      <c r="G707" s="53"/>
      <c r="H707" s="212"/>
    </row>
    <row r="708" spans="1:14" ht="14.25" customHeight="1">
      <c r="A708" s="42"/>
      <c r="B708" s="187"/>
      <c r="C708" s="310"/>
      <c r="D708" s="29"/>
      <c r="E708" s="309"/>
      <c r="F708" s="309"/>
      <c r="G708" s="68"/>
      <c r="H708" s="192">
        <f>IF(H707&lt;10^4,-1,IF(H707&lt;10^5,-2,IF(H707&lt;10^6,-3,-4)))</f>
        <v>-1</v>
      </c>
    </row>
    <row r="709" spans="1:14" ht="14.25" customHeight="1">
      <c r="A709" s="41"/>
      <c r="B709" s="143"/>
      <c r="C709" s="314"/>
      <c r="D709" s="28"/>
      <c r="E709" s="306"/>
      <c r="F709" s="306"/>
      <c r="G709" s="53"/>
      <c r="H709" s="192"/>
    </row>
    <row r="710" spans="1:14" ht="14.25" customHeight="1">
      <c r="A710" s="41"/>
      <c r="B710" s="143"/>
      <c r="C710" s="314"/>
      <c r="D710" s="28"/>
      <c r="E710" s="306"/>
      <c r="F710" s="306"/>
      <c r="G710" s="53"/>
      <c r="H710" s="212"/>
    </row>
    <row r="711" spans="1:14" ht="14.25" customHeight="1">
      <c r="A711" s="42"/>
      <c r="B711" s="159"/>
      <c r="C711" s="310"/>
      <c r="D711" s="29"/>
      <c r="E711" s="309"/>
      <c r="F711" s="309"/>
      <c r="G711" s="68"/>
      <c r="H711" s="192">
        <f>IF(H710&lt;10^4,-1,IF(H710&lt;10^5,-2,IF(H710&lt;10^6,-3,-4)))</f>
        <v>-1</v>
      </c>
    </row>
    <row r="712" spans="1:14" ht="14.25" customHeight="1">
      <c r="A712" s="41"/>
      <c r="B712" s="143"/>
      <c r="C712" s="314"/>
      <c r="D712" s="28"/>
      <c r="E712" s="306"/>
      <c r="F712" s="315">
        <f t="array" ref="F712">SUM(IF(MOD(ROW(F667:F709),3)=MOD(ROW(F667),3),F667:F709))</f>
        <v>0</v>
      </c>
      <c r="G712" s="86"/>
      <c r="H712" s="192"/>
    </row>
    <row r="713" spans="1:14" ht="14.25" customHeight="1">
      <c r="A713" s="44" t="s">
        <v>131</v>
      </c>
      <c r="B713" s="143"/>
      <c r="C713" s="314"/>
      <c r="D713" s="28"/>
      <c r="E713" s="306"/>
      <c r="F713" s="306"/>
      <c r="G713" s="53" t="str">
        <f>I713&amp;J713&amp;K713&amp;L713&amp;M713&amp;N713&amp;O713</f>
        <v/>
      </c>
      <c r="H713" s="212"/>
    </row>
    <row r="714" spans="1:14" ht="14.25" customHeight="1">
      <c r="A714" s="45"/>
      <c r="B714" s="176"/>
      <c r="C714" s="311"/>
      <c r="D714" s="48"/>
      <c r="E714" s="313"/>
      <c r="F714" s="313"/>
      <c r="G714" s="55" t="str">
        <f>I714&amp;J714&amp;K714&amp;L714&amp;M714&amp;N714&amp;O714</f>
        <v/>
      </c>
      <c r="H714" s="192">
        <f>IF(H713&lt;10^4,-1,IF(H713&lt;10^5,-2,IF(H713&lt;10^6,-3,-4)))</f>
        <v>-1</v>
      </c>
    </row>
    <row r="715" spans="1:14" ht="14.25" customHeight="1">
      <c r="G715" s="69">
        <f>G664+1</f>
        <v>23</v>
      </c>
      <c r="H715" s="208">
        <f>H664+1</f>
        <v>15</v>
      </c>
    </row>
    <row r="716" spans="1:14" ht="26.1" customHeight="1">
      <c r="A716" s="75" t="str">
        <f>A53</f>
        <v>A-1.○○棟建築工事</v>
      </c>
      <c r="B716" s="238" t="str">
        <f>集計!A140</f>
        <v>12.木工事</v>
      </c>
      <c r="C716" s="15"/>
      <c r="D716" s="15"/>
      <c r="E716" s="35"/>
      <c r="F716" s="162"/>
      <c r="G716" s="70"/>
    </row>
    <row r="717" spans="1:14" ht="26.1" customHeight="1">
      <c r="A717" s="17" t="s">
        <v>132</v>
      </c>
      <c r="B717" s="180" t="s">
        <v>133</v>
      </c>
      <c r="C717" s="18" t="s">
        <v>134</v>
      </c>
      <c r="D717" s="18" t="s">
        <v>129</v>
      </c>
      <c r="E717" s="163" t="s">
        <v>135</v>
      </c>
      <c r="F717" s="163" t="s">
        <v>136</v>
      </c>
      <c r="G717" s="71" t="s">
        <v>137</v>
      </c>
    </row>
    <row r="718" spans="1:14" ht="14.25" customHeight="1">
      <c r="A718" s="148" t="s">
        <v>647</v>
      </c>
      <c r="B718" s="143" t="s">
        <v>646</v>
      </c>
      <c r="C718" s="334">
        <v>5.6000000000000001E-2</v>
      </c>
      <c r="D718" s="28"/>
      <c r="E718" s="315"/>
      <c r="F718" s="315">
        <f>INT(C718*E719)</f>
        <v>0</v>
      </c>
      <c r="G718" s="53" t="str">
        <f t="shared" ref="G718:G735" si="29">I718&amp;J718&amp;K718&amp;L718&amp;M718&amp;N718&amp;O718</f>
        <v/>
      </c>
      <c r="H718" s="210"/>
      <c r="I718" s="72"/>
      <c r="J718" s="72"/>
      <c r="K718" s="82"/>
      <c r="L718" s="82"/>
      <c r="M718" s="200"/>
      <c r="N718" s="200"/>
    </row>
    <row r="719" spans="1:14" ht="14.25" customHeight="1">
      <c r="A719" s="148" t="s">
        <v>548</v>
      </c>
      <c r="B719" s="143" t="s">
        <v>648</v>
      </c>
      <c r="C719" s="304"/>
      <c r="D719" s="28" t="s">
        <v>228</v>
      </c>
      <c r="E719" s="315">
        <f>ROUNDDOWN(H719,H720)</f>
        <v>0</v>
      </c>
      <c r="F719" s="315"/>
      <c r="G719" s="53" t="str">
        <f t="shared" si="29"/>
        <v/>
      </c>
      <c r="H719" s="211"/>
      <c r="I719" s="72"/>
      <c r="J719" s="72"/>
      <c r="K719" s="72"/>
      <c r="L719" s="72"/>
    </row>
    <row r="720" spans="1:14" ht="14.25" customHeight="1">
      <c r="A720" s="149"/>
      <c r="B720" s="158" t="s">
        <v>649</v>
      </c>
      <c r="C720" s="307"/>
      <c r="D720" s="29"/>
      <c r="E720" s="317"/>
      <c r="F720" s="317"/>
      <c r="G720" s="68" t="str">
        <f t="shared" si="29"/>
        <v/>
      </c>
      <c r="H720" s="210">
        <f>IF(H719&lt;10^4,-1,IF(H719&lt;10^5,-2,IF(H719&lt;10^6,-3,-4)))</f>
        <v>-1</v>
      </c>
      <c r="I720" s="72"/>
      <c r="J720" s="72"/>
      <c r="K720" s="72"/>
      <c r="L720" s="72"/>
    </row>
    <row r="721" spans="1:14" ht="14.25" customHeight="1">
      <c r="A721" s="148" t="s">
        <v>651</v>
      </c>
      <c r="B721" s="143" t="s">
        <v>650</v>
      </c>
      <c r="C721" s="334">
        <v>0.57699999999999996</v>
      </c>
      <c r="D721" s="28"/>
      <c r="E721" s="315"/>
      <c r="F721" s="315">
        <f>INT(C721*E722)</f>
        <v>0</v>
      </c>
      <c r="G721" s="53" t="str">
        <f t="shared" si="29"/>
        <v/>
      </c>
      <c r="H721" s="210"/>
      <c r="I721" s="72"/>
      <c r="J721" s="72"/>
      <c r="K721" s="82"/>
      <c r="L721" s="82"/>
      <c r="M721" s="200"/>
      <c r="N721" s="200"/>
    </row>
    <row r="722" spans="1:14" ht="14.25" customHeight="1">
      <c r="A722" s="148" t="s">
        <v>548</v>
      </c>
      <c r="B722" s="143" t="s">
        <v>648</v>
      </c>
      <c r="C722" s="304"/>
      <c r="D722" s="28" t="s">
        <v>228</v>
      </c>
      <c r="E722" s="315">
        <f>ROUNDDOWN(H722,H723)</f>
        <v>0</v>
      </c>
      <c r="F722" s="315"/>
      <c r="G722" s="53" t="str">
        <f t="shared" si="29"/>
        <v/>
      </c>
      <c r="H722" s="211"/>
      <c r="I722" s="72"/>
      <c r="J722" s="72"/>
      <c r="K722" s="72"/>
      <c r="L722" s="72"/>
    </row>
    <row r="723" spans="1:14" ht="14.25" customHeight="1">
      <c r="A723" s="149"/>
      <c r="B723" s="158" t="s">
        <v>226</v>
      </c>
      <c r="C723" s="307"/>
      <c r="D723" s="29"/>
      <c r="E723" s="317"/>
      <c r="F723" s="317"/>
      <c r="G723" s="68" t="str">
        <f t="shared" si="29"/>
        <v/>
      </c>
      <c r="H723" s="210">
        <f>IF(H722&lt;10^4,-1,IF(H722&lt;10^5,-2,IF(H722&lt;10^6,-3,-4)))</f>
        <v>-1</v>
      </c>
      <c r="I723" s="72"/>
      <c r="J723" s="72"/>
      <c r="K723" s="72"/>
      <c r="L723" s="72"/>
    </row>
    <row r="724" spans="1:14" ht="14.25" customHeight="1">
      <c r="A724" s="148" t="s">
        <v>651</v>
      </c>
      <c r="B724" s="143" t="s">
        <v>646</v>
      </c>
      <c r="C724" s="334">
        <v>0.19500000000000001</v>
      </c>
      <c r="D724" s="28"/>
      <c r="E724" s="315"/>
      <c r="F724" s="315">
        <f>INT(C724*E725)</f>
        <v>0</v>
      </c>
      <c r="G724" s="53" t="str">
        <f t="shared" si="29"/>
        <v/>
      </c>
      <c r="H724" s="210"/>
      <c r="I724" s="72"/>
      <c r="J724" s="72"/>
      <c r="K724" s="82"/>
      <c r="L724" s="72"/>
      <c r="M724" s="200"/>
      <c r="N724" s="200"/>
    </row>
    <row r="725" spans="1:14" ht="14.25" customHeight="1">
      <c r="A725" s="148" t="s">
        <v>548</v>
      </c>
      <c r="B725" s="143" t="s">
        <v>648</v>
      </c>
      <c r="C725" s="304"/>
      <c r="D725" s="28" t="s">
        <v>228</v>
      </c>
      <c r="E725" s="315">
        <f>ROUNDDOWN(H725,H726)</f>
        <v>0</v>
      </c>
      <c r="F725" s="315"/>
      <c r="G725" s="53" t="str">
        <f t="shared" si="29"/>
        <v/>
      </c>
      <c r="H725" s="211"/>
      <c r="I725" s="72"/>
      <c r="J725" s="72"/>
      <c r="K725" s="72"/>
      <c r="L725" s="72"/>
    </row>
    <row r="726" spans="1:14" ht="14.25" customHeight="1">
      <c r="A726" s="149"/>
      <c r="B726" s="158" t="s">
        <v>227</v>
      </c>
      <c r="C726" s="307"/>
      <c r="D726" s="29"/>
      <c r="E726" s="317"/>
      <c r="F726" s="317"/>
      <c r="G726" s="68" t="str">
        <f t="shared" si="29"/>
        <v/>
      </c>
      <c r="H726" s="210">
        <f>IF(H725&lt;10^4,-1,IF(H725&lt;10^5,-2,IF(H725&lt;10^6,-3,-4)))</f>
        <v>-1</v>
      </c>
      <c r="I726" s="72"/>
      <c r="J726" s="72"/>
      <c r="K726" s="72"/>
      <c r="L726" s="72"/>
    </row>
    <row r="727" spans="1:14" ht="14.25" customHeight="1">
      <c r="A727" s="148" t="s">
        <v>652</v>
      </c>
      <c r="B727" s="143" t="s">
        <v>646</v>
      </c>
      <c r="C727" s="334">
        <v>0.13600000000000001</v>
      </c>
      <c r="D727" s="28"/>
      <c r="E727" s="315"/>
      <c r="F727" s="315">
        <f>INT(C727*E728)</f>
        <v>0</v>
      </c>
      <c r="G727" s="53" t="str">
        <f t="shared" si="29"/>
        <v/>
      </c>
      <c r="H727" s="210"/>
      <c r="I727" s="72"/>
      <c r="J727" s="72"/>
      <c r="K727" s="82"/>
      <c r="L727" s="82"/>
      <c r="N727" s="200"/>
    </row>
    <row r="728" spans="1:14" ht="14.25" customHeight="1">
      <c r="A728" s="148" t="s">
        <v>549</v>
      </c>
      <c r="B728" s="143" t="s">
        <v>653</v>
      </c>
      <c r="C728" s="304"/>
      <c r="D728" s="28" t="s">
        <v>228</v>
      </c>
      <c r="E728" s="315">
        <f>ROUNDDOWN(H728,H729)</f>
        <v>0</v>
      </c>
      <c r="F728" s="315"/>
      <c r="G728" s="53" t="str">
        <f t="shared" si="29"/>
        <v/>
      </c>
      <c r="H728" s="211"/>
      <c r="I728" s="72"/>
      <c r="J728" s="72"/>
      <c r="K728" s="72"/>
      <c r="L728" s="72"/>
    </row>
    <row r="729" spans="1:14" ht="14.25" customHeight="1">
      <c r="A729" s="149"/>
      <c r="B729" s="158" t="s">
        <v>564</v>
      </c>
      <c r="C729" s="307"/>
      <c r="D729" s="29"/>
      <c r="E729" s="317"/>
      <c r="F729" s="317"/>
      <c r="G729" s="68" t="str">
        <f t="shared" si="29"/>
        <v/>
      </c>
      <c r="H729" s="210">
        <f>IF(H728&lt;10^4,-1,IF(H728&lt;10^5,-2,IF(H728&lt;10^6,-3,-4)))</f>
        <v>-1</v>
      </c>
      <c r="I729" s="72"/>
      <c r="J729" s="72"/>
      <c r="K729" s="72"/>
      <c r="L729" s="72"/>
    </row>
    <row r="730" spans="1:14" ht="14.25" customHeight="1">
      <c r="A730" s="148" t="s">
        <v>652</v>
      </c>
      <c r="B730" s="143" t="s">
        <v>654</v>
      </c>
      <c r="C730" s="334">
        <v>4.4999999999999998E-2</v>
      </c>
      <c r="D730" s="28"/>
      <c r="E730" s="315"/>
      <c r="F730" s="315">
        <f>INT(C730*E731)</f>
        <v>0</v>
      </c>
      <c r="G730" s="53" t="str">
        <f t="shared" si="29"/>
        <v/>
      </c>
      <c r="H730" s="210"/>
      <c r="I730" s="72"/>
      <c r="J730" s="72"/>
      <c r="K730" s="82"/>
      <c r="L730" s="72"/>
      <c r="M730" s="200"/>
      <c r="N730" s="200"/>
    </row>
    <row r="731" spans="1:14" ht="14.25" customHeight="1">
      <c r="A731" s="148" t="s">
        <v>549</v>
      </c>
      <c r="B731" s="143" t="s">
        <v>653</v>
      </c>
      <c r="C731" s="304"/>
      <c r="D731" s="28" t="s">
        <v>228</v>
      </c>
      <c r="E731" s="315">
        <f>ROUNDDOWN(H731,H732)</f>
        <v>0</v>
      </c>
      <c r="F731" s="315"/>
      <c r="G731" s="53" t="str">
        <f t="shared" si="29"/>
        <v/>
      </c>
      <c r="H731" s="211"/>
      <c r="I731" s="72"/>
      <c r="J731" s="72"/>
      <c r="K731" s="72"/>
      <c r="L731" s="72"/>
    </row>
    <row r="732" spans="1:14" ht="14.25" customHeight="1">
      <c r="A732" s="149"/>
      <c r="B732" s="158" t="s">
        <v>229</v>
      </c>
      <c r="C732" s="307"/>
      <c r="D732" s="29"/>
      <c r="E732" s="317"/>
      <c r="F732" s="317"/>
      <c r="G732" s="68" t="str">
        <f t="shared" si="29"/>
        <v/>
      </c>
      <c r="H732" s="210">
        <f>IF(H731&lt;10^4,-1,IF(H731&lt;10^5,-2,IF(H731&lt;10^6,-3,-4)))</f>
        <v>-1</v>
      </c>
      <c r="I732" s="72"/>
      <c r="J732" s="72"/>
      <c r="K732" s="72"/>
      <c r="L732" s="72"/>
    </row>
    <row r="733" spans="1:14" ht="14.25" customHeight="1">
      <c r="A733" s="148" t="s">
        <v>652</v>
      </c>
      <c r="B733" s="143" t="s">
        <v>646</v>
      </c>
      <c r="C733" s="334">
        <v>7.3999999999999996E-2</v>
      </c>
      <c r="D733" s="28"/>
      <c r="E733" s="315"/>
      <c r="F733" s="315">
        <f>INT(C733*E734)</f>
        <v>0</v>
      </c>
      <c r="G733" s="53" t="str">
        <f t="shared" si="29"/>
        <v/>
      </c>
      <c r="H733" s="210"/>
      <c r="I733" s="72"/>
      <c r="J733" s="72"/>
      <c r="K733" s="82"/>
      <c r="L733" s="72"/>
    </row>
    <row r="734" spans="1:14" ht="14.25" customHeight="1">
      <c r="A734" s="148" t="s">
        <v>549</v>
      </c>
      <c r="B734" s="143" t="s">
        <v>653</v>
      </c>
      <c r="C734" s="304"/>
      <c r="D734" s="28" t="s">
        <v>228</v>
      </c>
      <c r="E734" s="315">
        <f>ROUNDDOWN(H734,H735)</f>
        <v>0</v>
      </c>
      <c r="F734" s="315"/>
      <c r="G734" s="53" t="str">
        <f t="shared" si="29"/>
        <v/>
      </c>
      <c r="H734" s="211"/>
      <c r="I734" s="72"/>
      <c r="J734" s="72"/>
      <c r="K734" s="72"/>
      <c r="L734" s="72"/>
    </row>
    <row r="735" spans="1:14" ht="14.25" customHeight="1">
      <c r="A735" s="149"/>
      <c r="B735" s="158" t="s">
        <v>229</v>
      </c>
      <c r="C735" s="307"/>
      <c r="D735" s="29"/>
      <c r="E735" s="317"/>
      <c r="F735" s="317"/>
      <c r="G735" s="68" t="str">
        <f t="shared" si="29"/>
        <v/>
      </c>
      <c r="H735" s="210">
        <f>IF(H734&lt;10^4,-1,IF(H734&lt;10^5,-2,IF(H734&lt;10^6,-3,-4)))</f>
        <v>-1</v>
      </c>
      <c r="I735" s="72"/>
      <c r="J735" s="72"/>
      <c r="K735" s="72"/>
      <c r="L735" s="72"/>
    </row>
    <row r="736" spans="1:14" ht="14.25" customHeight="1">
      <c r="A736" s="41"/>
      <c r="B736" s="143"/>
      <c r="C736" s="304"/>
      <c r="D736" s="28"/>
      <c r="E736" s="306"/>
      <c r="F736" s="306"/>
      <c r="G736" s="52"/>
      <c r="H736" s="210"/>
    </row>
    <row r="737" spans="1:13" ht="14.25" customHeight="1">
      <c r="A737" s="41"/>
      <c r="B737" s="143"/>
      <c r="C737" s="304"/>
      <c r="D737" s="28"/>
      <c r="E737" s="306"/>
      <c r="F737" s="306"/>
      <c r="G737" s="53"/>
      <c r="H737" s="211"/>
    </row>
    <row r="738" spans="1:13" ht="14.25" customHeight="1">
      <c r="A738" s="42"/>
      <c r="B738" s="184"/>
      <c r="C738" s="307"/>
      <c r="D738" s="29"/>
      <c r="E738" s="309"/>
      <c r="F738" s="309"/>
      <c r="G738" s="68"/>
      <c r="H738" s="210">
        <f>IF(H737&lt;10^4,-1,IF(H737&lt;10^5,-2,IF(H737&lt;10^6,-3,-4)))</f>
        <v>-1</v>
      </c>
    </row>
    <row r="739" spans="1:13" ht="14.25" customHeight="1">
      <c r="A739" s="148" t="s">
        <v>553</v>
      </c>
      <c r="B739" s="143" t="s">
        <v>554</v>
      </c>
      <c r="C739" s="304">
        <v>1</v>
      </c>
      <c r="D739" s="28"/>
      <c r="E739" s="320"/>
      <c r="F739" s="315">
        <f>INT(C739*E740)</f>
        <v>0</v>
      </c>
      <c r="G739" s="53" t="str">
        <f>I739&amp;J739&amp;K739&amp;L739&amp;M739&amp;N739&amp;O739</f>
        <v/>
      </c>
      <c r="H739" s="210"/>
    </row>
    <row r="740" spans="1:13" ht="14.25" customHeight="1">
      <c r="A740" s="148"/>
      <c r="B740" s="143"/>
      <c r="C740" s="314"/>
      <c r="D740" s="28" t="s">
        <v>140</v>
      </c>
      <c r="E740" s="320">
        <f>ROUNDDOWN(H740,H741)</f>
        <v>0</v>
      </c>
      <c r="F740" s="315"/>
      <c r="G740" s="53" t="str">
        <f>I740&amp;J740&amp;K740&amp;L740&amp;M740&amp;N740&amp;O740</f>
        <v/>
      </c>
      <c r="H740" s="211"/>
    </row>
    <row r="741" spans="1:13" ht="14.25" customHeight="1">
      <c r="A741" s="149"/>
      <c r="B741" s="159"/>
      <c r="C741" s="310"/>
      <c r="D741" s="29"/>
      <c r="E741" s="316"/>
      <c r="F741" s="317"/>
      <c r="G741" s="68" t="str">
        <f>I741&amp;J741&amp;K741&amp;L741&amp;M741&amp;N741&amp;O741</f>
        <v/>
      </c>
      <c r="H741" s="210">
        <f>IF(H740&lt;10^4,-1,IF(H740&lt;10^5,-2,IF(H740&lt;10^6,-3,-4)))</f>
        <v>-1</v>
      </c>
    </row>
    <row r="742" spans="1:13" ht="14.25" customHeight="1">
      <c r="A742" s="41"/>
      <c r="B742" s="143"/>
      <c r="C742" s="304"/>
      <c r="D742" s="28"/>
      <c r="E742" s="306"/>
      <c r="F742" s="306"/>
      <c r="G742" s="52"/>
      <c r="H742" s="210"/>
    </row>
    <row r="743" spans="1:13" ht="14.25" customHeight="1">
      <c r="A743" s="41"/>
      <c r="B743" s="143"/>
      <c r="C743" s="304"/>
      <c r="D743" s="28"/>
      <c r="E743" s="306"/>
      <c r="F743" s="306"/>
      <c r="G743" s="53"/>
      <c r="H743" s="211"/>
    </row>
    <row r="744" spans="1:13" ht="14.25" customHeight="1">
      <c r="A744" s="42"/>
      <c r="B744" s="184"/>
      <c r="C744" s="307"/>
      <c r="D744" s="29"/>
      <c r="E744" s="309"/>
      <c r="F744" s="309"/>
      <c r="G744" s="68"/>
      <c r="H744" s="210">
        <f>IF(H743&lt;10^4,-1,IF(H743&lt;10^5,-2,IF(H743&lt;10^6,-3,-4)))</f>
        <v>-1</v>
      </c>
    </row>
    <row r="745" spans="1:13" ht="14.25" customHeight="1">
      <c r="A745" s="148" t="s">
        <v>230</v>
      </c>
      <c r="B745" s="143" t="s">
        <v>231</v>
      </c>
      <c r="C745" s="314">
        <v>17</v>
      </c>
      <c r="D745" s="28"/>
      <c r="E745" s="315"/>
      <c r="F745" s="315">
        <f>INT(C745*E746)</f>
        <v>0</v>
      </c>
      <c r="G745" s="53" t="str">
        <f t="shared" ref="G745:G750" si="30">I745&amp;J745&amp;K745&amp;L745&amp;M745&amp;N745&amp;O745</f>
        <v/>
      </c>
      <c r="H745" s="210"/>
      <c r="I745" s="72"/>
      <c r="J745" s="72"/>
      <c r="K745" s="82"/>
      <c r="L745" s="82"/>
      <c r="M745" s="83"/>
    </row>
    <row r="746" spans="1:13" ht="14.25" customHeight="1">
      <c r="A746" s="148"/>
      <c r="B746" s="143" t="s">
        <v>248</v>
      </c>
      <c r="C746" s="314"/>
      <c r="D746" s="28" t="s">
        <v>561</v>
      </c>
      <c r="E746" s="315">
        <f>ROUNDDOWN(H746,H747)</f>
        <v>0</v>
      </c>
      <c r="F746" s="315"/>
      <c r="G746" s="53" t="str">
        <f t="shared" si="30"/>
        <v/>
      </c>
      <c r="H746" s="211"/>
      <c r="I746" s="72"/>
      <c r="J746" s="72"/>
      <c r="K746" s="72"/>
      <c r="L746" s="72"/>
      <c r="M746" s="72"/>
    </row>
    <row r="747" spans="1:13" ht="14.25" customHeight="1">
      <c r="A747" s="149"/>
      <c r="B747" s="159" t="s">
        <v>234</v>
      </c>
      <c r="C747" s="310"/>
      <c r="D747" s="29"/>
      <c r="E747" s="316"/>
      <c r="F747" s="317"/>
      <c r="G747" s="68" t="str">
        <f t="shared" si="30"/>
        <v/>
      </c>
      <c r="H747" s="210">
        <f>IF(H746&lt;10^4,-1,IF(H746&lt;10^5,-2,IF(H746&lt;10^6,-3,-4)))</f>
        <v>-1</v>
      </c>
      <c r="I747" s="72"/>
      <c r="J747" s="72"/>
      <c r="K747" s="72"/>
      <c r="L747" s="72"/>
      <c r="M747" s="72"/>
    </row>
    <row r="748" spans="1:13" ht="14.25" customHeight="1">
      <c r="A748" s="148" t="s">
        <v>233</v>
      </c>
      <c r="B748" s="143" t="s">
        <v>232</v>
      </c>
      <c r="C748" s="314">
        <v>24.3</v>
      </c>
      <c r="D748" s="28"/>
      <c r="E748" s="315"/>
      <c r="F748" s="315">
        <f>INT(C748*E749)</f>
        <v>0</v>
      </c>
      <c r="G748" s="53" t="str">
        <f t="shared" si="30"/>
        <v/>
      </c>
      <c r="H748" s="210"/>
      <c r="I748" s="72"/>
      <c r="J748" s="72"/>
      <c r="K748" s="82"/>
      <c r="L748" s="82"/>
      <c r="M748" s="83"/>
    </row>
    <row r="749" spans="1:13" ht="14.25" customHeight="1">
      <c r="A749" s="148"/>
      <c r="B749" s="143" t="s">
        <v>248</v>
      </c>
      <c r="C749" s="314"/>
      <c r="D749" s="28" t="s">
        <v>561</v>
      </c>
      <c r="E749" s="315">
        <f>ROUNDDOWN(H749,H750)</f>
        <v>0</v>
      </c>
      <c r="F749" s="315"/>
      <c r="G749" s="53" t="str">
        <f t="shared" si="30"/>
        <v/>
      </c>
      <c r="H749" s="211"/>
      <c r="I749" s="72"/>
      <c r="J749" s="72"/>
      <c r="K749" s="72"/>
      <c r="L749" s="72"/>
      <c r="M749" s="72"/>
    </row>
    <row r="750" spans="1:13" ht="14.25" customHeight="1">
      <c r="A750" s="149"/>
      <c r="B750" s="159" t="s">
        <v>235</v>
      </c>
      <c r="C750" s="310"/>
      <c r="D750" s="29"/>
      <c r="E750" s="316"/>
      <c r="F750" s="317"/>
      <c r="G750" s="68" t="str">
        <f t="shared" si="30"/>
        <v/>
      </c>
      <c r="H750" s="210">
        <f>IF(H749&lt;10^4,-1,IF(H749&lt;10^5,-2,IF(H749&lt;10^6,-3,-4)))</f>
        <v>-1</v>
      </c>
      <c r="I750" s="72"/>
      <c r="J750" s="72"/>
      <c r="K750" s="72"/>
      <c r="L750" s="72"/>
      <c r="M750" s="72"/>
    </row>
    <row r="751" spans="1:13" ht="14.25" customHeight="1">
      <c r="A751" s="41"/>
      <c r="B751" s="143"/>
      <c r="C751" s="304"/>
      <c r="D751" s="28"/>
      <c r="E751" s="306"/>
      <c r="F751" s="306"/>
      <c r="G751" s="53"/>
      <c r="H751" s="210"/>
    </row>
    <row r="752" spans="1:13" ht="14.25" customHeight="1">
      <c r="A752" s="41"/>
      <c r="B752" s="143"/>
      <c r="C752" s="304"/>
      <c r="D752" s="28"/>
      <c r="E752" s="306"/>
      <c r="F752" s="306"/>
      <c r="G752" s="53"/>
      <c r="H752" s="211"/>
    </row>
    <row r="753" spans="1:8" ht="14.25" customHeight="1">
      <c r="A753" s="42"/>
      <c r="B753" s="184"/>
      <c r="C753" s="307"/>
      <c r="D753" s="29"/>
      <c r="E753" s="309"/>
      <c r="F753" s="309"/>
      <c r="G753" s="68"/>
      <c r="H753" s="210">
        <f>IF(H752&lt;10^4,-1,IF(H752&lt;10^5,-2,IF(H752&lt;10^6,-3,-4)))</f>
        <v>-1</v>
      </c>
    </row>
    <row r="754" spans="1:8" ht="14.25" customHeight="1">
      <c r="A754" s="41"/>
      <c r="B754" s="143"/>
      <c r="C754" s="304"/>
      <c r="D754" s="28"/>
      <c r="E754" s="306"/>
      <c r="F754" s="306"/>
      <c r="G754" s="53"/>
      <c r="H754" s="210"/>
    </row>
    <row r="755" spans="1:8" ht="14.25" customHeight="1">
      <c r="A755" s="41"/>
      <c r="B755" s="143"/>
      <c r="C755" s="304"/>
      <c r="D755" s="28"/>
      <c r="E755" s="306"/>
      <c r="F755" s="306"/>
      <c r="G755" s="53"/>
      <c r="H755" s="211"/>
    </row>
    <row r="756" spans="1:8" ht="14.25" customHeight="1">
      <c r="A756" s="42"/>
      <c r="B756" s="158"/>
      <c r="C756" s="307"/>
      <c r="D756" s="29"/>
      <c r="E756" s="309"/>
      <c r="F756" s="309"/>
      <c r="G756" s="68"/>
      <c r="H756" s="210">
        <f>IF(H755&lt;10^4,-1,IF(H755&lt;10^5,-2,IF(H755&lt;10^6,-3,-4)))</f>
        <v>-1</v>
      </c>
    </row>
    <row r="757" spans="1:8" ht="14.25" customHeight="1">
      <c r="A757" s="41"/>
      <c r="B757" s="143"/>
      <c r="C757" s="304"/>
      <c r="D757" s="28"/>
      <c r="E757" s="306"/>
      <c r="F757" s="306"/>
      <c r="G757" s="53"/>
      <c r="H757" s="192"/>
    </row>
    <row r="758" spans="1:8" ht="14.25" customHeight="1">
      <c r="A758" s="41"/>
      <c r="B758" s="143"/>
      <c r="C758" s="304"/>
      <c r="D758" s="28"/>
      <c r="E758" s="306"/>
      <c r="F758" s="306"/>
      <c r="G758" s="53"/>
      <c r="H758" s="212"/>
    </row>
    <row r="759" spans="1:8" ht="14.25" customHeight="1">
      <c r="A759" s="42"/>
      <c r="B759" s="184"/>
      <c r="C759" s="307"/>
      <c r="D759" s="29"/>
      <c r="E759" s="309"/>
      <c r="F759" s="309"/>
      <c r="G759" s="68"/>
      <c r="H759" s="192">
        <f>IF(H758&lt;10^4,-1,IF(H758&lt;10^5,-2,IF(H758&lt;10^6,-3,-4)))</f>
        <v>-1</v>
      </c>
    </row>
    <row r="760" spans="1:8" ht="14.25" customHeight="1">
      <c r="A760" s="41"/>
      <c r="B760" s="143"/>
      <c r="C760" s="304"/>
      <c r="D760" s="28"/>
      <c r="E760" s="306"/>
      <c r="F760" s="306"/>
      <c r="G760" s="53"/>
      <c r="H760" s="192"/>
    </row>
    <row r="761" spans="1:8" ht="14.25" customHeight="1">
      <c r="A761" s="41"/>
      <c r="B761" s="143"/>
      <c r="C761" s="304"/>
      <c r="D761" s="28"/>
      <c r="E761" s="306"/>
      <c r="F761" s="306"/>
      <c r="G761" s="53"/>
      <c r="H761" s="212"/>
    </row>
    <row r="762" spans="1:8" ht="14.25" customHeight="1">
      <c r="A762" s="42"/>
      <c r="B762" s="158"/>
      <c r="C762" s="307"/>
      <c r="D762" s="29"/>
      <c r="E762" s="309"/>
      <c r="F762" s="309"/>
      <c r="G762" s="68"/>
      <c r="H762" s="192">
        <f>IF(H761&lt;10^4,-1,IF(H761&lt;10^5,-2,IF(H761&lt;10^6,-3,-4)))</f>
        <v>-1</v>
      </c>
    </row>
    <row r="763" spans="1:8" ht="14.25" customHeight="1">
      <c r="A763" s="41"/>
      <c r="B763" s="143"/>
      <c r="C763" s="314"/>
      <c r="D763" s="28"/>
      <c r="E763" s="306"/>
      <c r="F763" s="315">
        <f t="array" ref="F763">SUM(IF(MOD(ROW(F718:F760),3)=MOD(ROW(F718),3),F718:F760))</f>
        <v>0</v>
      </c>
      <c r="G763" s="86"/>
      <c r="H763" s="192"/>
    </row>
    <row r="764" spans="1:8" ht="14.25" customHeight="1">
      <c r="A764" s="44" t="s">
        <v>131</v>
      </c>
      <c r="B764" s="143"/>
      <c r="C764" s="314"/>
      <c r="D764" s="28"/>
      <c r="E764" s="306"/>
      <c r="F764" s="306"/>
      <c r="G764" s="53" t="str">
        <f>I764&amp;J764&amp;K764&amp;L764&amp;M764&amp;N764&amp;O764</f>
        <v/>
      </c>
      <c r="H764" s="212"/>
    </row>
    <row r="765" spans="1:8" ht="14.25" customHeight="1">
      <c r="A765" s="45"/>
      <c r="B765" s="185"/>
      <c r="C765" s="335"/>
      <c r="D765" s="79"/>
      <c r="E765" s="313"/>
      <c r="F765" s="313"/>
      <c r="G765" s="55"/>
      <c r="H765" s="192">
        <f>IF(H764&lt;10^4,-1,IF(H764&lt;10^5,-2,IF(H764&lt;10^6,-3,-4)))</f>
        <v>-1</v>
      </c>
    </row>
    <row r="766" spans="1:8" ht="14.25" customHeight="1">
      <c r="G766" s="69">
        <f>G715+1</f>
        <v>24</v>
      </c>
      <c r="H766" s="208">
        <f>H715+1</f>
        <v>16</v>
      </c>
    </row>
    <row r="767" spans="1:8" ht="26.1" customHeight="1">
      <c r="A767" s="75" t="str">
        <f>A104</f>
        <v>A-1.○○棟建築工事</v>
      </c>
      <c r="B767" s="238" t="str">
        <f>集計!A143</f>
        <v>13.屋根及びとい工事</v>
      </c>
      <c r="C767" s="15"/>
      <c r="D767" s="15"/>
      <c r="E767" s="162"/>
      <c r="F767" s="162"/>
      <c r="G767" s="70"/>
    </row>
    <row r="768" spans="1:8" ht="26.1" customHeight="1">
      <c r="A768" s="17" t="s">
        <v>132</v>
      </c>
      <c r="B768" s="180" t="s">
        <v>133</v>
      </c>
      <c r="C768" s="18" t="s">
        <v>134</v>
      </c>
      <c r="D768" s="18" t="s">
        <v>129</v>
      </c>
      <c r="E768" s="163" t="s">
        <v>135</v>
      </c>
      <c r="F768" s="163" t="s">
        <v>136</v>
      </c>
      <c r="G768" s="71" t="s">
        <v>137</v>
      </c>
    </row>
    <row r="769" spans="1:11" ht="14.25" customHeight="1">
      <c r="A769" s="41" t="s">
        <v>677</v>
      </c>
      <c r="B769" s="143" t="s">
        <v>676</v>
      </c>
      <c r="C769" s="304">
        <v>147</v>
      </c>
      <c r="D769" s="28"/>
      <c r="E769" s="306"/>
      <c r="F769" s="306">
        <f>INT(C769*E770)</f>
        <v>0</v>
      </c>
      <c r="G769" s="52" t="str">
        <f t="shared" ref="G769:G786" si="31">I769&amp;J769&amp;K769&amp;L769&amp;M769&amp;N769&amp;O769</f>
        <v/>
      </c>
      <c r="H769" s="210"/>
    </row>
    <row r="770" spans="1:11" ht="14.25" customHeight="1">
      <c r="A770" s="41"/>
      <c r="B770" s="143" t="s">
        <v>661</v>
      </c>
      <c r="C770" s="304"/>
      <c r="D770" s="28" t="s">
        <v>662</v>
      </c>
      <c r="E770" s="306">
        <f>ROUNDDOWN(H770,H771)</f>
        <v>0</v>
      </c>
      <c r="F770" s="306"/>
      <c r="G770" s="60" t="str">
        <f t="shared" si="31"/>
        <v/>
      </c>
      <c r="H770" s="211"/>
    </row>
    <row r="771" spans="1:11" ht="14.25" customHeight="1">
      <c r="A771" s="42"/>
      <c r="B771" s="159" t="s">
        <v>663</v>
      </c>
      <c r="C771" s="310"/>
      <c r="D771" s="29"/>
      <c r="E771" s="309"/>
      <c r="F771" s="309"/>
      <c r="G771" s="68" t="str">
        <f t="shared" si="31"/>
        <v/>
      </c>
      <c r="H771" s="210">
        <f>IF(H770&lt;10^4,-1,IF(H770&lt;10^5,-2,IF(H770&lt;10^6,-3,-4)))</f>
        <v>-1</v>
      </c>
    </row>
    <row r="772" spans="1:11" ht="14.25" customHeight="1">
      <c r="A772" s="41" t="s">
        <v>664</v>
      </c>
      <c r="B772" s="143" t="s">
        <v>666</v>
      </c>
      <c r="C772" s="304">
        <v>147</v>
      </c>
      <c r="D772" s="28"/>
      <c r="E772" s="306"/>
      <c r="F772" s="306">
        <f>INT(C772*E773)</f>
        <v>0</v>
      </c>
      <c r="G772" s="52" t="str">
        <f t="shared" si="31"/>
        <v/>
      </c>
      <c r="H772" s="210"/>
    </row>
    <row r="773" spans="1:11" ht="14.25" customHeight="1">
      <c r="A773" s="41" t="s">
        <v>665</v>
      </c>
      <c r="B773" s="143"/>
      <c r="C773" s="304"/>
      <c r="D773" s="28" t="s">
        <v>662</v>
      </c>
      <c r="E773" s="306">
        <f>ROUNDDOWN(H773,H774)</f>
        <v>0</v>
      </c>
      <c r="F773" s="306"/>
      <c r="G773" s="53" t="str">
        <f t="shared" si="31"/>
        <v/>
      </c>
      <c r="H773" s="211"/>
    </row>
    <row r="774" spans="1:11" ht="14.25" customHeight="1">
      <c r="A774" s="42"/>
      <c r="B774" s="158"/>
      <c r="C774" s="307"/>
      <c r="D774" s="29"/>
      <c r="E774" s="309"/>
      <c r="F774" s="309"/>
      <c r="G774" s="68" t="str">
        <f t="shared" si="31"/>
        <v/>
      </c>
      <c r="H774" s="210">
        <f>IF(H773&lt;10^4,-1,IF(H773&lt;10^5,-2,IF(H773&lt;10^6,-3,-4)))</f>
        <v>-1</v>
      </c>
    </row>
    <row r="775" spans="1:11" ht="14.25" customHeight="1">
      <c r="A775" s="41" t="s">
        <v>664</v>
      </c>
      <c r="B775" s="143" t="s">
        <v>668</v>
      </c>
      <c r="C775" s="304">
        <v>137</v>
      </c>
      <c r="D775" s="28"/>
      <c r="E775" s="306"/>
      <c r="F775" s="306">
        <f>INT(C775*E776)</f>
        <v>0</v>
      </c>
      <c r="G775" s="52" t="str">
        <f t="shared" si="31"/>
        <v/>
      </c>
      <c r="H775" s="210"/>
    </row>
    <row r="776" spans="1:11" ht="14.25" customHeight="1">
      <c r="A776" s="41" t="s">
        <v>667</v>
      </c>
      <c r="B776" s="143"/>
      <c r="C776" s="304"/>
      <c r="D776" s="28" t="s">
        <v>662</v>
      </c>
      <c r="E776" s="306">
        <f>ROUNDDOWN(H776,H777)</f>
        <v>0</v>
      </c>
      <c r="F776" s="306"/>
      <c r="G776" s="53" t="str">
        <f t="shared" si="31"/>
        <v/>
      </c>
      <c r="H776" s="211"/>
    </row>
    <row r="777" spans="1:11" ht="14.25" customHeight="1">
      <c r="A777" s="42"/>
      <c r="B777" s="170"/>
      <c r="C777" s="307"/>
      <c r="D777" s="29"/>
      <c r="E777" s="309"/>
      <c r="F777" s="309"/>
      <c r="G777" s="68" t="str">
        <f t="shared" si="31"/>
        <v/>
      </c>
      <c r="H777" s="210">
        <f>IF(H776&lt;10^4,-1,IF(H776&lt;10^5,-2,IF(H776&lt;10^6,-3,-4)))</f>
        <v>-1</v>
      </c>
      <c r="K777" s="206"/>
    </row>
    <row r="778" spans="1:11" ht="14.25" customHeight="1">
      <c r="A778" s="41" t="s">
        <v>669</v>
      </c>
      <c r="B778" s="143" t="s">
        <v>678</v>
      </c>
      <c r="C778" s="314">
        <v>44.2</v>
      </c>
      <c r="D778" s="28"/>
      <c r="E778" s="306"/>
      <c r="F778" s="306">
        <f>INT(C778*E779)</f>
        <v>0</v>
      </c>
      <c r="G778" s="52" t="str">
        <f t="shared" si="31"/>
        <v/>
      </c>
      <c r="H778" s="210"/>
    </row>
    <row r="779" spans="1:11" ht="14.25" customHeight="1">
      <c r="A779" s="41" t="s">
        <v>670</v>
      </c>
      <c r="B779" s="143"/>
      <c r="C779" s="314"/>
      <c r="D779" s="28" t="s">
        <v>639</v>
      </c>
      <c r="E779" s="306">
        <f>ROUNDDOWN(H779,H780)</f>
        <v>0</v>
      </c>
      <c r="F779" s="306"/>
      <c r="G779" s="53" t="str">
        <f t="shared" si="31"/>
        <v/>
      </c>
      <c r="H779" s="211"/>
    </row>
    <row r="780" spans="1:11" ht="14.25" customHeight="1">
      <c r="A780" s="42"/>
      <c r="B780" s="158"/>
      <c r="C780" s="310"/>
      <c r="D780" s="29"/>
      <c r="E780" s="309"/>
      <c r="F780" s="309"/>
      <c r="G780" s="68" t="str">
        <f t="shared" si="31"/>
        <v/>
      </c>
      <c r="H780" s="210">
        <f>IF(H779&lt;10^4,-1,IF(H779&lt;10^5,-2,IF(H779&lt;10^6,-3,-4)))</f>
        <v>-1</v>
      </c>
    </row>
    <row r="781" spans="1:11" ht="14.25" customHeight="1">
      <c r="A781" s="41" t="s">
        <v>669</v>
      </c>
      <c r="B781" s="143" t="s">
        <v>678</v>
      </c>
      <c r="C781" s="314">
        <v>27</v>
      </c>
      <c r="D781" s="28"/>
      <c r="E781" s="306"/>
      <c r="F781" s="306">
        <f>INT(C781*E782)</f>
        <v>0</v>
      </c>
      <c r="G781" s="53" t="str">
        <f t="shared" si="31"/>
        <v/>
      </c>
      <c r="H781" s="210"/>
    </row>
    <row r="782" spans="1:11" ht="14.25" customHeight="1">
      <c r="A782" s="41" t="s">
        <v>671</v>
      </c>
      <c r="B782" s="143"/>
      <c r="C782" s="314"/>
      <c r="D782" s="28" t="s">
        <v>639</v>
      </c>
      <c r="E782" s="306">
        <f>ROUNDDOWN(H782,H783)</f>
        <v>0</v>
      </c>
      <c r="F782" s="306"/>
      <c r="G782" s="53" t="str">
        <f t="shared" si="31"/>
        <v/>
      </c>
      <c r="H782" s="211"/>
    </row>
    <row r="783" spans="1:11" ht="14.25" customHeight="1">
      <c r="A783" s="42"/>
      <c r="B783" s="158"/>
      <c r="C783" s="310"/>
      <c r="D783" s="29"/>
      <c r="E783" s="309"/>
      <c r="F783" s="309"/>
      <c r="G783" s="68" t="str">
        <f t="shared" si="31"/>
        <v/>
      </c>
      <c r="H783" s="210">
        <f>IF(H782&lt;10^4,-1,IF(H782&lt;10^5,-2,IF(H782&lt;10^6,-3,-4)))</f>
        <v>-1</v>
      </c>
    </row>
    <row r="784" spans="1:11" ht="14.25" customHeight="1">
      <c r="A784" s="41" t="s">
        <v>669</v>
      </c>
      <c r="B784" s="143" t="s">
        <v>678</v>
      </c>
      <c r="C784" s="314">
        <v>16.7</v>
      </c>
      <c r="D784" s="28"/>
      <c r="E784" s="306"/>
      <c r="F784" s="306">
        <f>INT(C784*E785)</f>
        <v>0</v>
      </c>
      <c r="G784" s="53" t="str">
        <f t="shared" si="31"/>
        <v/>
      </c>
      <c r="H784" s="210"/>
    </row>
    <row r="785" spans="1:11" ht="14.25" customHeight="1">
      <c r="A785" s="41" t="s">
        <v>250</v>
      </c>
      <c r="B785" s="143"/>
      <c r="C785" s="314"/>
      <c r="D785" s="28" t="s">
        <v>639</v>
      </c>
      <c r="E785" s="306">
        <f>ROUNDDOWN(H785,H786)</f>
        <v>0</v>
      </c>
      <c r="F785" s="306"/>
      <c r="G785" s="53" t="str">
        <f t="shared" si="31"/>
        <v/>
      </c>
      <c r="H785" s="211"/>
    </row>
    <row r="786" spans="1:11" ht="14.25" customHeight="1">
      <c r="A786" s="42"/>
      <c r="B786" s="158"/>
      <c r="C786" s="310"/>
      <c r="D786" s="29"/>
      <c r="E786" s="309"/>
      <c r="F786" s="309"/>
      <c r="G786" s="68" t="str">
        <f t="shared" si="31"/>
        <v/>
      </c>
      <c r="H786" s="210">
        <f>IF(H785&lt;10^4,-1,IF(H785&lt;10^5,-2,IF(H785&lt;10^6,-3,-4)))</f>
        <v>-1</v>
      </c>
    </row>
    <row r="787" spans="1:11" ht="14.25" customHeight="1">
      <c r="A787" s="41"/>
      <c r="B787" s="143"/>
      <c r="C787" s="304"/>
      <c r="D787" s="28"/>
      <c r="E787" s="306"/>
      <c r="F787" s="306"/>
      <c r="G787" s="53"/>
      <c r="H787" s="210"/>
    </row>
    <row r="788" spans="1:11" ht="14.25" customHeight="1">
      <c r="A788" s="41"/>
      <c r="B788" s="143"/>
      <c r="C788" s="314"/>
      <c r="D788" s="28"/>
      <c r="E788" s="306"/>
      <c r="F788" s="306"/>
      <c r="G788" s="53"/>
      <c r="H788" s="211"/>
    </row>
    <row r="789" spans="1:11" ht="14.25" customHeight="1">
      <c r="A789" s="42"/>
      <c r="B789" s="158"/>
      <c r="C789" s="310"/>
      <c r="D789" s="29"/>
      <c r="E789" s="309"/>
      <c r="F789" s="309"/>
      <c r="G789" s="68"/>
      <c r="H789" s="210">
        <f>IF(H788&lt;10^4,-1,IF(H788&lt;10^5,-2,IF(H788&lt;10^6,-3,-4)))</f>
        <v>-1</v>
      </c>
    </row>
    <row r="790" spans="1:11" ht="14.25" customHeight="1">
      <c r="A790" s="41" t="s">
        <v>236</v>
      </c>
      <c r="B790" s="37" t="s">
        <v>188</v>
      </c>
      <c r="C790" s="304">
        <v>180</v>
      </c>
      <c r="D790" s="28"/>
      <c r="E790" s="315"/>
      <c r="F790" s="315">
        <f>INT(C790*E791)</f>
        <v>0</v>
      </c>
      <c r="G790" s="53" t="str">
        <f t="shared" ref="G790:G798" si="32">I790&amp;J790&amp;K790&amp;L790&amp;M790&amp;N790&amp;O790</f>
        <v/>
      </c>
      <c r="H790" s="210"/>
    </row>
    <row r="791" spans="1:11" ht="14.25" customHeight="1">
      <c r="A791" s="41"/>
      <c r="B791" s="37"/>
      <c r="C791" s="304"/>
      <c r="D791" s="28" t="s">
        <v>147</v>
      </c>
      <c r="E791" s="315">
        <f>ROUNDDOWN(H791,H792)</f>
        <v>0</v>
      </c>
      <c r="F791" s="315"/>
      <c r="G791" s="53" t="str">
        <f t="shared" si="32"/>
        <v/>
      </c>
      <c r="H791" s="211"/>
    </row>
    <row r="792" spans="1:11" ht="14.25" customHeight="1">
      <c r="A792" s="42"/>
      <c r="B792" s="77"/>
      <c r="C792" s="307"/>
      <c r="D792" s="29"/>
      <c r="E792" s="317"/>
      <c r="F792" s="317"/>
      <c r="G792" s="68" t="str">
        <f t="shared" si="32"/>
        <v/>
      </c>
      <c r="H792" s="210">
        <f>IF(H791&lt;10^4,-1,IF(H791&lt;10^5,-2,IF(H791&lt;10^6,-3,-4)))</f>
        <v>-1</v>
      </c>
    </row>
    <row r="793" spans="1:11" ht="14.25" customHeight="1">
      <c r="A793" s="148" t="s">
        <v>551</v>
      </c>
      <c r="B793" s="143" t="s">
        <v>238</v>
      </c>
      <c r="C793" s="304">
        <v>247</v>
      </c>
      <c r="D793" s="28"/>
      <c r="E793" s="315"/>
      <c r="F793" s="315">
        <f>INT(C793*E794)</f>
        <v>0</v>
      </c>
      <c r="G793" s="53" t="str">
        <f t="shared" si="32"/>
        <v/>
      </c>
      <c r="H793" s="210"/>
    </row>
    <row r="794" spans="1:11" ht="14.25" customHeight="1">
      <c r="A794" s="148" t="s">
        <v>237</v>
      </c>
      <c r="B794" s="143" t="s">
        <v>239</v>
      </c>
      <c r="C794" s="304"/>
      <c r="D794" s="28" t="s">
        <v>672</v>
      </c>
      <c r="E794" s="315">
        <f>ROUNDDOWN(H794,H795)</f>
        <v>0</v>
      </c>
      <c r="F794" s="315"/>
      <c r="G794" s="53" t="str">
        <f t="shared" si="32"/>
        <v/>
      </c>
      <c r="H794" s="211"/>
    </row>
    <row r="795" spans="1:11" ht="14.25" customHeight="1">
      <c r="A795" s="149"/>
      <c r="B795" s="184"/>
      <c r="C795" s="307"/>
      <c r="D795" s="29"/>
      <c r="E795" s="317"/>
      <c r="F795" s="317"/>
      <c r="G795" s="68" t="str">
        <f t="shared" si="32"/>
        <v/>
      </c>
      <c r="H795" s="210">
        <f>IF(H794&lt;10^4,-1,IF(H794&lt;10^5,-2,IF(H794&lt;10^6,-3,-4)))</f>
        <v>-1</v>
      </c>
    </row>
    <row r="796" spans="1:11" ht="14.25" customHeight="1">
      <c r="A796" s="148" t="s">
        <v>551</v>
      </c>
      <c r="B796" s="143" t="s">
        <v>673</v>
      </c>
      <c r="C796" s="304">
        <v>120</v>
      </c>
      <c r="D796" s="28"/>
      <c r="E796" s="315"/>
      <c r="F796" s="315">
        <f>INT(C796*E797)</f>
        <v>0</v>
      </c>
      <c r="G796" s="53" t="str">
        <f t="shared" si="32"/>
        <v/>
      </c>
      <c r="H796" s="210"/>
    </row>
    <row r="797" spans="1:11" ht="14.25" customHeight="1">
      <c r="A797" s="148" t="s">
        <v>237</v>
      </c>
      <c r="B797" s="143" t="s">
        <v>239</v>
      </c>
      <c r="C797" s="304"/>
      <c r="D797" s="28" t="s">
        <v>672</v>
      </c>
      <c r="E797" s="315">
        <f>ROUNDDOWN(H797,H798)</f>
        <v>0</v>
      </c>
      <c r="F797" s="315"/>
      <c r="G797" s="53" t="str">
        <f t="shared" si="32"/>
        <v/>
      </c>
      <c r="H797" s="211"/>
    </row>
    <row r="798" spans="1:11" ht="14.25" customHeight="1">
      <c r="A798" s="149"/>
      <c r="B798" s="184"/>
      <c r="C798" s="307"/>
      <c r="D798" s="29"/>
      <c r="E798" s="317"/>
      <c r="F798" s="317"/>
      <c r="G798" s="68" t="str">
        <f t="shared" si="32"/>
        <v/>
      </c>
      <c r="H798" s="210">
        <f>IF(H797&lt;10^4,-1,IF(H797&lt;10^5,-2,IF(H797&lt;10^6,-3,-4)))</f>
        <v>-1</v>
      </c>
      <c r="K798" s="206"/>
    </row>
    <row r="799" spans="1:11" ht="14.25" customHeight="1">
      <c r="A799" s="41"/>
      <c r="B799" s="37"/>
      <c r="C799" s="304"/>
      <c r="D799" s="28"/>
      <c r="E799" s="306"/>
      <c r="F799" s="306"/>
      <c r="G799" s="52"/>
      <c r="H799" s="210"/>
    </row>
    <row r="800" spans="1:11" ht="14.25" customHeight="1">
      <c r="A800" s="41"/>
      <c r="B800" s="37"/>
      <c r="C800" s="304"/>
      <c r="D800" s="28"/>
      <c r="E800" s="306"/>
      <c r="F800" s="306"/>
      <c r="G800" s="53"/>
      <c r="H800" s="211"/>
    </row>
    <row r="801" spans="1:8" ht="14.25" customHeight="1">
      <c r="A801" s="42"/>
      <c r="B801" s="77"/>
      <c r="C801" s="307"/>
      <c r="D801" s="29"/>
      <c r="E801" s="309"/>
      <c r="F801" s="309"/>
      <c r="G801" s="68"/>
      <c r="H801" s="210">
        <f>IF(H800&lt;10^4,-1,IF(H800&lt;10^5,-2,IF(H800&lt;10^6,-3,-4)))</f>
        <v>-1</v>
      </c>
    </row>
    <row r="802" spans="1:8" ht="14.25" customHeight="1">
      <c r="A802" s="148" t="s">
        <v>674</v>
      </c>
      <c r="B802" s="143" t="s">
        <v>243</v>
      </c>
      <c r="C802" s="304">
        <v>6</v>
      </c>
      <c r="D802" s="28"/>
      <c r="E802" s="315"/>
      <c r="F802" s="315">
        <f>INT(C802*E803)</f>
        <v>0</v>
      </c>
      <c r="G802" s="53" t="str">
        <f t="shared" ref="G802:G810" si="33">I802&amp;J802&amp;K802&amp;L802&amp;M802&amp;N802&amp;O802</f>
        <v/>
      </c>
      <c r="H802" s="210"/>
    </row>
    <row r="803" spans="1:8" ht="14.25" customHeight="1">
      <c r="A803" s="148"/>
      <c r="B803" s="143" t="s">
        <v>240</v>
      </c>
      <c r="C803" s="304"/>
      <c r="D803" s="28" t="s">
        <v>149</v>
      </c>
      <c r="E803" s="315">
        <f>ROUNDDOWN(H803,H804)</f>
        <v>0</v>
      </c>
      <c r="F803" s="315"/>
      <c r="G803" s="53" t="str">
        <f t="shared" si="33"/>
        <v/>
      </c>
      <c r="H803" s="211"/>
    </row>
    <row r="804" spans="1:8" ht="14.25" customHeight="1">
      <c r="A804" s="149"/>
      <c r="B804" s="158"/>
      <c r="C804" s="307"/>
      <c r="D804" s="29"/>
      <c r="E804" s="317"/>
      <c r="F804" s="317"/>
      <c r="G804" s="68" t="str">
        <f t="shared" si="33"/>
        <v/>
      </c>
      <c r="H804" s="210">
        <f>IF(H803&lt;10^4,-1,IF(H803&lt;10^5,-2,IF(H803&lt;10^6,-3,-4)))</f>
        <v>-1</v>
      </c>
    </row>
    <row r="805" spans="1:8" ht="14.25" customHeight="1">
      <c r="A805" s="148" t="s">
        <v>675</v>
      </c>
      <c r="B805" s="143" t="s">
        <v>244</v>
      </c>
      <c r="C805" s="304">
        <v>2</v>
      </c>
      <c r="D805" s="28"/>
      <c r="E805" s="315"/>
      <c r="F805" s="315">
        <f>INT(C805*E806)</f>
        <v>0</v>
      </c>
      <c r="G805" s="53" t="str">
        <f t="shared" si="33"/>
        <v/>
      </c>
      <c r="H805" s="210"/>
    </row>
    <row r="806" spans="1:8" ht="14.25" customHeight="1">
      <c r="A806" s="148"/>
      <c r="B806" s="143" t="s">
        <v>240</v>
      </c>
      <c r="C806" s="304"/>
      <c r="D806" s="28" t="s">
        <v>149</v>
      </c>
      <c r="E806" s="315">
        <f>ROUNDDOWN(H806,H807)</f>
        <v>0</v>
      </c>
      <c r="F806" s="315"/>
      <c r="G806" s="53" t="str">
        <f t="shared" si="33"/>
        <v/>
      </c>
      <c r="H806" s="211"/>
    </row>
    <row r="807" spans="1:8" ht="14.25" customHeight="1">
      <c r="A807" s="149"/>
      <c r="B807" s="158"/>
      <c r="C807" s="307"/>
      <c r="D807" s="29"/>
      <c r="E807" s="317"/>
      <c r="F807" s="317"/>
      <c r="G807" s="68" t="str">
        <f t="shared" si="33"/>
        <v/>
      </c>
      <c r="H807" s="210">
        <f>IF(H806&lt;10^4,-1,IF(H806&lt;10^5,-2,IF(H806&lt;10^6,-3,-4)))</f>
        <v>-1</v>
      </c>
    </row>
    <row r="808" spans="1:8" ht="14.25" customHeight="1">
      <c r="A808" s="148" t="s">
        <v>675</v>
      </c>
      <c r="B808" s="143" t="s">
        <v>242</v>
      </c>
      <c r="C808" s="304">
        <v>12</v>
      </c>
      <c r="D808" s="28"/>
      <c r="E808" s="315"/>
      <c r="F808" s="315">
        <f>INT(C808*E809)</f>
        <v>0</v>
      </c>
      <c r="G808" s="53" t="str">
        <f t="shared" si="33"/>
        <v/>
      </c>
      <c r="H808" s="192"/>
    </row>
    <row r="809" spans="1:8" ht="14.25" customHeight="1">
      <c r="A809" s="148"/>
      <c r="B809" s="143" t="s">
        <v>241</v>
      </c>
      <c r="C809" s="304"/>
      <c r="D809" s="28" t="s">
        <v>149</v>
      </c>
      <c r="E809" s="315">
        <f>ROUNDDOWN(H809,H810)</f>
        <v>0</v>
      </c>
      <c r="F809" s="315"/>
      <c r="G809" s="53" t="str">
        <f t="shared" si="33"/>
        <v/>
      </c>
      <c r="H809" s="212"/>
    </row>
    <row r="810" spans="1:8" ht="14.25" customHeight="1">
      <c r="A810" s="149"/>
      <c r="B810" s="158"/>
      <c r="C810" s="307"/>
      <c r="D810" s="29"/>
      <c r="E810" s="317"/>
      <c r="F810" s="317"/>
      <c r="G810" s="68" t="str">
        <f t="shared" si="33"/>
        <v/>
      </c>
      <c r="H810" s="192">
        <f>IF(H809&lt;10^4,-1,IF(H809&lt;10^5,-2,IF(H809&lt;10^6,-3,-4)))</f>
        <v>-1</v>
      </c>
    </row>
    <row r="811" spans="1:8" ht="14.25" customHeight="1">
      <c r="A811" s="41"/>
      <c r="B811" s="143"/>
      <c r="C811" s="304"/>
      <c r="D811" s="28"/>
      <c r="E811" s="306"/>
      <c r="F811" s="306"/>
      <c r="G811" s="53"/>
      <c r="H811" s="192"/>
    </row>
    <row r="812" spans="1:8" ht="14.25" customHeight="1">
      <c r="A812" s="41"/>
      <c r="B812" s="143"/>
      <c r="C812" s="314"/>
      <c r="D812" s="28"/>
      <c r="E812" s="306"/>
      <c r="F812" s="306"/>
      <c r="G812" s="53"/>
      <c r="H812" s="212"/>
    </row>
    <row r="813" spans="1:8" ht="14.25" customHeight="1">
      <c r="A813" s="42"/>
      <c r="B813" s="187"/>
      <c r="C813" s="310"/>
      <c r="D813" s="29"/>
      <c r="E813" s="309"/>
      <c r="F813" s="309"/>
      <c r="G813" s="68"/>
      <c r="H813" s="192">
        <f>IF(H812&lt;10^4,-1,IF(H812&lt;10^5,-2,IF(H812&lt;10^6,-3,-4)))</f>
        <v>-1</v>
      </c>
    </row>
    <row r="814" spans="1:8" ht="14.25" customHeight="1">
      <c r="A814" s="41"/>
      <c r="B814" s="143"/>
      <c r="C814" s="314"/>
      <c r="D814" s="28"/>
      <c r="E814" s="306"/>
      <c r="F814" s="315">
        <f t="array" ref="F814">SUM(IF(MOD(ROW(F769:F811),3)=MOD(ROW(F769),3),F769:F811))</f>
        <v>0</v>
      </c>
      <c r="G814" s="86"/>
      <c r="H814" s="192"/>
    </row>
    <row r="815" spans="1:8" ht="14.25" customHeight="1">
      <c r="A815" s="44" t="s">
        <v>131</v>
      </c>
      <c r="B815" s="143"/>
      <c r="C815" s="314"/>
      <c r="D815" s="28"/>
      <c r="E815" s="306"/>
      <c r="F815" s="306"/>
      <c r="G815" s="53" t="str">
        <f>I815&amp;J815&amp;K815&amp;L815&amp;M815&amp;N815&amp;O815</f>
        <v/>
      </c>
      <c r="H815" s="212"/>
    </row>
    <row r="816" spans="1:8" ht="14.25" customHeight="1">
      <c r="A816" s="45"/>
      <c r="B816" s="185"/>
      <c r="C816" s="335"/>
      <c r="D816" s="79"/>
      <c r="E816" s="313"/>
      <c r="F816" s="313"/>
      <c r="G816" s="55"/>
      <c r="H816" s="192">
        <f>IF(H815&lt;10^4,-1,IF(H815&lt;10^5,-2,IF(H815&lt;10^6,-3,-4)))</f>
        <v>-1</v>
      </c>
    </row>
    <row r="817" spans="1:14" ht="14.25" customHeight="1">
      <c r="G817" s="69">
        <f>G766+1</f>
        <v>25</v>
      </c>
      <c r="H817" s="208">
        <f>H766+1</f>
        <v>17</v>
      </c>
    </row>
    <row r="818" spans="1:14" ht="26.1" customHeight="1">
      <c r="A818" s="75" t="str">
        <f>A155</f>
        <v>A-1.○○棟建築工事</v>
      </c>
      <c r="B818" s="238" t="str">
        <f>集計!A146</f>
        <v>14.金属工事</v>
      </c>
      <c r="C818" s="15"/>
      <c r="D818" s="15"/>
      <c r="E818" s="162"/>
      <c r="F818" s="162"/>
      <c r="G818" s="70"/>
    </row>
    <row r="819" spans="1:14" ht="26.1" customHeight="1">
      <c r="A819" s="17" t="s">
        <v>132</v>
      </c>
      <c r="B819" s="180" t="s">
        <v>133</v>
      </c>
      <c r="C819" s="18" t="s">
        <v>134</v>
      </c>
      <c r="D819" s="18" t="s">
        <v>129</v>
      </c>
      <c r="E819" s="163" t="s">
        <v>135</v>
      </c>
      <c r="F819" s="163" t="s">
        <v>136</v>
      </c>
      <c r="G819" s="71" t="s">
        <v>137</v>
      </c>
    </row>
    <row r="820" spans="1:14" ht="14.25" customHeight="1">
      <c r="A820" s="148" t="s">
        <v>655</v>
      </c>
      <c r="B820" s="143" t="s">
        <v>738</v>
      </c>
      <c r="C820" s="304">
        <v>401</v>
      </c>
      <c r="D820" s="28"/>
      <c r="E820" s="315"/>
      <c r="F820" s="315">
        <f>INT(C820*E821)</f>
        <v>0</v>
      </c>
      <c r="G820" s="53" t="str">
        <f>I820&amp;J820&amp;K820&amp;L820&amp;M820&amp;N820&amp;O820</f>
        <v/>
      </c>
      <c r="H820" s="210"/>
      <c r="K820" s="199"/>
      <c r="L820" s="199"/>
      <c r="M820" s="200"/>
      <c r="N820" s="200"/>
    </row>
    <row r="821" spans="1:14" ht="14.25" customHeight="1">
      <c r="A821" s="148"/>
      <c r="B821" s="186"/>
      <c r="C821" s="304"/>
      <c r="D821" s="28" t="s">
        <v>662</v>
      </c>
      <c r="E821" s="315">
        <f>ROUNDDOWN(H821,H822)</f>
        <v>0</v>
      </c>
      <c r="F821" s="315"/>
      <c r="G821" s="53" t="str">
        <f>I821&amp;J821&amp;K821&amp;L821&amp;M821&amp;N821&amp;O821</f>
        <v/>
      </c>
      <c r="H821" s="211"/>
    </row>
    <row r="822" spans="1:14" ht="14.25" customHeight="1">
      <c r="A822" s="149"/>
      <c r="B822" s="158"/>
      <c r="C822" s="307"/>
      <c r="D822" s="29"/>
      <c r="E822" s="317"/>
      <c r="F822" s="317"/>
      <c r="G822" s="68" t="str">
        <f>I822&amp;J822&amp;K822&amp;L822&amp;M822&amp;N822&amp;O822</f>
        <v/>
      </c>
      <c r="H822" s="210">
        <f>IF(H821&lt;10^4,-1,IF(H821&lt;10^5,-2,IF(H821&lt;10^6,-3,-4)))</f>
        <v>-1</v>
      </c>
    </row>
    <row r="823" spans="1:14" ht="14.25" customHeight="1">
      <c r="A823" s="148" t="s">
        <v>655</v>
      </c>
      <c r="B823" s="143" t="s">
        <v>656</v>
      </c>
      <c r="C823" s="304">
        <v>401</v>
      </c>
      <c r="D823" s="28"/>
      <c r="E823" s="315"/>
      <c r="F823" s="315">
        <f>INT(C823*E824)</f>
        <v>0</v>
      </c>
      <c r="G823" s="53" t="str">
        <f t="shared" ref="G823:G837" si="34">I823&amp;J823&amp;K823&amp;L823&amp;M823&amp;N823&amp;O823</f>
        <v/>
      </c>
      <c r="H823" s="210"/>
      <c r="K823" s="199"/>
      <c r="L823" s="199"/>
      <c r="M823" s="200"/>
      <c r="N823" s="200"/>
    </row>
    <row r="824" spans="1:14" ht="14.25" customHeight="1">
      <c r="A824" s="148"/>
      <c r="B824" s="186"/>
      <c r="C824" s="304"/>
      <c r="D824" s="28" t="s">
        <v>662</v>
      </c>
      <c r="E824" s="315">
        <f>ROUNDDOWN(H824,H825)</f>
        <v>0</v>
      </c>
      <c r="F824" s="315"/>
      <c r="G824" s="53" t="str">
        <f t="shared" si="34"/>
        <v/>
      </c>
      <c r="H824" s="211"/>
    </row>
    <row r="825" spans="1:14" ht="14.25" customHeight="1">
      <c r="A825" s="149"/>
      <c r="B825" s="158"/>
      <c r="C825" s="307"/>
      <c r="D825" s="29"/>
      <c r="E825" s="317"/>
      <c r="F825" s="317"/>
      <c r="G825" s="68" t="str">
        <f t="shared" si="34"/>
        <v/>
      </c>
      <c r="H825" s="210">
        <f>IF(H824&lt;10^4,-1,IF(H824&lt;10^5,-2,IF(H824&lt;10^6,-3,-4)))</f>
        <v>-1</v>
      </c>
    </row>
    <row r="826" spans="1:14" ht="14.25" customHeight="1">
      <c r="A826" s="148" t="s">
        <v>655</v>
      </c>
      <c r="B826" s="143" t="s">
        <v>657</v>
      </c>
      <c r="C826" s="304">
        <v>28</v>
      </c>
      <c r="D826" s="28"/>
      <c r="E826" s="315"/>
      <c r="F826" s="315">
        <f>INT(C826*E827)</f>
        <v>0</v>
      </c>
      <c r="G826" s="53" t="str">
        <f t="shared" si="34"/>
        <v/>
      </c>
      <c r="H826" s="210"/>
      <c r="K826" s="199"/>
      <c r="L826" s="199"/>
      <c r="M826" s="200"/>
      <c r="N826" s="200"/>
    </row>
    <row r="827" spans="1:14" ht="14.25" customHeight="1">
      <c r="A827" s="148" t="s">
        <v>531</v>
      </c>
      <c r="B827" s="186" t="s">
        <v>739</v>
      </c>
      <c r="C827" s="304"/>
      <c r="D827" s="28" t="s">
        <v>149</v>
      </c>
      <c r="E827" s="315">
        <f>ROUNDDOWN(H827,H828)</f>
        <v>0</v>
      </c>
      <c r="F827" s="315"/>
      <c r="G827" s="53" t="str">
        <f t="shared" si="34"/>
        <v/>
      </c>
      <c r="H827" s="211"/>
    </row>
    <row r="828" spans="1:14" ht="14.25" customHeight="1">
      <c r="A828" s="149"/>
      <c r="B828" s="158" t="s">
        <v>740</v>
      </c>
      <c r="C828" s="307"/>
      <c r="D828" s="29"/>
      <c r="E828" s="317"/>
      <c r="F828" s="317"/>
      <c r="G828" s="68" t="str">
        <f t="shared" si="34"/>
        <v/>
      </c>
      <c r="H828" s="210">
        <f>IF(H827&lt;10^4,-1,IF(H827&lt;10^5,-2,IF(H827&lt;10^6,-3,-4)))</f>
        <v>-1</v>
      </c>
      <c r="K828" s="206"/>
    </row>
    <row r="829" spans="1:14" ht="14.25" customHeight="1">
      <c r="A829" s="148" t="s">
        <v>655</v>
      </c>
      <c r="B829" s="143" t="s">
        <v>657</v>
      </c>
      <c r="C829" s="304">
        <v>12</v>
      </c>
      <c r="D829" s="28"/>
      <c r="E829" s="315"/>
      <c r="F829" s="315">
        <f>INT(C829*E830)</f>
        <v>0</v>
      </c>
      <c r="G829" s="53" t="str">
        <f t="shared" si="34"/>
        <v/>
      </c>
      <c r="H829" s="210"/>
      <c r="N829" s="200"/>
    </row>
    <row r="830" spans="1:14" ht="14.25" customHeight="1">
      <c r="A830" s="148" t="s">
        <v>531</v>
      </c>
      <c r="B830" s="186" t="s">
        <v>741</v>
      </c>
      <c r="C830" s="304"/>
      <c r="D830" s="28" t="s">
        <v>149</v>
      </c>
      <c r="E830" s="315">
        <f>ROUNDDOWN(H830,H831)</f>
        <v>0</v>
      </c>
      <c r="F830" s="315"/>
      <c r="G830" s="53" t="str">
        <f t="shared" si="34"/>
        <v/>
      </c>
      <c r="H830" s="211"/>
    </row>
    <row r="831" spans="1:14" ht="14.25" customHeight="1">
      <c r="A831" s="188"/>
      <c r="B831" s="158" t="s">
        <v>742</v>
      </c>
      <c r="C831" s="307"/>
      <c r="D831" s="29"/>
      <c r="E831" s="317"/>
      <c r="F831" s="317"/>
      <c r="G831" s="68" t="str">
        <f t="shared" si="34"/>
        <v/>
      </c>
      <c r="H831" s="210">
        <f>IF(H830&lt;10^4,-1,IF(H830&lt;10^5,-2,IF(H830&lt;10^6,-3,-4)))</f>
        <v>-1</v>
      </c>
      <c r="K831" s="206"/>
    </row>
    <row r="832" spans="1:14" ht="14.25" customHeight="1">
      <c r="A832" s="148" t="s">
        <v>658</v>
      </c>
      <c r="B832" s="143" t="s">
        <v>317</v>
      </c>
      <c r="C832" s="304">
        <v>3238</v>
      </c>
      <c r="D832" s="28"/>
      <c r="E832" s="315"/>
      <c r="F832" s="315">
        <f>INT(C832*E833)</f>
        <v>0</v>
      </c>
      <c r="G832" s="53" t="str">
        <f t="shared" si="34"/>
        <v/>
      </c>
      <c r="H832" s="210"/>
      <c r="K832" s="199"/>
      <c r="L832" s="199"/>
      <c r="M832" s="200"/>
      <c r="N832" s="200"/>
    </row>
    <row r="833" spans="1:8" ht="14.25" customHeight="1">
      <c r="A833" s="148"/>
      <c r="B833" s="143" t="s">
        <v>316</v>
      </c>
      <c r="C833" s="304"/>
      <c r="D833" s="28" t="s">
        <v>662</v>
      </c>
      <c r="E833" s="315">
        <f>ROUNDDOWN(H833,H834)</f>
        <v>0</v>
      </c>
      <c r="F833" s="315"/>
      <c r="G833" s="53" t="str">
        <f t="shared" si="34"/>
        <v/>
      </c>
      <c r="H833" s="211"/>
    </row>
    <row r="834" spans="1:8" ht="14.25" customHeight="1">
      <c r="A834" s="149"/>
      <c r="B834" s="158" t="s">
        <v>315</v>
      </c>
      <c r="C834" s="307"/>
      <c r="D834" s="29"/>
      <c r="E834" s="317"/>
      <c r="F834" s="317"/>
      <c r="G834" s="68" t="str">
        <f t="shared" si="34"/>
        <v/>
      </c>
      <c r="H834" s="210">
        <f>IF(H833&lt;10^4,-1,IF(H833&lt;10^5,-2,IF(H833&lt;10^6,-3,-4)))</f>
        <v>-1</v>
      </c>
    </row>
    <row r="835" spans="1:8" ht="14.25" customHeight="1">
      <c r="A835" s="148" t="s">
        <v>658</v>
      </c>
      <c r="B835" s="143" t="s">
        <v>319</v>
      </c>
      <c r="C835" s="304">
        <v>337</v>
      </c>
      <c r="D835" s="28"/>
      <c r="E835" s="315"/>
      <c r="F835" s="315">
        <f>INT(C835*E836)</f>
        <v>0</v>
      </c>
      <c r="G835" s="53" t="str">
        <f t="shared" si="34"/>
        <v/>
      </c>
      <c r="H835" s="210"/>
    </row>
    <row r="836" spans="1:8" ht="14.25" customHeight="1">
      <c r="A836" s="148"/>
      <c r="B836" s="143" t="s">
        <v>318</v>
      </c>
      <c r="C836" s="304"/>
      <c r="D836" s="28" t="s">
        <v>662</v>
      </c>
      <c r="E836" s="315">
        <f>ROUNDDOWN(H836,H837)</f>
        <v>0</v>
      </c>
      <c r="F836" s="315"/>
      <c r="G836" s="53" t="str">
        <f t="shared" si="34"/>
        <v/>
      </c>
      <c r="H836" s="211"/>
    </row>
    <row r="837" spans="1:8" ht="14.25" customHeight="1">
      <c r="A837" s="149"/>
      <c r="B837" s="158" t="s">
        <v>315</v>
      </c>
      <c r="C837" s="307"/>
      <c r="D837" s="29"/>
      <c r="E837" s="317"/>
      <c r="F837" s="317"/>
      <c r="G837" s="68" t="str">
        <f t="shared" si="34"/>
        <v/>
      </c>
      <c r="H837" s="210">
        <f>IF(H836&lt;10^4,-1,IF(H836&lt;10^5,-2,IF(H836&lt;10^6,-3,-4)))</f>
        <v>-1</v>
      </c>
    </row>
    <row r="838" spans="1:8" ht="14.25" customHeight="1">
      <c r="A838" s="351" t="s">
        <v>658</v>
      </c>
      <c r="B838" s="143" t="s">
        <v>320</v>
      </c>
      <c r="C838" s="304">
        <v>28</v>
      </c>
      <c r="D838" s="28"/>
      <c r="E838" s="315"/>
      <c r="F838" s="315">
        <f>INT(C838*E839)</f>
        <v>0</v>
      </c>
      <c r="G838" s="53" t="str">
        <f t="shared" ref="G838:G843" si="35">I838&amp;J838&amp;K838&amp;L838&amp;M838&amp;N838&amp;O838</f>
        <v/>
      </c>
      <c r="H838" s="210"/>
    </row>
    <row r="839" spans="1:8" ht="14.25" customHeight="1">
      <c r="A839" s="148" t="s">
        <v>531</v>
      </c>
      <c r="B839" s="186" t="s">
        <v>321</v>
      </c>
      <c r="C839" s="304"/>
      <c r="D839" s="28" t="s">
        <v>149</v>
      </c>
      <c r="E839" s="315">
        <f>ROUNDDOWN(H839,H840)</f>
        <v>0</v>
      </c>
      <c r="F839" s="315"/>
      <c r="G839" s="53" t="str">
        <f t="shared" si="35"/>
        <v/>
      </c>
      <c r="H839" s="211"/>
    </row>
    <row r="840" spans="1:8" ht="14.25" customHeight="1">
      <c r="A840" s="149"/>
      <c r="B840" s="158" t="s">
        <v>322</v>
      </c>
      <c r="C840" s="307"/>
      <c r="D840" s="29"/>
      <c r="E840" s="317"/>
      <c r="F840" s="317"/>
      <c r="G840" s="68" t="str">
        <f t="shared" si="35"/>
        <v/>
      </c>
      <c r="H840" s="210">
        <f>IF(H839&lt;10^4,-1,IF(H839&lt;10^5,-2,IF(H839&lt;10^6,-3,-4)))</f>
        <v>-1</v>
      </c>
    </row>
    <row r="841" spans="1:8" ht="14.25" customHeight="1">
      <c r="A841" s="351" t="s">
        <v>658</v>
      </c>
      <c r="B841" s="143" t="s">
        <v>320</v>
      </c>
      <c r="C841" s="304">
        <v>48</v>
      </c>
      <c r="D841" s="28"/>
      <c r="E841" s="315"/>
      <c r="F841" s="315">
        <f>INT(C841*E842)</f>
        <v>0</v>
      </c>
      <c r="G841" s="53" t="str">
        <f t="shared" si="35"/>
        <v/>
      </c>
      <c r="H841" s="210"/>
    </row>
    <row r="842" spans="1:8" ht="14.25" customHeight="1">
      <c r="A842" s="148" t="s">
        <v>531</v>
      </c>
      <c r="B842" s="186" t="s">
        <v>323</v>
      </c>
      <c r="C842" s="304"/>
      <c r="D842" s="28" t="s">
        <v>149</v>
      </c>
      <c r="E842" s="315">
        <f>ROUNDDOWN(H842,H843)</f>
        <v>0</v>
      </c>
      <c r="F842" s="315"/>
      <c r="G842" s="53" t="str">
        <f t="shared" si="35"/>
        <v/>
      </c>
      <c r="H842" s="211"/>
    </row>
    <row r="843" spans="1:8" ht="14.25" customHeight="1">
      <c r="A843" s="188"/>
      <c r="B843" s="158" t="s">
        <v>322</v>
      </c>
      <c r="C843" s="307"/>
      <c r="D843" s="29"/>
      <c r="E843" s="317"/>
      <c r="F843" s="317"/>
      <c r="G843" s="68" t="str">
        <f t="shared" si="35"/>
        <v/>
      </c>
      <c r="H843" s="210">
        <f>IF(H842&lt;10^4,-1,IF(H842&lt;10^5,-2,IF(H842&lt;10^6,-3,-4)))</f>
        <v>-1</v>
      </c>
    </row>
    <row r="844" spans="1:8" ht="14.25" customHeight="1">
      <c r="A844" s="41"/>
      <c r="B844" s="143"/>
      <c r="C844" s="304"/>
      <c r="D844" s="28"/>
      <c r="E844" s="306"/>
      <c r="F844" s="306"/>
      <c r="G844" s="52"/>
      <c r="H844" s="210"/>
    </row>
    <row r="845" spans="1:8" ht="14.25" customHeight="1">
      <c r="A845" s="41"/>
      <c r="B845" s="143"/>
      <c r="C845" s="304"/>
      <c r="D845" s="28"/>
      <c r="E845" s="306"/>
      <c r="F845" s="306"/>
      <c r="G845" s="53"/>
      <c r="H845" s="211"/>
    </row>
    <row r="846" spans="1:8" ht="14.25" customHeight="1">
      <c r="A846" s="42"/>
      <c r="B846" s="187"/>
      <c r="C846" s="307"/>
      <c r="D846" s="29"/>
      <c r="E846" s="309"/>
      <c r="F846" s="309"/>
      <c r="G846" s="68"/>
      <c r="H846" s="210">
        <f>IF(H845&lt;10^4,-1,IF(H845&lt;10^5,-2,IF(H845&lt;10^6,-3,-4)))</f>
        <v>-1</v>
      </c>
    </row>
    <row r="847" spans="1:8" ht="14.25" customHeight="1">
      <c r="A847" s="148" t="s">
        <v>326</v>
      </c>
      <c r="B847" s="143" t="s">
        <v>327</v>
      </c>
      <c r="C847" s="304">
        <v>2</v>
      </c>
      <c r="D847" s="28"/>
      <c r="E847" s="315"/>
      <c r="F847" s="315">
        <f>INT(C847*E848)</f>
        <v>0</v>
      </c>
      <c r="G847" s="53" t="str">
        <f>I847&amp;J847&amp;K847&amp;L847&amp;M847&amp;N847&amp;O847</f>
        <v/>
      </c>
      <c r="H847" s="210"/>
    </row>
    <row r="848" spans="1:8" ht="14.25" customHeight="1">
      <c r="A848" s="148"/>
      <c r="B848" s="143" t="s">
        <v>328</v>
      </c>
      <c r="C848" s="304"/>
      <c r="D848" s="28" t="s">
        <v>149</v>
      </c>
      <c r="E848" s="315">
        <f>ROUNDDOWN(H848,H849)</f>
        <v>0</v>
      </c>
      <c r="F848" s="315"/>
      <c r="G848" s="53" t="str">
        <f>I848&amp;J848&amp;K848&amp;L848&amp;M848&amp;N848&amp;O848</f>
        <v/>
      </c>
      <c r="H848" s="211"/>
    </row>
    <row r="849" spans="1:11" ht="14.25" customHeight="1">
      <c r="A849" s="149"/>
      <c r="B849" s="158" t="s">
        <v>329</v>
      </c>
      <c r="C849" s="310"/>
      <c r="D849" s="29"/>
      <c r="E849" s="317"/>
      <c r="F849" s="317"/>
      <c r="G849" s="68" t="str">
        <f>I849&amp;J849&amp;K849&amp;L849&amp;M849&amp;N849&amp;O849</f>
        <v/>
      </c>
      <c r="H849" s="210">
        <f>IF(H848&lt;10^4,-1,IF(H848&lt;10^5,-2,IF(H848&lt;10^6,-3,-4)))</f>
        <v>-1</v>
      </c>
      <c r="K849" s="206"/>
    </row>
    <row r="850" spans="1:11" ht="14.25" customHeight="1">
      <c r="A850" s="148" t="s">
        <v>533</v>
      </c>
      <c r="B850" s="143" t="s">
        <v>324</v>
      </c>
      <c r="C850" s="304">
        <v>28</v>
      </c>
      <c r="D850" s="28"/>
      <c r="E850" s="315"/>
      <c r="F850" s="315">
        <f>INT(C850*E851)</f>
        <v>0</v>
      </c>
      <c r="G850" s="53" t="str">
        <f t="shared" ref="G850:G855" si="36">I850&amp;J850&amp;K850&amp;L850&amp;M850&amp;N850&amp;O850</f>
        <v/>
      </c>
      <c r="H850" s="210"/>
    </row>
    <row r="851" spans="1:11" ht="14.25" customHeight="1">
      <c r="A851" s="148"/>
      <c r="B851" s="143" t="s">
        <v>325</v>
      </c>
      <c r="C851" s="304"/>
      <c r="D851" s="28" t="s">
        <v>149</v>
      </c>
      <c r="E851" s="315">
        <f>ROUNDDOWN(H851,H852)</f>
        <v>0</v>
      </c>
      <c r="F851" s="315"/>
      <c r="G851" s="53" t="str">
        <f t="shared" si="36"/>
        <v/>
      </c>
      <c r="H851" s="211"/>
    </row>
    <row r="852" spans="1:11" ht="14.25" customHeight="1">
      <c r="A852" s="149"/>
      <c r="B852" s="158"/>
      <c r="C852" s="310"/>
      <c r="D852" s="29"/>
      <c r="E852" s="317"/>
      <c r="F852" s="317"/>
      <c r="G852" s="68" t="str">
        <f t="shared" si="36"/>
        <v/>
      </c>
      <c r="H852" s="210">
        <f>IF(H851&lt;10^4,-1,IF(H851&lt;10^5,-2,IF(H851&lt;10^6,-3,-4)))</f>
        <v>-1</v>
      </c>
    </row>
    <row r="853" spans="1:11" ht="14.25" customHeight="1">
      <c r="A853" s="41" t="s">
        <v>330</v>
      </c>
      <c r="B853" s="143" t="s">
        <v>552</v>
      </c>
      <c r="C853" s="314">
        <v>50</v>
      </c>
      <c r="D853" s="28"/>
      <c r="E853" s="315"/>
      <c r="F853" s="315">
        <f>INT(C853*E854)</f>
        <v>0</v>
      </c>
      <c r="G853" s="53" t="str">
        <f t="shared" si="36"/>
        <v/>
      </c>
      <c r="H853" s="210"/>
    </row>
    <row r="854" spans="1:11" ht="14.25" customHeight="1">
      <c r="A854" s="41"/>
      <c r="B854" s="143" t="s">
        <v>331</v>
      </c>
      <c r="C854" s="304"/>
      <c r="D854" s="28" t="s">
        <v>148</v>
      </c>
      <c r="E854" s="315">
        <f>ROUNDDOWN(H854,H855)</f>
        <v>0</v>
      </c>
      <c r="F854" s="315"/>
      <c r="G854" s="53" t="str">
        <f t="shared" si="36"/>
        <v/>
      </c>
      <c r="H854" s="211"/>
    </row>
    <row r="855" spans="1:11" ht="14.25" customHeight="1">
      <c r="A855" s="42"/>
      <c r="B855" s="187"/>
      <c r="C855" s="307"/>
      <c r="D855" s="29"/>
      <c r="E855" s="317"/>
      <c r="F855" s="317"/>
      <c r="G855" s="68" t="str">
        <f t="shared" si="36"/>
        <v/>
      </c>
      <c r="H855" s="210">
        <f>IF(H854&lt;10^4,-1,IF(H854&lt;10^5,-2,IF(H854&lt;10^6,-3,-4)))</f>
        <v>-1</v>
      </c>
    </row>
    <row r="856" spans="1:11" ht="14.25" customHeight="1">
      <c r="A856" s="41" t="s">
        <v>332</v>
      </c>
      <c r="B856" s="143" t="s">
        <v>249</v>
      </c>
      <c r="C856" s="304">
        <v>200</v>
      </c>
      <c r="D856" s="28"/>
      <c r="E856" s="315"/>
      <c r="F856" s="315">
        <f>INT(C856*E857)</f>
        <v>0</v>
      </c>
      <c r="G856" s="53" t="str">
        <f t="shared" ref="G856:G861" si="37">I856&amp;J856&amp;K856&amp;L856&amp;M856&amp;N856&amp;O856</f>
        <v/>
      </c>
      <c r="H856" s="210"/>
    </row>
    <row r="857" spans="1:11" ht="14.25" customHeight="1">
      <c r="A857" s="41"/>
      <c r="B857" s="143"/>
      <c r="C857" s="304"/>
      <c r="D857" s="28" t="s">
        <v>148</v>
      </c>
      <c r="E857" s="315">
        <f>ROUNDDOWN(H857,H858)</f>
        <v>0</v>
      </c>
      <c r="F857" s="315"/>
      <c r="G857" s="53" t="str">
        <f t="shared" si="37"/>
        <v/>
      </c>
      <c r="H857" s="211"/>
    </row>
    <row r="858" spans="1:11" ht="14.25" customHeight="1">
      <c r="A858" s="42"/>
      <c r="B858" s="187"/>
      <c r="C858" s="307"/>
      <c r="D858" s="29"/>
      <c r="E858" s="317"/>
      <c r="F858" s="317"/>
      <c r="G858" s="68" t="str">
        <f t="shared" si="37"/>
        <v/>
      </c>
      <c r="H858" s="210">
        <f>IF(H857&lt;10^4,-1,IF(H857&lt;10^5,-2,IF(H857&lt;10^6,-3,-4)))</f>
        <v>-1</v>
      </c>
    </row>
    <row r="859" spans="1:11" ht="14.25" customHeight="1">
      <c r="A859" s="41" t="s">
        <v>333</v>
      </c>
      <c r="B859" s="143" t="s">
        <v>334</v>
      </c>
      <c r="C859" s="304">
        <v>120</v>
      </c>
      <c r="D859" s="28"/>
      <c r="E859" s="315"/>
      <c r="F859" s="315">
        <f>INT(C859*E860)</f>
        <v>0</v>
      </c>
      <c r="G859" s="53" t="str">
        <f t="shared" si="37"/>
        <v/>
      </c>
      <c r="H859" s="192"/>
    </row>
    <row r="860" spans="1:11" ht="14.25" customHeight="1">
      <c r="A860" s="41"/>
      <c r="B860" s="143"/>
      <c r="C860" s="304"/>
      <c r="D860" s="28" t="s">
        <v>148</v>
      </c>
      <c r="E860" s="315">
        <f>ROUNDDOWN(H860,H861)</f>
        <v>0</v>
      </c>
      <c r="F860" s="315"/>
      <c r="G860" s="53" t="str">
        <f t="shared" si="37"/>
        <v/>
      </c>
      <c r="H860" s="212"/>
    </row>
    <row r="861" spans="1:11" ht="14.25" customHeight="1">
      <c r="A861" s="42"/>
      <c r="B861" s="187"/>
      <c r="C861" s="307"/>
      <c r="D861" s="29"/>
      <c r="E861" s="317"/>
      <c r="F861" s="317"/>
      <c r="G861" s="68" t="str">
        <f t="shared" si="37"/>
        <v/>
      </c>
      <c r="H861" s="192">
        <f>IF(H860&lt;10^4,-1,IF(H860&lt;10^5,-2,IF(H860&lt;10^6,-3,-4)))</f>
        <v>-1</v>
      </c>
    </row>
    <row r="862" spans="1:11" ht="14.25" customHeight="1">
      <c r="A862" s="41"/>
      <c r="B862" s="143"/>
      <c r="C862" s="304"/>
      <c r="D862" s="28"/>
      <c r="E862" s="306"/>
      <c r="F862" s="306"/>
      <c r="G862" s="53"/>
      <c r="H862" s="192"/>
    </row>
    <row r="863" spans="1:11" ht="14.25" customHeight="1">
      <c r="A863" s="41"/>
      <c r="B863" s="143"/>
      <c r="C863" s="304"/>
      <c r="D863" s="28"/>
      <c r="E863" s="306"/>
      <c r="F863" s="306"/>
      <c r="G863" s="53"/>
      <c r="H863" s="212"/>
    </row>
    <row r="864" spans="1:11" ht="14.25" customHeight="1">
      <c r="A864" s="42"/>
      <c r="B864" s="187"/>
      <c r="C864" s="307"/>
      <c r="D864" s="29"/>
      <c r="E864" s="309"/>
      <c r="F864" s="309"/>
      <c r="G864" s="68"/>
      <c r="H864" s="192">
        <f>IF(H863&lt;10^4,-1,IF(H863&lt;10^5,-2,IF(H863&lt;10^6,-3,-4)))</f>
        <v>-1</v>
      </c>
    </row>
    <row r="865" spans="1:14" ht="14.25" customHeight="1">
      <c r="A865" s="41"/>
      <c r="B865" s="143"/>
      <c r="C865" s="314"/>
      <c r="D865" s="28"/>
      <c r="E865" s="306"/>
      <c r="F865" s="315">
        <f t="array" ref="F865">SUM(IF(MOD(ROW(F820:F862),3)=MOD(ROW(F820),3),F820:F862))</f>
        <v>0</v>
      </c>
      <c r="G865" s="86"/>
      <c r="H865" s="192"/>
    </row>
    <row r="866" spans="1:14" ht="14.25" customHeight="1">
      <c r="A866" s="44" t="s">
        <v>131</v>
      </c>
      <c r="B866" s="143"/>
      <c r="C866" s="314"/>
      <c r="D866" s="28"/>
      <c r="E866" s="306"/>
      <c r="F866" s="306"/>
      <c r="G866" s="53" t="str">
        <f>I866&amp;J866&amp;K866&amp;L866&amp;M866&amp;N866&amp;O866</f>
        <v/>
      </c>
      <c r="H866" s="212"/>
    </row>
    <row r="867" spans="1:14" ht="14.25" customHeight="1">
      <c r="A867" s="45"/>
      <c r="B867" s="176"/>
      <c r="C867" s="330"/>
      <c r="D867" s="79"/>
      <c r="E867" s="313"/>
      <c r="F867" s="313"/>
      <c r="G867" s="55"/>
      <c r="H867" s="192">
        <f>IF(H866&lt;10^4,-1,IF(H866&lt;10^5,-2,IF(H866&lt;10^6,-3,-4)))</f>
        <v>-1</v>
      </c>
    </row>
    <row r="868" spans="1:14" ht="14.25" customHeight="1">
      <c r="G868" s="69">
        <f>G817+1</f>
        <v>26</v>
      </c>
      <c r="H868" s="208">
        <f>H817+1</f>
        <v>18</v>
      </c>
    </row>
    <row r="869" spans="1:14" ht="26.1" customHeight="1">
      <c r="A869" s="75" t="str">
        <f>A206</f>
        <v>A-1.○○棟建築工事</v>
      </c>
      <c r="B869" s="238" t="str">
        <f>集計!A149</f>
        <v>15.左官工事</v>
      </c>
      <c r="C869" s="15"/>
      <c r="D869" s="15"/>
      <c r="E869" s="162"/>
      <c r="F869" s="162"/>
      <c r="G869" s="70"/>
    </row>
    <row r="870" spans="1:14" ht="26.1" customHeight="1">
      <c r="A870" s="17" t="s">
        <v>132</v>
      </c>
      <c r="B870" s="180" t="s">
        <v>133</v>
      </c>
      <c r="C870" s="18" t="s">
        <v>134</v>
      </c>
      <c r="D870" s="18" t="s">
        <v>129</v>
      </c>
      <c r="E870" s="163" t="s">
        <v>135</v>
      </c>
      <c r="F870" s="163" t="s">
        <v>136</v>
      </c>
      <c r="G870" s="71" t="s">
        <v>137</v>
      </c>
    </row>
    <row r="871" spans="1:14" ht="14.25" customHeight="1">
      <c r="A871" s="148" t="s">
        <v>336</v>
      </c>
      <c r="B871" s="143" t="s">
        <v>335</v>
      </c>
      <c r="C871" s="304">
        <v>1126</v>
      </c>
      <c r="D871" s="28"/>
      <c r="E871" s="315"/>
      <c r="F871" s="315">
        <f>INT(C871*E872)</f>
        <v>0</v>
      </c>
      <c r="G871" s="53" t="str">
        <f>I871&amp;J871&amp;K871&amp;L871&amp;M871&amp;N871&amp;O871</f>
        <v/>
      </c>
      <c r="H871" s="210"/>
      <c r="K871" s="199"/>
      <c r="L871" s="199"/>
      <c r="M871" s="200"/>
      <c r="N871" s="200"/>
    </row>
    <row r="872" spans="1:14" ht="14.25" customHeight="1">
      <c r="A872" s="148"/>
      <c r="B872" s="143" t="s">
        <v>337</v>
      </c>
      <c r="C872" s="304"/>
      <c r="D872" s="28" t="s">
        <v>662</v>
      </c>
      <c r="E872" s="315">
        <f>ROUNDDOWN(H872,H873)</f>
        <v>0</v>
      </c>
      <c r="F872" s="315"/>
      <c r="G872" s="53" t="str">
        <f>I872&amp;J872&amp;K872&amp;L872&amp;M872&amp;N872&amp;O872</f>
        <v/>
      </c>
      <c r="H872" s="211"/>
    </row>
    <row r="873" spans="1:14" ht="14.25" customHeight="1">
      <c r="A873" s="149"/>
      <c r="B873" s="158"/>
      <c r="C873" s="307"/>
      <c r="D873" s="29"/>
      <c r="E873" s="317"/>
      <c r="F873" s="317"/>
      <c r="G873" s="68" t="str">
        <f>I873&amp;J873&amp;K873&amp;L873&amp;M873&amp;N873&amp;O873</f>
        <v/>
      </c>
      <c r="H873" s="210">
        <f>IF(H872&lt;10^4,-1,IF(H872&lt;10^5,-2,IF(H872&lt;10^6,-3,-4)))</f>
        <v>-1</v>
      </c>
    </row>
    <row r="874" spans="1:14" ht="14.25" customHeight="1">
      <c r="A874" s="148" t="s">
        <v>336</v>
      </c>
      <c r="B874" s="143" t="s">
        <v>338</v>
      </c>
      <c r="C874" s="304">
        <v>1126</v>
      </c>
      <c r="D874" s="28"/>
      <c r="E874" s="315"/>
      <c r="F874" s="315">
        <f>INT(C874*E875)</f>
        <v>0</v>
      </c>
      <c r="G874" s="53" t="str">
        <f t="shared" ref="G874:G882" si="38">I874&amp;J874&amp;K874&amp;L874&amp;M874&amp;N874&amp;O874</f>
        <v/>
      </c>
      <c r="H874" s="210"/>
      <c r="K874" s="199"/>
      <c r="L874" s="199"/>
      <c r="M874" s="200"/>
      <c r="N874" s="200"/>
    </row>
    <row r="875" spans="1:14" ht="14.25" customHeight="1">
      <c r="A875" s="148"/>
      <c r="B875" s="143" t="s">
        <v>337</v>
      </c>
      <c r="C875" s="304"/>
      <c r="D875" s="28" t="s">
        <v>662</v>
      </c>
      <c r="E875" s="315">
        <f>ROUNDDOWN(H875,H876)</f>
        <v>0</v>
      </c>
      <c r="F875" s="315"/>
      <c r="G875" s="53" t="str">
        <f t="shared" si="38"/>
        <v/>
      </c>
      <c r="H875" s="211"/>
    </row>
    <row r="876" spans="1:14" ht="14.25" customHeight="1">
      <c r="A876" s="149"/>
      <c r="B876" s="158"/>
      <c r="C876" s="307"/>
      <c r="D876" s="29"/>
      <c r="E876" s="317"/>
      <c r="F876" s="317"/>
      <c r="G876" s="68" t="str">
        <f t="shared" si="38"/>
        <v/>
      </c>
      <c r="H876" s="210">
        <f>IF(H875&lt;10^4,-1,IF(H875&lt;10^5,-2,IF(H875&lt;10^6,-3,-4)))</f>
        <v>-1</v>
      </c>
    </row>
    <row r="877" spans="1:14" ht="14.25" customHeight="1">
      <c r="A877" s="41" t="s">
        <v>339</v>
      </c>
      <c r="B877" s="143" t="s">
        <v>340</v>
      </c>
      <c r="C877" s="314">
        <v>50.5</v>
      </c>
      <c r="D877" s="28"/>
      <c r="E877" s="315"/>
      <c r="F877" s="315">
        <f>INT(C877*E878)</f>
        <v>0</v>
      </c>
      <c r="G877" s="53" t="str">
        <f t="shared" si="38"/>
        <v/>
      </c>
      <c r="H877" s="210"/>
      <c r="K877" s="199"/>
      <c r="L877" s="199"/>
      <c r="M877" s="200"/>
      <c r="N877" s="200"/>
    </row>
    <row r="878" spans="1:14" ht="14.25" customHeight="1">
      <c r="A878" s="41"/>
      <c r="B878" s="143" t="s">
        <v>341</v>
      </c>
      <c r="C878" s="304"/>
      <c r="D878" s="28" t="s">
        <v>662</v>
      </c>
      <c r="E878" s="315">
        <f>ROUNDDOWN(H878,H879)</f>
        <v>0</v>
      </c>
      <c r="F878" s="315"/>
      <c r="G878" s="53" t="str">
        <f t="shared" si="38"/>
        <v/>
      </c>
      <c r="H878" s="211"/>
    </row>
    <row r="879" spans="1:14" ht="14.25" customHeight="1">
      <c r="A879" s="42"/>
      <c r="B879" s="187" t="s">
        <v>337</v>
      </c>
      <c r="C879" s="307"/>
      <c r="D879" s="29"/>
      <c r="E879" s="317"/>
      <c r="F879" s="317"/>
      <c r="G879" s="68" t="str">
        <f t="shared" si="38"/>
        <v/>
      </c>
      <c r="H879" s="210">
        <f>IF(H878&lt;10^4,-1,IF(H878&lt;10^5,-2,IF(H878&lt;10^6,-3,-4)))</f>
        <v>-1</v>
      </c>
      <c r="K879" s="206"/>
    </row>
    <row r="880" spans="1:14" ht="14.25" customHeight="1">
      <c r="A880" s="41" t="s">
        <v>339</v>
      </c>
      <c r="B880" s="143" t="s">
        <v>342</v>
      </c>
      <c r="C880" s="304">
        <v>1200</v>
      </c>
      <c r="D880" s="28"/>
      <c r="E880" s="315"/>
      <c r="F880" s="315">
        <f>INT(C880*E881)</f>
        <v>0</v>
      </c>
      <c r="G880" s="53" t="str">
        <f t="shared" si="38"/>
        <v/>
      </c>
      <c r="H880" s="210"/>
      <c r="N880" s="200"/>
    </row>
    <row r="881" spans="1:14" ht="14.25" customHeight="1">
      <c r="A881" s="41"/>
      <c r="B881" s="143" t="s">
        <v>343</v>
      </c>
      <c r="C881" s="304"/>
      <c r="D881" s="28" t="s">
        <v>662</v>
      </c>
      <c r="E881" s="315">
        <f>ROUNDDOWN(H881,H882)</f>
        <v>0</v>
      </c>
      <c r="F881" s="315"/>
      <c r="G881" s="53" t="str">
        <f t="shared" si="38"/>
        <v/>
      </c>
      <c r="H881" s="211"/>
    </row>
    <row r="882" spans="1:14" ht="14.25" customHeight="1">
      <c r="A882" s="42"/>
      <c r="B882" s="187" t="s">
        <v>337</v>
      </c>
      <c r="C882" s="307"/>
      <c r="D882" s="29"/>
      <c r="E882" s="317"/>
      <c r="F882" s="317"/>
      <c r="G882" s="68" t="str">
        <f t="shared" si="38"/>
        <v/>
      </c>
      <c r="H882" s="210">
        <f>IF(H881&lt;10^4,-1,IF(H881&lt;10^5,-2,IF(H881&lt;10^6,-3,-4)))</f>
        <v>-1</v>
      </c>
      <c r="K882" s="206"/>
    </row>
    <row r="883" spans="1:14" ht="14.25" customHeight="1">
      <c r="A883" s="41" t="s">
        <v>339</v>
      </c>
      <c r="B883" s="143" t="s">
        <v>344</v>
      </c>
      <c r="C883" s="314">
        <v>20</v>
      </c>
      <c r="D883" s="28"/>
      <c r="E883" s="315"/>
      <c r="F883" s="315">
        <f>INT(C883*E884)</f>
        <v>0</v>
      </c>
      <c r="G883" s="53" t="str">
        <f t="shared" ref="G883:G897" si="39">I883&amp;J883&amp;K883&amp;L883&amp;M883&amp;N883&amp;O883</f>
        <v/>
      </c>
      <c r="H883" s="210"/>
      <c r="K883" s="199"/>
      <c r="L883" s="199"/>
      <c r="M883" s="200"/>
      <c r="N883" s="200"/>
    </row>
    <row r="884" spans="1:14" ht="14.25" customHeight="1">
      <c r="A884" s="41"/>
      <c r="B884" s="143" t="s">
        <v>345</v>
      </c>
      <c r="C884" s="304"/>
      <c r="D884" s="28" t="s">
        <v>662</v>
      </c>
      <c r="E884" s="315">
        <f>ROUNDDOWN(H884,H885)</f>
        <v>0</v>
      </c>
      <c r="F884" s="315"/>
      <c r="G884" s="53" t="str">
        <f t="shared" si="39"/>
        <v/>
      </c>
      <c r="H884" s="211"/>
    </row>
    <row r="885" spans="1:14" ht="14.25" customHeight="1">
      <c r="A885" s="42"/>
      <c r="B885" s="187" t="s">
        <v>346</v>
      </c>
      <c r="C885" s="307"/>
      <c r="D885" s="29"/>
      <c r="E885" s="317"/>
      <c r="F885" s="317"/>
      <c r="G885" s="68" t="str">
        <f t="shared" si="39"/>
        <v/>
      </c>
      <c r="H885" s="210">
        <f>IF(H884&lt;10^4,-1,IF(H884&lt;10^5,-2,IF(H884&lt;10^6,-3,-4)))</f>
        <v>-1</v>
      </c>
    </row>
    <row r="886" spans="1:14" ht="14.25" customHeight="1">
      <c r="A886" s="41" t="s">
        <v>347</v>
      </c>
      <c r="B886" s="143" t="s">
        <v>348</v>
      </c>
      <c r="C886" s="304">
        <v>200</v>
      </c>
      <c r="D886" s="28"/>
      <c r="E886" s="315"/>
      <c r="F886" s="315">
        <f>INT(C886*E887)</f>
        <v>0</v>
      </c>
      <c r="G886" s="53" t="str">
        <f t="shared" si="39"/>
        <v/>
      </c>
      <c r="H886" s="210"/>
    </row>
    <row r="887" spans="1:14" ht="14.25" customHeight="1">
      <c r="A887" s="41"/>
      <c r="B887" s="143" t="s">
        <v>349</v>
      </c>
      <c r="C887" s="304"/>
      <c r="D887" s="28" t="s">
        <v>662</v>
      </c>
      <c r="E887" s="315">
        <f>ROUNDDOWN(H887,H888)</f>
        <v>0</v>
      </c>
      <c r="F887" s="315"/>
      <c r="G887" s="53" t="str">
        <f t="shared" si="39"/>
        <v/>
      </c>
      <c r="H887" s="211"/>
    </row>
    <row r="888" spans="1:14" ht="14.25" customHeight="1">
      <c r="A888" s="42"/>
      <c r="B888" s="187" t="s">
        <v>337</v>
      </c>
      <c r="C888" s="307"/>
      <c r="D888" s="29"/>
      <c r="E888" s="317"/>
      <c r="F888" s="317"/>
      <c r="G888" s="68" t="str">
        <f t="shared" si="39"/>
        <v/>
      </c>
      <c r="H888" s="210">
        <f>IF(H887&lt;10^4,-1,IF(H887&lt;10^5,-2,IF(H887&lt;10^6,-3,-4)))</f>
        <v>-1</v>
      </c>
    </row>
    <row r="889" spans="1:14" ht="14.25" customHeight="1">
      <c r="A889" s="41" t="s">
        <v>347</v>
      </c>
      <c r="B889" s="143" t="s">
        <v>353</v>
      </c>
      <c r="C889" s="314">
        <v>20</v>
      </c>
      <c r="D889" s="28"/>
      <c r="E889" s="315"/>
      <c r="F889" s="315">
        <f>INT(C889*E890)</f>
        <v>0</v>
      </c>
      <c r="G889" s="53" t="str">
        <f t="shared" si="39"/>
        <v/>
      </c>
      <c r="H889" s="210"/>
    </row>
    <row r="890" spans="1:14" ht="14.25" customHeight="1">
      <c r="A890" s="41"/>
      <c r="B890" s="143" t="s">
        <v>354</v>
      </c>
      <c r="C890" s="304"/>
      <c r="D890" s="28" t="s">
        <v>662</v>
      </c>
      <c r="E890" s="315">
        <f>ROUNDDOWN(H890,H891)</f>
        <v>0</v>
      </c>
      <c r="F890" s="315"/>
      <c r="G890" s="53" t="str">
        <f t="shared" si="39"/>
        <v/>
      </c>
      <c r="H890" s="211"/>
    </row>
    <row r="891" spans="1:14" ht="14.25" customHeight="1">
      <c r="A891" s="42"/>
      <c r="B891" s="187" t="s">
        <v>346</v>
      </c>
      <c r="C891" s="307"/>
      <c r="D891" s="29"/>
      <c r="E891" s="317"/>
      <c r="F891" s="317"/>
      <c r="G891" s="68" t="str">
        <f t="shared" si="39"/>
        <v/>
      </c>
      <c r="H891" s="210">
        <f>IF(H890&lt;10^4,-1,IF(H890&lt;10^5,-2,IF(H890&lt;10^6,-3,-4)))</f>
        <v>-1</v>
      </c>
    </row>
    <row r="892" spans="1:14" ht="14.25" customHeight="1">
      <c r="A892" s="41" t="s">
        <v>350</v>
      </c>
      <c r="B892" s="143" t="s">
        <v>351</v>
      </c>
      <c r="C892" s="304">
        <v>200</v>
      </c>
      <c r="D892" s="28"/>
      <c r="E892" s="315"/>
      <c r="F892" s="315">
        <f>INT(C892*E893)</f>
        <v>0</v>
      </c>
      <c r="G892" s="53" t="str">
        <f t="shared" si="39"/>
        <v/>
      </c>
      <c r="H892" s="210"/>
    </row>
    <row r="893" spans="1:14" ht="14.25" customHeight="1">
      <c r="A893" s="41"/>
      <c r="B893" s="143" t="s">
        <v>352</v>
      </c>
      <c r="C893" s="304"/>
      <c r="D893" s="28" t="s">
        <v>662</v>
      </c>
      <c r="E893" s="315">
        <f>ROUNDDOWN(H893,H894)</f>
        <v>0</v>
      </c>
      <c r="F893" s="315"/>
      <c r="G893" s="53" t="str">
        <f t="shared" si="39"/>
        <v/>
      </c>
      <c r="H893" s="211"/>
    </row>
    <row r="894" spans="1:14" ht="14.25" customHeight="1">
      <c r="A894" s="42"/>
      <c r="B894" s="187" t="s">
        <v>337</v>
      </c>
      <c r="C894" s="307"/>
      <c r="D894" s="29"/>
      <c r="E894" s="317"/>
      <c r="F894" s="317"/>
      <c r="G894" s="68" t="str">
        <f t="shared" si="39"/>
        <v/>
      </c>
      <c r="H894" s="210">
        <f>IF(H893&lt;10^4,-1,IF(H893&lt;10^5,-2,IF(H893&lt;10^6,-3,-4)))</f>
        <v>-1</v>
      </c>
    </row>
    <row r="895" spans="1:14" ht="14.25" customHeight="1">
      <c r="A895" s="148" t="s">
        <v>355</v>
      </c>
      <c r="B895" s="143" t="s">
        <v>356</v>
      </c>
      <c r="C895" s="304">
        <v>140</v>
      </c>
      <c r="D895" s="28"/>
      <c r="E895" s="315"/>
      <c r="F895" s="315">
        <f>INT(C895*E896)</f>
        <v>0</v>
      </c>
      <c r="G895" s="53" t="str">
        <f t="shared" si="39"/>
        <v/>
      </c>
      <c r="H895" s="210"/>
    </row>
    <row r="896" spans="1:14" ht="14.25" customHeight="1">
      <c r="A896" s="148"/>
      <c r="B896" s="143" t="s">
        <v>357</v>
      </c>
      <c r="C896" s="304"/>
      <c r="D896" s="28" t="s">
        <v>147</v>
      </c>
      <c r="E896" s="315">
        <f>ROUNDDOWN(H896,H897)</f>
        <v>0</v>
      </c>
      <c r="F896" s="315"/>
      <c r="G896" s="53" t="str">
        <f t="shared" si="39"/>
        <v/>
      </c>
      <c r="H896" s="211"/>
    </row>
    <row r="897" spans="1:11" ht="14.25" customHeight="1">
      <c r="A897" s="149"/>
      <c r="B897" s="187" t="s">
        <v>337</v>
      </c>
      <c r="C897" s="307"/>
      <c r="D897" s="29"/>
      <c r="E897" s="317"/>
      <c r="F897" s="317"/>
      <c r="G897" s="68" t="str">
        <f t="shared" si="39"/>
        <v/>
      </c>
      <c r="H897" s="210">
        <f>IF(H896&lt;10^4,-1,IF(H896&lt;10^5,-2,IF(H896&lt;10^6,-3,-4)))</f>
        <v>-1</v>
      </c>
    </row>
    <row r="898" spans="1:11" ht="14.25" customHeight="1">
      <c r="A898" s="148" t="s">
        <v>358</v>
      </c>
      <c r="B898" s="143" t="s">
        <v>359</v>
      </c>
      <c r="C898" s="304">
        <v>160</v>
      </c>
      <c r="D898" s="28"/>
      <c r="E898" s="315"/>
      <c r="F898" s="315">
        <f>INT(C898*E899)</f>
        <v>0</v>
      </c>
      <c r="G898" s="53" t="str">
        <f t="shared" ref="G898:G903" si="40">I898&amp;J898&amp;K898&amp;L898&amp;M898&amp;N898&amp;O898</f>
        <v/>
      </c>
      <c r="H898" s="210"/>
    </row>
    <row r="899" spans="1:11" ht="14.25" customHeight="1">
      <c r="A899" s="148"/>
      <c r="B899" s="143" t="s">
        <v>337</v>
      </c>
      <c r="C899" s="304"/>
      <c r="D899" s="28" t="s">
        <v>147</v>
      </c>
      <c r="E899" s="315">
        <f>ROUNDDOWN(H899,H900)</f>
        <v>0</v>
      </c>
      <c r="F899" s="315"/>
      <c r="G899" s="53" t="str">
        <f t="shared" si="40"/>
        <v/>
      </c>
      <c r="H899" s="211"/>
    </row>
    <row r="900" spans="1:11" ht="14.25" customHeight="1">
      <c r="A900" s="149"/>
      <c r="B900" s="187"/>
      <c r="C900" s="307"/>
      <c r="D900" s="29"/>
      <c r="E900" s="317"/>
      <c r="F900" s="317"/>
      <c r="G900" s="68" t="str">
        <f t="shared" si="40"/>
        <v/>
      </c>
      <c r="H900" s="210">
        <f>IF(H899&lt;10^4,-1,IF(H899&lt;10^5,-2,IF(H899&lt;10^6,-3,-4)))</f>
        <v>-1</v>
      </c>
      <c r="K900" s="206"/>
    </row>
    <row r="901" spans="1:11" ht="14.25" customHeight="1">
      <c r="A901" s="148" t="s">
        <v>360</v>
      </c>
      <c r="B901" s="143" t="s">
        <v>361</v>
      </c>
      <c r="C901" s="304">
        <v>140</v>
      </c>
      <c r="D901" s="28"/>
      <c r="E901" s="315"/>
      <c r="F901" s="315">
        <f>INT(C901*E902)</f>
        <v>0</v>
      </c>
      <c r="G901" s="53" t="str">
        <f t="shared" si="40"/>
        <v/>
      </c>
      <c r="H901" s="210"/>
    </row>
    <row r="902" spans="1:11" ht="14.25" customHeight="1">
      <c r="A902" s="148"/>
      <c r="B902" s="143"/>
      <c r="C902" s="304"/>
      <c r="D902" s="28" t="s">
        <v>147</v>
      </c>
      <c r="E902" s="315">
        <f>ROUNDDOWN(H902,H903)</f>
        <v>0</v>
      </c>
      <c r="F902" s="315"/>
      <c r="G902" s="53" t="str">
        <f t="shared" si="40"/>
        <v/>
      </c>
      <c r="H902" s="211"/>
    </row>
    <row r="903" spans="1:11" ht="14.25" customHeight="1">
      <c r="A903" s="149"/>
      <c r="B903" s="187"/>
      <c r="C903" s="307"/>
      <c r="D903" s="29"/>
      <c r="E903" s="317"/>
      <c r="F903" s="317"/>
      <c r="G903" s="68" t="str">
        <f t="shared" si="40"/>
        <v/>
      </c>
      <c r="H903" s="210">
        <f>IF(H902&lt;10^4,-1,IF(H902&lt;10^5,-2,IF(H902&lt;10^6,-3,-4)))</f>
        <v>-1</v>
      </c>
    </row>
    <row r="904" spans="1:11" ht="14.25" customHeight="1">
      <c r="A904" s="148" t="s">
        <v>363</v>
      </c>
      <c r="B904" s="143" t="s">
        <v>362</v>
      </c>
      <c r="C904" s="304">
        <v>140</v>
      </c>
      <c r="D904" s="28"/>
      <c r="E904" s="315"/>
      <c r="F904" s="315">
        <f>INT(C904*E905)</f>
        <v>0</v>
      </c>
      <c r="G904" s="53" t="str">
        <f t="shared" ref="G904:G909" si="41">I904&amp;J904&amp;K904&amp;L904&amp;M904&amp;N904&amp;O904</f>
        <v/>
      </c>
      <c r="H904" s="210"/>
    </row>
    <row r="905" spans="1:11" ht="14.25" customHeight="1">
      <c r="A905" s="148"/>
      <c r="B905" s="143"/>
      <c r="C905" s="304"/>
      <c r="D905" s="28" t="s">
        <v>147</v>
      </c>
      <c r="E905" s="315">
        <f>ROUNDDOWN(H905,H906)</f>
        <v>0</v>
      </c>
      <c r="F905" s="315"/>
      <c r="G905" s="53" t="str">
        <f t="shared" si="41"/>
        <v/>
      </c>
      <c r="H905" s="211"/>
    </row>
    <row r="906" spans="1:11" ht="14.25" customHeight="1">
      <c r="A906" s="149"/>
      <c r="B906" s="187"/>
      <c r="C906" s="307"/>
      <c r="D906" s="29"/>
      <c r="E906" s="317"/>
      <c r="F906" s="317"/>
      <c r="G906" s="68" t="str">
        <f t="shared" si="41"/>
        <v/>
      </c>
      <c r="H906" s="210">
        <f>IF(H905&lt;10^4,-1,IF(H905&lt;10^5,-2,IF(H905&lt;10^6,-3,-4)))</f>
        <v>-1</v>
      </c>
    </row>
    <row r="907" spans="1:11" ht="14.25" customHeight="1">
      <c r="A907" s="41" t="s">
        <v>364</v>
      </c>
      <c r="B907" s="143" t="s">
        <v>365</v>
      </c>
      <c r="C907" s="304">
        <v>1200</v>
      </c>
      <c r="D907" s="28"/>
      <c r="E907" s="315"/>
      <c r="F907" s="315">
        <f>INT(C907*E908)</f>
        <v>0</v>
      </c>
      <c r="G907" s="53" t="str">
        <f t="shared" si="41"/>
        <v/>
      </c>
      <c r="H907" s="210"/>
    </row>
    <row r="908" spans="1:11" ht="14.25" customHeight="1">
      <c r="A908" s="41" t="s">
        <v>556</v>
      </c>
      <c r="B908" s="143" t="s">
        <v>771</v>
      </c>
      <c r="C908" s="304"/>
      <c r="D908" s="28" t="s">
        <v>662</v>
      </c>
      <c r="E908" s="315">
        <f>ROUNDDOWN(H908,H909)</f>
        <v>0</v>
      </c>
      <c r="F908" s="315"/>
      <c r="G908" s="53" t="str">
        <f t="shared" si="41"/>
        <v/>
      </c>
      <c r="H908" s="211"/>
    </row>
    <row r="909" spans="1:11" ht="14.25" customHeight="1">
      <c r="A909" s="42"/>
      <c r="B909" s="187" t="s">
        <v>366</v>
      </c>
      <c r="C909" s="307"/>
      <c r="D909" s="29"/>
      <c r="E909" s="317"/>
      <c r="F909" s="317"/>
      <c r="G909" s="68" t="str">
        <f t="shared" si="41"/>
        <v/>
      </c>
      <c r="H909" s="210">
        <f>IF(H908&lt;10^4,-1,IF(H908&lt;10^5,-2,IF(H908&lt;10^6,-3,-4)))</f>
        <v>-1</v>
      </c>
    </row>
    <row r="910" spans="1:11" ht="14.25" customHeight="1">
      <c r="A910" s="41" t="s">
        <v>367</v>
      </c>
      <c r="B910" s="143" t="s">
        <v>368</v>
      </c>
      <c r="C910" s="304">
        <v>250</v>
      </c>
      <c r="D910" s="28"/>
      <c r="E910" s="315"/>
      <c r="F910" s="315">
        <f>INT(C910*E911)</f>
        <v>0</v>
      </c>
      <c r="G910" s="53" t="str">
        <f>I910&amp;J910&amp;K910&amp;L910&amp;M910&amp;N910&amp;O910</f>
        <v/>
      </c>
      <c r="H910" s="192"/>
    </row>
    <row r="911" spans="1:11" ht="14.25" customHeight="1">
      <c r="A911" s="41" t="s">
        <v>532</v>
      </c>
      <c r="B911" s="143" t="s">
        <v>771</v>
      </c>
      <c r="C911" s="304"/>
      <c r="D911" s="28" t="s">
        <v>662</v>
      </c>
      <c r="E911" s="315">
        <f>ROUNDDOWN(H911,H912)</f>
        <v>0</v>
      </c>
      <c r="F911" s="315"/>
      <c r="G911" s="53" t="str">
        <f>I911&amp;J911&amp;K911&amp;L911&amp;M911&amp;N911&amp;O911</f>
        <v/>
      </c>
      <c r="H911" s="212"/>
    </row>
    <row r="912" spans="1:11" ht="14.25" customHeight="1">
      <c r="A912" s="42"/>
      <c r="B912" s="187" t="s">
        <v>366</v>
      </c>
      <c r="C912" s="307"/>
      <c r="D912" s="29"/>
      <c r="E912" s="317"/>
      <c r="F912" s="317"/>
      <c r="G912" s="68" t="str">
        <f>I912&amp;J912&amp;K912&amp;L912&amp;M912&amp;N912&amp;O912</f>
        <v/>
      </c>
      <c r="H912" s="192">
        <f>IF(H911&lt;10^4,-1,IF(H911&lt;10^5,-2,IF(H911&lt;10^6,-3,-4)))</f>
        <v>-1</v>
      </c>
    </row>
    <row r="913" spans="1:14" ht="14.25" customHeight="1">
      <c r="A913" s="41"/>
      <c r="B913" s="143"/>
      <c r="C913" s="304"/>
      <c r="D913" s="28"/>
      <c r="E913" s="306"/>
      <c r="F913" s="306"/>
      <c r="G913" s="53"/>
      <c r="H913" s="192"/>
    </row>
    <row r="914" spans="1:14" ht="14.25" customHeight="1">
      <c r="A914" s="41"/>
      <c r="B914" s="186"/>
      <c r="C914" s="304"/>
      <c r="D914" s="28"/>
      <c r="E914" s="306"/>
      <c r="F914" s="306"/>
      <c r="G914" s="53"/>
      <c r="H914" s="212"/>
    </row>
    <row r="915" spans="1:14" ht="14.25" customHeight="1">
      <c r="A915" s="42"/>
      <c r="B915" s="187"/>
      <c r="C915" s="310"/>
      <c r="D915" s="29"/>
      <c r="E915" s="309"/>
      <c r="F915" s="309"/>
      <c r="G915" s="68"/>
      <c r="H915" s="192">
        <f>IF(H914&lt;10^4,-1,IF(H914&lt;10^5,-2,IF(H914&lt;10^6,-3,-4)))</f>
        <v>-1</v>
      </c>
    </row>
    <row r="916" spans="1:14" ht="14.25" customHeight="1">
      <c r="A916" s="41"/>
      <c r="B916" s="143"/>
      <c r="C916" s="314"/>
      <c r="D916" s="28"/>
      <c r="E916" s="306"/>
      <c r="F916" s="315">
        <f t="array" ref="F916">SUM(IF(MOD(ROW(F871:F913),3)=MOD(ROW(F871),3),F871:F913))</f>
        <v>0</v>
      </c>
      <c r="G916" s="86"/>
      <c r="H916" s="192"/>
    </row>
    <row r="917" spans="1:14" ht="14.25" customHeight="1">
      <c r="A917" s="44" t="s">
        <v>131</v>
      </c>
      <c r="B917" s="143"/>
      <c r="C917" s="314"/>
      <c r="D917" s="28"/>
      <c r="E917" s="306"/>
      <c r="F917" s="306"/>
      <c r="G917" s="53" t="str">
        <f>I917&amp;J917&amp;K917&amp;L917&amp;M917&amp;N917&amp;O917</f>
        <v/>
      </c>
      <c r="H917" s="212"/>
    </row>
    <row r="918" spans="1:14" ht="14.25" customHeight="1">
      <c r="A918" s="45"/>
      <c r="B918" s="176"/>
      <c r="C918" s="330"/>
      <c r="D918" s="79"/>
      <c r="E918" s="313"/>
      <c r="F918" s="313"/>
      <c r="G918" s="55"/>
      <c r="H918" s="192">
        <f>IF(H917&lt;10^4,-1,IF(H917&lt;10^5,-2,IF(H917&lt;10^6,-3,-4)))</f>
        <v>-1</v>
      </c>
    </row>
    <row r="919" spans="1:14" ht="14.25" customHeight="1">
      <c r="G919" s="69">
        <f>G868+1</f>
        <v>27</v>
      </c>
      <c r="H919" s="208">
        <f>H868+1</f>
        <v>19</v>
      </c>
    </row>
    <row r="920" spans="1:14" ht="26.1" customHeight="1">
      <c r="A920" s="75" t="str">
        <f>A104</f>
        <v>A-1.○○棟建築工事</v>
      </c>
      <c r="B920" s="238" t="str">
        <f>集計!A152</f>
        <v>16.木製建具工事</v>
      </c>
      <c r="C920" s="15"/>
      <c r="D920" s="15"/>
      <c r="E920" s="162"/>
      <c r="F920" s="162"/>
      <c r="G920" s="70"/>
    </row>
    <row r="921" spans="1:14" ht="26.1" customHeight="1">
      <c r="A921" s="17" t="s">
        <v>132</v>
      </c>
      <c r="B921" s="180" t="s">
        <v>133</v>
      </c>
      <c r="C921" s="18" t="s">
        <v>134</v>
      </c>
      <c r="D921" s="18" t="s">
        <v>129</v>
      </c>
      <c r="E921" s="163" t="s">
        <v>135</v>
      </c>
      <c r="F921" s="163" t="s">
        <v>136</v>
      </c>
      <c r="G921" s="71" t="s">
        <v>137</v>
      </c>
    </row>
    <row r="922" spans="1:14" ht="14.25" customHeight="1">
      <c r="A922" s="41" t="s">
        <v>370</v>
      </c>
      <c r="B922" s="143" t="s">
        <v>373</v>
      </c>
      <c r="C922" s="304">
        <v>10</v>
      </c>
      <c r="D922" s="28"/>
      <c r="E922" s="315"/>
      <c r="F922" s="315">
        <f>INT(C922*E923)</f>
        <v>0</v>
      </c>
      <c r="G922" s="53" t="str">
        <f t="shared" ref="G922:G927" si="42">I922&amp;J922&amp;K922&amp;L922&amp;M922&amp;N922&amp;O922</f>
        <v/>
      </c>
      <c r="H922" s="210"/>
      <c r="K922" s="199"/>
      <c r="L922" s="199"/>
      <c r="M922" s="200"/>
      <c r="N922" s="200"/>
    </row>
    <row r="923" spans="1:14" ht="14.25" customHeight="1">
      <c r="A923" s="41"/>
      <c r="B923" s="143" t="s">
        <v>375</v>
      </c>
      <c r="C923" s="304"/>
      <c r="D923" s="28" t="s">
        <v>369</v>
      </c>
      <c r="E923" s="315">
        <f>ROUNDDOWN(H923,H924)</f>
        <v>0</v>
      </c>
      <c r="F923" s="315"/>
      <c r="G923" s="53" t="str">
        <f t="shared" si="42"/>
        <v/>
      </c>
      <c r="H923" s="211"/>
    </row>
    <row r="924" spans="1:14" ht="14.25" customHeight="1">
      <c r="A924" s="42"/>
      <c r="B924" s="158" t="s">
        <v>374</v>
      </c>
      <c r="C924" s="307"/>
      <c r="D924" s="29"/>
      <c r="E924" s="317"/>
      <c r="F924" s="317"/>
      <c r="G924" s="68" t="str">
        <f t="shared" si="42"/>
        <v/>
      </c>
      <c r="H924" s="210">
        <f>IF(H923&lt;10^4,-1,IF(H923&lt;10^5,-2,IF(H923&lt;10^6,-3,-4)))</f>
        <v>-1</v>
      </c>
    </row>
    <row r="925" spans="1:14" ht="14.25" customHeight="1">
      <c r="A925" s="41" t="s">
        <v>371</v>
      </c>
      <c r="B925" s="143" t="s">
        <v>380</v>
      </c>
      <c r="C925" s="304">
        <v>10</v>
      </c>
      <c r="D925" s="28"/>
      <c r="E925" s="315"/>
      <c r="F925" s="315">
        <f>INT(C925*E926)</f>
        <v>0</v>
      </c>
      <c r="G925" s="53" t="str">
        <f t="shared" si="42"/>
        <v/>
      </c>
      <c r="H925" s="210"/>
      <c r="K925" s="199"/>
      <c r="L925" s="199"/>
      <c r="M925" s="200"/>
      <c r="N925" s="200"/>
    </row>
    <row r="926" spans="1:14" ht="14.25" customHeight="1">
      <c r="A926" s="41"/>
      <c r="B926" s="143" t="s">
        <v>379</v>
      </c>
      <c r="C926" s="304"/>
      <c r="D926" s="28" t="s">
        <v>369</v>
      </c>
      <c r="E926" s="315">
        <f>ROUNDDOWN(H926,H927)</f>
        <v>0</v>
      </c>
      <c r="F926" s="315"/>
      <c r="G926" s="53" t="str">
        <f t="shared" si="42"/>
        <v/>
      </c>
      <c r="H926" s="211"/>
    </row>
    <row r="927" spans="1:14" ht="14.25" customHeight="1">
      <c r="A927" s="42"/>
      <c r="B927" s="158" t="s">
        <v>374</v>
      </c>
      <c r="C927" s="307"/>
      <c r="D927" s="29"/>
      <c r="E927" s="317"/>
      <c r="F927" s="317"/>
      <c r="G927" s="68" t="str">
        <f t="shared" si="42"/>
        <v/>
      </c>
      <c r="H927" s="210">
        <f>IF(H926&lt;10^4,-1,IF(H926&lt;10^5,-2,IF(H926&lt;10^6,-3,-4)))</f>
        <v>-1</v>
      </c>
    </row>
    <row r="928" spans="1:14" ht="14.25" customHeight="1">
      <c r="A928" s="41" t="s">
        <v>372</v>
      </c>
      <c r="B928" s="143" t="s">
        <v>373</v>
      </c>
      <c r="C928" s="304">
        <v>10</v>
      </c>
      <c r="D928" s="28"/>
      <c r="E928" s="315"/>
      <c r="F928" s="315">
        <f>INT(C928*E929)</f>
        <v>0</v>
      </c>
      <c r="G928" s="53" t="str">
        <f t="shared" ref="G928:G933" si="43">I928&amp;J928&amp;K928&amp;L928&amp;M928&amp;N928&amp;O928</f>
        <v/>
      </c>
      <c r="H928" s="210"/>
      <c r="K928" s="199"/>
      <c r="L928" s="199"/>
      <c r="M928" s="200"/>
      <c r="N928" s="200"/>
    </row>
    <row r="929" spans="1:14" ht="14.25" customHeight="1">
      <c r="A929" s="41"/>
      <c r="B929" s="143" t="s">
        <v>376</v>
      </c>
      <c r="C929" s="304"/>
      <c r="D929" s="28" t="s">
        <v>369</v>
      </c>
      <c r="E929" s="315">
        <f>ROUNDDOWN(H929,H930)</f>
        <v>0</v>
      </c>
      <c r="F929" s="315"/>
      <c r="G929" s="53" t="str">
        <f t="shared" si="43"/>
        <v/>
      </c>
      <c r="H929" s="211"/>
    </row>
    <row r="930" spans="1:14" ht="14.25" customHeight="1">
      <c r="A930" s="42"/>
      <c r="B930" s="158" t="s">
        <v>374</v>
      </c>
      <c r="C930" s="307"/>
      <c r="D930" s="29"/>
      <c r="E930" s="317"/>
      <c r="F930" s="317"/>
      <c r="G930" s="68" t="str">
        <f t="shared" si="43"/>
        <v/>
      </c>
      <c r="H930" s="210">
        <f>IF(H929&lt;10^4,-1,IF(H929&lt;10^5,-2,IF(H929&lt;10^6,-3,-4)))</f>
        <v>-1</v>
      </c>
    </row>
    <row r="931" spans="1:14" ht="14.25" customHeight="1">
      <c r="A931" s="41" t="s">
        <v>378</v>
      </c>
      <c r="B931" s="143" t="s">
        <v>380</v>
      </c>
      <c r="C931" s="304">
        <v>10</v>
      </c>
      <c r="D931" s="28"/>
      <c r="E931" s="315"/>
      <c r="F931" s="315">
        <f>INT(C931*E932)</f>
        <v>0</v>
      </c>
      <c r="G931" s="53" t="str">
        <f t="shared" si="43"/>
        <v/>
      </c>
      <c r="H931" s="210"/>
      <c r="K931" s="199"/>
      <c r="L931" s="199"/>
      <c r="M931" s="200"/>
      <c r="N931" s="200"/>
    </row>
    <row r="932" spans="1:14" ht="14.25" customHeight="1">
      <c r="A932" s="41"/>
      <c r="B932" s="143" t="s">
        <v>377</v>
      </c>
      <c r="C932" s="304"/>
      <c r="D932" s="28" t="s">
        <v>369</v>
      </c>
      <c r="E932" s="315">
        <f>ROUNDDOWN(H932,H933)</f>
        <v>0</v>
      </c>
      <c r="F932" s="315"/>
      <c r="G932" s="53" t="str">
        <f t="shared" si="43"/>
        <v/>
      </c>
      <c r="H932" s="211"/>
    </row>
    <row r="933" spans="1:14" ht="14.25" customHeight="1">
      <c r="A933" s="42"/>
      <c r="B933" s="158" t="s">
        <v>374</v>
      </c>
      <c r="C933" s="307"/>
      <c r="D933" s="29"/>
      <c r="E933" s="317"/>
      <c r="F933" s="317"/>
      <c r="G933" s="68" t="str">
        <f t="shared" si="43"/>
        <v/>
      </c>
      <c r="H933" s="210">
        <f>IF(H932&lt;10^4,-1,IF(H932&lt;10^5,-2,IF(H932&lt;10^6,-3,-4)))</f>
        <v>-1</v>
      </c>
    </row>
    <row r="934" spans="1:14" ht="14.25" customHeight="1">
      <c r="A934" s="41"/>
      <c r="B934" s="143"/>
      <c r="C934" s="304"/>
      <c r="D934" s="28"/>
      <c r="E934" s="306"/>
      <c r="F934" s="306"/>
      <c r="G934" s="52"/>
      <c r="H934" s="210"/>
      <c r="K934" s="199"/>
      <c r="L934" s="199"/>
      <c r="M934" s="200"/>
      <c r="N934" s="200"/>
    </row>
    <row r="935" spans="1:14" ht="14.25" customHeight="1">
      <c r="A935" s="41"/>
      <c r="B935" s="143"/>
      <c r="C935" s="304"/>
      <c r="D935" s="28"/>
      <c r="E935" s="306"/>
      <c r="F935" s="306"/>
      <c r="G935" s="53"/>
      <c r="H935" s="211"/>
    </row>
    <row r="936" spans="1:14" ht="14.25" customHeight="1">
      <c r="A936" s="42"/>
      <c r="B936" s="158"/>
      <c r="C936" s="307"/>
      <c r="D936" s="29"/>
      <c r="E936" s="309"/>
      <c r="F936" s="309"/>
      <c r="G936" s="68"/>
      <c r="H936" s="210">
        <f>IF(H935&lt;10^4,-1,IF(H935&lt;10^5,-2,IF(H935&lt;10^6,-3,-4)))</f>
        <v>-1</v>
      </c>
    </row>
    <row r="937" spans="1:14" ht="14.25" customHeight="1">
      <c r="A937" s="41" t="s">
        <v>381</v>
      </c>
      <c r="B937" s="143" t="s">
        <v>382</v>
      </c>
      <c r="C937" s="304">
        <v>1</v>
      </c>
      <c r="D937" s="28"/>
      <c r="E937" s="320"/>
      <c r="F937" s="315">
        <f>INT(C937*E938)</f>
        <v>0</v>
      </c>
      <c r="G937" s="53" t="str">
        <f>I937&amp;J937&amp;K937&amp;L937&amp;M937&amp;N937&amp;O937</f>
        <v/>
      </c>
      <c r="H937" s="210"/>
    </row>
    <row r="938" spans="1:14" ht="14.25" customHeight="1">
      <c r="A938" s="41"/>
      <c r="B938" s="186"/>
      <c r="C938" s="304"/>
      <c r="D938" s="28" t="s">
        <v>140</v>
      </c>
      <c r="E938" s="320">
        <f>ROUNDDOWN(H938,H939)</f>
        <v>0</v>
      </c>
      <c r="F938" s="315"/>
      <c r="G938" s="53" t="str">
        <f>I938&amp;J938&amp;K938&amp;L938&amp;M938&amp;N938&amp;O938</f>
        <v/>
      </c>
      <c r="H938" s="211"/>
    </row>
    <row r="939" spans="1:14" ht="14.25" customHeight="1">
      <c r="A939" s="42"/>
      <c r="B939" s="158"/>
      <c r="C939" s="310"/>
      <c r="D939" s="29"/>
      <c r="E939" s="316"/>
      <c r="F939" s="317"/>
      <c r="G939" s="68" t="str">
        <f>I939&amp;J939&amp;K939&amp;L939&amp;M939&amp;N939&amp;O939</f>
        <v/>
      </c>
      <c r="H939" s="210">
        <f>IF(H938&lt;10^4,-1,IF(H938&lt;10^5,-2,IF(H938&lt;10^6,-3,-4)))</f>
        <v>-1</v>
      </c>
    </row>
    <row r="940" spans="1:14" ht="14.25" customHeight="1">
      <c r="A940" s="41"/>
      <c r="B940" s="143"/>
      <c r="C940" s="304"/>
      <c r="D940" s="28"/>
      <c r="E940" s="306"/>
      <c r="F940" s="306"/>
      <c r="G940" s="52"/>
      <c r="H940" s="210"/>
    </row>
    <row r="941" spans="1:14" ht="14.25" customHeight="1">
      <c r="A941" s="41"/>
      <c r="B941" s="143"/>
      <c r="C941" s="304"/>
      <c r="D941" s="28"/>
      <c r="E941" s="306"/>
      <c r="F941" s="306"/>
      <c r="G941" s="53"/>
      <c r="H941" s="211"/>
    </row>
    <row r="942" spans="1:14" ht="14.25" customHeight="1">
      <c r="A942" s="42"/>
      <c r="B942" s="158"/>
      <c r="C942" s="307"/>
      <c r="D942" s="29"/>
      <c r="E942" s="309"/>
      <c r="F942" s="309"/>
      <c r="G942" s="68"/>
      <c r="H942" s="210">
        <f>IF(H941&lt;10^4,-1,IF(H941&lt;10^5,-2,IF(H941&lt;10^6,-3,-4)))</f>
        <v>-1</v>
      </c>
    </row>
    <row r="943" spans="1:14" ht="14.25" customHeight="1">
      <c r="A943" s="41"/>
      <c r="B943" s="143"/>
      <c r="C943" s="304"/>
      <c r="D943" s="28"/>
      <c r="E943" s="306"/>
      <c r="F943" s="306"/>
      <c r="G943" s="52"/>
      <c r="H943" s="210"/>
    </row>
    <row r="944" spans="1:14" ht="14.25" customHeight="1">
      <c r="A944" s="41"/>
      <c r="B944" s="143"/>
      <c r="C944" s="304"/>
      <c r="D944" s="28"/>
      <c r="E944" s="306"/>
      <c r="F944" s="306"/>
      <c r="G944" s="60"/>
      <c r="H944" s="211"/>
    </row>
    <row r="945" spans="1:11" ht="14.25" customHeight="1">
      <c r="A945" s="42"/>
      <c r="B945" s="158"/>
      <c r="C945" s="310"/>
      <c r="D945" s="29"/>
      <c r="E945" s="309"/>
      <c r="F945" s="309"/>
      <c r="G945" s="68"/>
      <c r="H945" s="210">
        <f>IF(H944&lt;10^4,-1,IF(H944&lt;10^5,-2,IF(H944&lt;10^6,-3,-4)))</f>
        <v>-1</v>
      </c>
    </row>
    <row r="946" spans="1:11" ht="14.25" customHeight="1">
      <c r="A946" s="41"/>
      <c r="B946" s="143"/>
      <c r="C946" s="304"/>
      <c r="D946" s="28"/>
      <c r="E946" s="306"/>
      <c r="F946" s="306"/>
      <c r="G946" s="52"/>
      <c r="H946" s="210"/>
    </row>
    <row r="947" spans="1:11" ht="14.25" customHeight="1">
      <c r="A947" s="41"/>
      <c r="B947" s="143"/>
      <c r="C947" s="304"/>
      <c r="D947" s="28"/>
      <c r="E947" s="306"/>
      <c r="F947" s="306"/>
      <c r="G947" s="53"/>
      <c r="H947" s="211"/>
    </row>
    <row r="948" spans="1:11" ht="14.25" customHeight="1">
      <c r="A948" s="42"/>
      <c r="B948" s="158"/>
      <c r="C948" s="307"/>
      <c r="D948" s="29"/>
      <c r="E948" s="309"/>
      <c r="F948" s="309"/>
      <c r="G948" s="68"/>
      <c r="H948" s="210">
        <f>IF(H947&lt;10^4,-1,IF(H947&lt;10^5,-2,IF(H947&lt;10^6,-3,-4)))</f>
        <v>-1</v>
      </c>
    </row>
    <row r="949" spans="1:11" ht="14.25" customHeight="1">
      <c r="A949" s="41"/>
      <c r="B949" s="143"/>
      <c r="C949" s="304"/>
      <c r="D949" s="28"/>
      <c r="E949" s="306"/>
      <c r="F949" s="306"/>
      <c r="G949" s="52"/>
      <c r="H949" s="210"/>
    </row>
    <row r="950" spans="1:11" ht="14.25" customHeight="1">
      <c r="A950" s="41"/>
      <c r="B950" s="143"/>
      <c r="C950" s="304"/>
      <c r="D950" s="28"/>
      <c r="E950" s="306"/>
      <c r="F950" s="306"/>
      <c r="G950" s="53"/>
      <c r="H950" s="211"/>
    </row>
    <row r="951" spans="1:11" ht="14.25" customHeight="1">
      <c r="A951" s="42"/>
      <c r="B951" s="158"/>
      <c r="C951" s="307"/>
      <c r="D951" s="29"/>
      <c r="E951" s="309"/>
      <c r="F951" s="309"/>
      <c r="G951" s="68"/>
      <c r="H951" s="210">
        <f>IF(H950&lt;10^4,-1,IF(H950&lt;10^5,-2,IF(H950&lt;10^6,-3,-4)))</f>
        <v>-1</v>
      </c>
      <c r="K951" s="206"/>
    </row>
    <row r="952" spans="1:11" ht="14.25" customHeight="1">
      <c r="A952" s="41"/>
      <c r="B952" s="143"/>
      <c r="C952" s="304"/>
      <c r="D952" s="28"/>
      <c r="E952" s="306"/>
      <c r="F952" s="306"/>
      <c r="G952" s="52"/>
      <c r="H952" s="210"/>
    </row>
    <row r="953" spans="1:11" ht="14.25" customHeight="1">
      <c r="A953" s="41"/>
      <c r="B953" s="143"/>
      <c r="C953" s="304"/>
      <c r="D953" s="28"/>
      <c r="E953" s="306"/>
      <c r="F953" s="306"/>
      <c r="G953" s="53"/>
      <c r="H953" s="211"/>
    </row>
    <row r="954" spans="1:11" ht="14.25" customHeight="1">
      <c r="A954" s="42"/>
      <c r="B954" s="158"/>
      <c r="C954" s="307"/>
      <c r="D954" s="29"/>
      <c r="E954" s="309"/>
      <c r="F954" s="309"/>
      <c r="G954" s="68"/>
      <c r="H954" s="210">
        <f>IF(H953&lt;10^4,-1,IF(H953&lt;10^5,-2,IF(H953&lt;10^6,-3,-4)))</f>
        <v>-1</v>
      </c>
    </row>
    <row r="955" spans="1:11" ht="14.25" customHeight="1">
      <c r="A955" s="41"/>
      <c r="B955" s="143"/>
      <c r="C955" s="304"/>
      <c r="D955" s="28"/>
      <c r="E955" s="306"/>
      <c r="F955" s="306"/>
      <c r="G955" s="53"/>
      <c r="H955" s="210"/>
    </row>
    <row r="956" spans="1:11" ht="14.25" customHeight="1">
      <c r="A956" s="41"/>
      <c r="B956" s="143"/>
      <c r="C956" s="304"/>
      <c r="D956" s="28"/>
      <c r="E956" s="306"/>
      <c r="F956" s="306"/>
      <c r="G956" s="53"/>
      <c r="H956" s="211"/>
    </row>
    <row r="957" spans="1:11" ht="14.25" customHeight="1">
      <c r="A957" s="42"/>
      <c r="B957" s="158"/>
      <c r="C957" s="307"/>
      <c r="D957" s="29"/>
      <c r="E957" s="309"/>
      <c r="F957" s="309"/>
      <c r="G957" s="68"/>
      <c r="H957" s="210">
        <f>IF(H956&lt;10^4,-1,IF(H956&lt;10^5,-2,IF(H956&lt;10^6,-3,-4)))</f>
        <v>-1</v>
      </c>
    </row>
    <row r="958" spans="1:11" ht="14.25" customHeight="1">
      <c r="A958" s="41"/>
      <c r="B958" s="143"/>
      <c r="C958" s="304"/>
      <c r="D958" s="28"/>
      <c r="E958" s="306"/>
      <c r="F958" s="306"/>
      <c r="G958" s="53"/>
      <c r="H958" s="210"/>
    </row>
    <row r="959" spans="1:11" ht="14.25" customHeight="1">
      <c r="A959" s="41"/>
      <c r="B959" s="143"/>
      <c r="C959" s="314"/>
      <c r="D959" s="28"/>
      <c r="E959" s="306"/>
      <c r="F959" s="306"/>
      <c r="G959" s="53"/>
      <c r="H959" s="211"/>
    </row>
    <row r="960" spans="1:11" ht="14.25" customHeight="1">
      <c r="A960" s="42"/>
      <c r="B960" s="187"/>
      <c r="C960" s="310"/>
      <c r="D960" s="29"/>
      <c r="E960" s="309"/>
      <c r="F960" s="309"/>
      <c r="G960" s="68"/>
      <c r="H960" s="210">
        <f>IF(H959&lt;10^4,-1,IF(H959&lt;10^5,-2,IF(H959&lt;10^6,-3,-4)))</f>
        <v>-1</v>
      </c>
    </row>
    <row r="961" spans="1:14" ht="14.25" customHeight="1">
      <c r="A961" s="41"/>
      <c r="B961" s="143"/>
      <c r="C961" s="304"/>
      <c r="D961" s="28"/>
      <c r="E961" s="306"/>
      <c r="F961" s="306"/>
      <c r="G961" s="53"/>
      <c r="H961" s="192"/>
    </row>
    <row r="962" spans="1:14" ht="14.25" customHeight="1">
      <c r="A962" s="41"/>
      <c r="B962" s="143"/>
      <c r="C962" s="314"/>
      <c r="D962" s="28"/>
      <c r="E962" s="306"/>
      <c r="F962" s="306"/>
      <c r="G962" s="53"/>
      <c r="H962" s="212"/>
    </row>
    <row r="963" spans="1:14" ht="14.25" customHeight="1">
      <c r="A963" s="42"/>
      <c r="B963" s="187"/>
      <c r="C963" s="310"/>
      <c r="D963" s="29"/>
      <c r="E963" s="309"/>
      <c r="F963" s="309"/>
      <c r="G963" s="68"/>
      <c r="H963" s="192">
        <f>IF(H962&lt;10^4,-1,IF(H962&lt;10^5,-2,IF(H962&lt;10^6,-3,-4)))</f>
        <v>-1</v>
      </c>
    </row>
    <row r="964" spans="1:14" ht="14.25" customHeight="1">
      <c r="A964" s="41"/>
      <c r="B964" s="143"/>
      <c r="C964" s="304"/>
      <c r="D964" s="28"/>
      <c r="E964" s="306"/>
      <c r="F964" s="306"/>
      <c r="G964" s="53"/>
      <c r="H964" s="192"/>
    </row>
    <row r="965" spans="1:14" ht="14.25" customHeight="1">
      <c r="A965" s="41"/>
      <c r="B965" s="143"/>
      <c r="C965" s="314"/>
      <c r="D965" s="28"/>
      <c r="E965" s="306"/>
      <c r="F965" s="306"/>
      <c r="G965" s="53"/>
      <c r="H965" s="212"/>
    </row>
    <row r="966" spans="1:14" ht="14.25" customHeight="1">
      <c r="A966" s="42"/>
      <c r="B966" s="159"/>
      <c r="C966" s="310"/>
      <c r="D966" s="29"/>
      <c r="E966" s="309"/>
      <c r="F966" s="309"/>
      <c r="G966" s="68"/>
      <c r="H966" s="192">
        <f>IF(H965&lt;10^4,-1,IF(H965&lt;10^5,-2,IF(H965&lt;10^6,-3,-4)))</f>
        <v>-1</v>
      </c>
    </row>
    <row r="967" spans="1:14" ht="14.25" customHeight="1">
      <c r="A967" s="41"/>
      <c r="B967" s="143"/>
      <c r="C967" s="314"/>
      <c r="D967" s="28"/>
      <c r="E967" s="306"/>
      <c r="F967" s="315">
        <f t="array" ref="F967">SUM(IF(MOD(ROW(F922:F964),3)=MOD(ROW(F922),3),F922:F964))</f>
        <v>0</v>
      </c>
      <c r="G967" s="86"/>
      <c r="H967" s="192"/>
    </row>
    <row r="968" spans="1:14" ht="14.25" customHeight="1">
      <c r="A968" s="44" t="s">
        <v>131</v>
      </c>
      <c r="B968" s="143"/>
      <c r="C968" s="314"/>
      <c r="D968" s="28"/>
      <c r="E968" s="306"/>
      <c r="F968" s="306"/>
      <c r="G968" s="53" t="str">
        <f>I968&amp;J968&amp;K968&amp;L968&amp;M968&amp;N968&amp;O968</f>
        <v/>
      </c>
      <c r="H968" s="212"/>
    </row>
    <row r="969" spans="1:14" ht="14.25" customHeight="1">
      <c r="A969" s="45"/>
      <c r="B969" s="176"/>
      <c r="C969" s="330"/>
      <c r="D969" s="79"/>
      <c r="E969" s="313"/>
      <c r="F969" s="313"/>
      <c r="G969" s="55"/>
      <c r="H969" s="192">
        <f>IF(H968&lt;10^4,-1,IF(H968&lt;10^5,-2,IF(H968&lt;10^6,-3,-4)))</f>
        <v>-1</v>
      </c>
    </row>
    <row r="970" spans="1:14" ht="14.25" customHeight="1">
      <c r="G970" s="69">
        <f>G919+1</f>
        <v>28</v>
      </c>
      <c r="H970" s="208">
        <f>H919+1</f>
        <v>20</v>
      </c>
    </row>
    <row r="971" spans="1:14" ht="26.1" customHeight="1">
      <c r="A971" s="75" t="str">
        <f>A104</f>
        <v>A-1.○○棟建築工事</v>
      </c>
      <c r="B971" s="238" t="str">
        <f>集計!A158</f>
        <v>17.金属製建具工事</v>
      </c>
      <c r="C971" s="15"/>
      <c r="D971" s="15"/>
      <c r="E971" s="162"/>
      <c r="F971" s="162"/>
      <c r="G971" s="70"/>
    </row>
    <row r="972" spans="1:14" ht="26.1" customHeight="1">
      <c r="A972" s="17" t="s">
        <v>132</v>
      </c>
      <c r="B972" s="180" t="s">
        <v>133</v>
      </c>
      <c r="C972" s="18" t="s">
        <v>134</v>
      </c>
      <c r="D972" s="18" t="s">
        <v>129</v>
      </c>
      <c r="E972" s="163" t="s">
        <v>135</v>
      </c>
      <c r="F972" s="163" t="s">
        <v>136</v>
      </c>
      <c r="G972" s="71" t="s">
        <v>137</v>
      </c>
    </row>
    <row r="973" spans="1:14" ht="14.25" customHeight="1">
      <c r="A973" s="41"/>
      <c r="B973" s="143"/>
      <c r="C973" s="304"/>
      <c r="D973" s="28"/>
      <c r="E973" s="315"/>
      <c r="F973" s="315"/>
      <c r="G973" s="53"/>
      <c r="H973" s="210"/>
      <c r="K973" s="199"/>
      <c r="L973" s="199"/>
      <c r="M973" s="200"/>
      <c r="N973" s="200"/>
    </row>
    <row r="974" spans="1:14" ht="14.25" customHeight="1">
      <c r="A974" s="41" t="s">
        <v>659</v>
      </c>
      <c r="B974" s="143"/>
      <c r="C974" s="304"/>
      <c r="D974" s="28"/>
      <c r="E974" s="315"/>
      <c r="F974" s="315"/>
      <c r="G974" s="53"/>
      <c r="H974" s="211"/>
    </row>
    <row r="975" spans="1:14" ht="14.25" customHeight="1">
      <c r="A975" s="42"/>
      <c r="B975" s="158"/>
      <c r="C975" s="307"/>
      <c r="D975" s="29"/>
      <c r="E975" s="317"/>
      <c r="F975" s="317"/>
      <c r="G975" s="68"/>
      <c r="H975" s="210">
        <f>IF(H974&lt;10^4,-1,IF(H974&lt;10^5,-2,IF(H974&lt;10^6,-3,-4)))</f>
        <v>-1</v>
      </c>
    </row>
    <row r="976" spans="1:14" ht="14.25" customHeight="1">
      <c r="A976" s="41" t="s">
        <v>383</v>
      </c>
      <c r="B976" s="143" t="s">
        <v>373</v>
      </c>
      <c r="C976" s="304">
        <v>2</v>
      </c>
      <c r="D976" s="28"/>
      <c r="E976" s="315"/>
      <c r="F976" s="315">
        <f>INT(C976*E977)</f>
        <v>0</v>
      </c>
      <c r="G976" s="53" t="str">
        <f t="shared" ref="G976:G987" si="44">I976&amp;J976&amp;K976&amp;L976&amp;M976&amp;N976&amp;O976</f>
        <v/>
      </c>
      <c r="H976" s="210"/>
      <c r="K976" s="199"/>
      <c r="L976" s="199"/>
      <c r="M976" s="200"/>
      <c r="N976" s="200"/>
    </row>
    <row r="977" spans="1:14" ht="14.25" customHeight="1">
      <c r="A977" s="41"/>
      <c r="B977" s="143" t="s">
        <v>376</v>
      </c>
      <c r="C977" s="304"/>
      <c r="D977" s="28" t="s">
        <v>369</v>
      </c>
      <c r="E977" s="315">
        <f>ROUNDDOWN(H977,H978)</f>
        <v>0</v>
      </c>
      <c r="F977" s="315"/>
      <c r="G977" s="53" t="str">
        <f t="shared" si="44"/>
        <v/>
      </c>
      <c r="H977" s="211"/>
    </row>
    <row r="978" spans="1:14" ht="14.25" customHeight="1">
      <c r="A978" s="42"/>
      <c r="B978" s="158" t="s">
        <v>392</v>
      </c>
      <c r="C978" s="307"/>
      <c r="D978" s="29"/>
      <c r="E978" s="317"/>
      <c r="F978" s="317"/>
      <c r="G978" s="68" t="str">
        <f t="shared" si="44"/>
        <v/>
      </c>
      <c r="H978" s="210">
        <f>IF(H977&lt;10^4,-1,IF(H977&lt;10^5,-2,IF(H977&lt;10^6,-3,-4)))</f>
        <v>-1</v>
      </c>
    </row>
    <row r="979" spans="1:14" ht="14.25" customHeight="1">
      <c r="A979" s="80" t="s">
        <v>384</v>
      </c>
      <c r="B979" s="143" t="s">
        <v>380</v>
      </c>
      <c r="C979" s="304">
        <v>4</v>
      </c>
      <c r="D979" s="28"/>
      <c r="E979" s="315"/>
      <c r="F979" s="315">
        <f>INT(C979*E980)</f>
        <v>0</v>
      </c>
      <c r="G979" s="53" t="str">
        <f t="shared" si="44"/>
        <v/>
      </c>
      <c r="H979" s="210"/>
      <c r="K979" s="199"/>
      <c r="L979" s="199"/>
      <c r="M979" s="200"/>
      <c r="N979" s="200"/>
    </row>
    <row r="980" spans="1:14" ht="14.25" customHeight="1">
      <c r="A980" s="41"/>
      <c r="B980" s="143" t="s">
        <v>377</v>
      </c>
      <c r="C980" s="304"/>
      <c r="D980" s="28" t="s">
        <v>369</v>
      </c>
      <c r="E980" s="315">
        <f>ROUNDDOWN(H980,H981)</f>
        <v>0</v>
      </c>
      <c r="F980" s="315"/>
      <c r="G980" s="53" t="str">
        <f t="shared" si="44"/>
        <v/>
      </c>
      <c r="H980" s="211"/>
    </row>
    <row r="981" spans="1:14" ht="14.25" customHeight="1">
      <c r="A981" s="42"/>
      <c r="B981" s="158" t="s">
        <v>392</v>
      </c>
      <c r="C981" s="307"/>
      <c r="D981" s="29"/>
      <c r="E981" s="317"/>
      <c r="F981" s="317"/>
      <c r="G981" s="68" t="str">
        <f t="shared" si="44"/>
        <v/>
      </c>
      <c r="H981" s="210">
        <f>IF(H980&lt;10^4,-1,IF(H980&lt;10^5,-2,IF(H980&lt;10^6,-3,-4)))</f>
        <v>-1</v>
      </c>
      <c r="K981" s="206"/>
    </row>
    <row r="982" spans="1:14" ht="14.25" customHeight="1">
      <c r="A982" s="80" t="s">
        <v>385</v>
      </c>
      <c r="B982" s="143" t="s">
        <v>393</v>
      </c>
      <c r="C982" s="304">
        <v>10</v>
      </c>
      <c r="D982" s="28"/>
      <c r="E982" s="315"/>
      <c r="F982" s="315">
        <f>INT(C982*E983)</f>
        <v>0</v>
      </c>
      <c r="G982" s="53" t="str">
        <f t="shared" si="44"/>
        <v/>
      </c>
      <c r="H982" s="210"/>
      <c r="N982" s="200"/>
    </row>
    <row r="983" spans="1:14" ht="14.25" customHeight="1">
      <c r="A983" s="41"/>
      <c r="B983" s="143" t="s">
        <v>375</v>
      </c>
      <c r="C983" s="304"/>
      <c r="D983" s="28" t="s">
        <v>369</v>
      </c>
      <c r="E983" s="315">
        <f>ROUNDDOWN(H983,H984)</f>
        <v>0</v>
      </c>
      <c r="F983" s="315"/>
      <c r="G983" s="53" t="str">
        <f t="shared" si="44"/>
        <v/>
      </c>
      <c r="H983" s="211"/>
    </row>
    <row r="984" spans="1:14" ht="14.25" customHeight="1">
      <c r="A984" s="42"/>
      <c r="B984" s="158" t="s">
        <v>392</v>
      </c>
      <c r="C984" s="307"/>
      <c r="D984" s="29"/>
      <c r="E984" s="317"/>
      <c r="F984" s="317"/>
      <c r="G984" s="68" t="str">
        <f t="shared" si="44"/>
        <v/>
      </c>
      <c r="H984" s="210">
        <f>IF(H983&lt;10^4,-1,IF(H983&lt;10^5,-2,IF(H983&lt;10^6,-3,-4)))</f>
        <v>-1</v>
      </c>
      <c r="K984" s="206"/>
    </row>
    <row r="985" spans="1:14" ht="14.25" customHeight="1">
      <c r="A985" s="80" t="s">
        <v>386</v>
      </c>
      <c r="B985" s="143" t="s">
        <v>394</v>
      </c>
      <c r="C985" s="304">
        <v>10</v>
      </c>
      <c r="D985" s="28"/>
      <c r="E985" s="315"/>
      <c r="F985" s="315">
        <f>INT(C985*E986)</f>
        <v>0</v>
      </c>
      <c r="G985" s="53" t="str">
        <f t="shared" si="44"/>
        <v/>
      </c>
      <c r="H985" s="210"/>
      <c r="K985" s="199"/>
      <c r="L985" s="199"/>
      <c r="M985" s="200"/>
      <c r="N985" s="200"/>
    </row>
    <row r="986" spans="1:14" ht="14.25" customHeight="1">
      <c r="A986" s="41"/>
      <c r="B986" s="143" t="s">
        <v>375</v>
      </c>
      <c r="C986" s="304"/>
      <c r="D986" s="28" t="s">
        <v>369</v>
      </c>
      <c r="E986" s="315">
        <f>ROUNDDOWN(H986,H987)</f>
        <v>0</v>
      </c>
      <c r="F986" s="315"/>
      <c r="G986" s="53" t="str">
        <f t="shared" si="44"/>
        <v/>
      </c>
      <c r="H986" s="211"/>
    </row>
    <row r="987" spans="1:14" ht="14.25" customHeight="1">
      <c r="A987" s="42"/>
      <c r="B987" s="158" t="s">
        <v>392</v>
      </c>
      <c r="C987" s="307"/>
      <c r="D987" s="29"/>
      <c r="E987" s="317"/>
      <c r="F987" s="317"/>
      <c r="G987" s="68" t="str">
        <f t="shared" si="44"/>
        <v/>
      </c>
      <c r="H987" s="210">
        <f>IF(H986&lt;10^4,-1,IF(H986&lt;10^5,-2,IF(H986&lt;10^6,-3,-4)))</f>
        <v>-1</v>
      </c>
    </row>
    <row r="988" spans="1:14" ht="14.25" customHeight="1">
      <c r="A988" s="41"/>
      <c r="B988" s="143"/>
      <c r="C988" s="304"/>
      <c r="D988" s="28"/>
      <c r="E988" s="306"/>
      <c r="F988" s="306"/>
      <c r="G988" s="52"/>
      <c r="H988" s="210"/>
    </row>
    <row r="989" spans="1:14" ht="14.25" customHeight="1">
      <c r="A989" s="41"/>
      <c r="B989" s="143"/>
      <c r="C989" s="304"/>
      <c r="D989" s="28"/>
      <c r="E989" s="306"/>
      <c r="F989" s="306"/>
      <c r="G989" s="53"/>
      <c r="H989" s="211"/>
    </row>
    <row r="990" spans="1:14" ht="14.25" customHeight="1">
      <c r="A990" s="42"/>
      <c r="B990" s="158"/>
      <c r="C990" s="307"/>
      <c r="D990" s="29"/>
      <c r="E990" s="309"/>
      <c r="F990" s="309"/>
      <c r="G990" s="68"/>
      <c r="H990" s="210">
        <f>IF(H989&lt;10^4,-1,IF(H989&lt;10^5,-2,IF(H989&lt;10^6,-3,-4)))</f>
        <v>-1</v>
      </c>
    </row>
    <row r="991" spans="1:14" ht="14.25" customHeight="1">
      <c r="A991" s="41" t="s">
        <v>381</v>
      </c>
      <c r="B991" s="143" t="s">
        <v>743</v>
      </c>
      <c r="C991" s="304">
        <v>1</v>
      </c>
      <c r="D991" s="28"/>
      <c r="E991" s="320"/>
      <c r="F991" s="315">
        <f>INT(C991*E992)</f>
        <v>0</v>
      </c>
      <c r="G991" s="53" t="str">
        <f>I991&amp;J991&amp;K991&amp;L991&amp;M991&amp;N991&amp;O991</f>
        <v/>
      </c>
      <c r="H991" s="210"/>
    </row>
    <row r="992" spans="1:14" ht="14.25" customHeight="1">
      <c r="A992" s="41"/>
      <c r="B992" s="186"/>
      <c r="C992" s="304"/>
      <c r="D992" s="28" t="s">
        <v>140</v>
      </c>
      <c r="E992" s="320">
        <f>ROUNDDOWN(H992,H993)</f>
        <v>0</v>
      </c>
      <c r="F992" s="315"/>
      <c r="G992" s="53" t="str">
        <f>I992&amp;J992&amp;K992&amp;L992&amp;M992&amp;N992&amp;O992</f>
        <v/>
      </c>
      <c r="H992" s="211"/>
    </row>
    <row r="993" spans="1:11" ht="14.25" customHeight="1">
      <c r="A993" s="42"/>
      <c r="B993" s="158"/>
      <c r="C993" s="310"/>
      <c r="D993" s="29"/>
      <c r="E993" s="316"/>
      <c r="F993" s="317"/>
      <c r="G993" s="68" t="str">
        <f>I993&amp;J993&amp;K993&amp;L993&amp;M993&amp;N993&amp;O993</f>
        <v/>
      </c>
      <c r="H993" s="210">
        <f>IF(H992&lt;10^4,-1,IF(H992&lt;10^5,-2,IF(H992&lt;10^6,-3,-4)))</f>
        <v>-1</v>
      </c>
    </row>
    <row r="994" spans="1:11" ht="14.25" customHeight="1">
      <c r="A994" s="41"/>
      <c r="B994" s="143"/>
      <c r="C994" s="304"/>
      <c r="D994" s="28"/>
      <c r="E994" s="306"/>
      <c r="F994" s="306"/>
      <c r="G994" s="52"/>
      <c r="H994" s="210"/>
    </row>
    <row r="995" spans="1:11" ht="14.25" customHeight="1">
      <c r="A995" s="41" t="s">
        <v>391</v>
      </c>
      <c r="B995" s="143"/>
      <c r="C995" s="304"/>
      <c r="D995" s="28"/>
      <c r="E995" s="306"/>
      <c r="F995" s="306"/>
      <c r="G995" s="53"/>
      <c r="H995" s="211"/>
    </row>
    <row r="996" spans="1:11" ht="14.25" customHeight="1">
      <c r="A996" s="42"/>
      <c r="B996" s="158"/>
      <c r="C996" s="307"/>
      <c r="D996" s="29"/>
      <c r="E996" s="309"/>
      <c r="F996" s="309"/>
      <c r="G996" s="68"/>
      <c r="H996" s="210">
        <f>IF(H995&lt;10^4,-1,IF(H995&lt;10^5,-2,IF(H995&lt;10^6,-3,-4)))</f>
        <v>-1</v>
      </c>
    </row>
    <row r="997" spans="1:11" ht="14.25" customHeight="1">
      <c r="A997" s="41" t="s">
        <v>387</v>
      </c>
      <c r="B997" s="143" t="s">
        <v>373</v>
      </c>
      <c r="C997" s="304">
        <v>2</v>
      </c>
      <c r="D997" s="28"/>
      <c r="E997" s="315"/>
      <c r="F997" s="315">
        <f>INT(C997*E998)</f>
        <v>0</v>
      </c>
      <c r="G997" s="53" t="str">
        <f t="shared" ref="G997:G1008" si="45">I997&amp;J997&amp;K997&amp;L997&amp;M997&amp;N997&amp;O997</f>
        <v/>
      </c>
      <c r="H997" s="210"/>
    </row>
    <row r="998" spans="1:11" ht="14.25" customHeight="1">
      <c r="A998" s="41"/>
      <c r="B998" s="143" t="s">
        <v>376</v>
      </c>
      <c r="C998" s="304"/>
      <c r="D998" s="28" t="s">
        <v>369</v>
      </c>
      <c r="E998" s="315">
        <f>ROUNDDOWN(H998,H999)</f>
        <v>0</v>
      </c>
      <c r="F998" s="315"/>
      <c r="G998" s="53" t="str">
        <f t="shared" si="45"/>
        <v/>
      </c>
      <c r="H998" s="211"/>
    </row>
    <row r="999" spans="1:11" ht="14.25" customHeight="1">
      <c r="A999" s="42"/>
      <c r="B999" s="158" t="s">
        <v>392</v>
      </c>
      <c r="C999" s="307"/>
      <c r="D999" s="29"/>
      <c r="E999" s="317"/>
      <c r="F999" s="317"/>
      <c r="G999" s="68" t="str">
        <f t="shared" si="45"/>
        <v/>
      </c>
      <c r="H999" s="210">
        <f>IF(H998&lt;10^4,-1,IF(H998&lt;10^5,-2,IF(H998&lt;10^6,-3,-4)))</f>
        <v>-1</v>
      </c>
    </row>
    <row r="1000" spans="1:11" ht="14.25" customHeight="1">
      <c r="A1000" s="80" t="s">
        <v>388</v>
      </c>
      <c r="B1000" s="143" t="s">
        <v>380</v>
      </c>
      <c r="C1000" s="304">
        <v>2</v>
      </c>
      <c r="D1000" s="28"/>
      <c r="E1000" s="315"/>
      <c r="F1000" s="315">
        <f>INT(C1000*E1001)</f>
        <v>0</v>
      </c>
      <c r="G1000" s="53" t="str">
        <f t="shared" si="45"/>
        <v/>
      </c>
      <c r="H1000" s="210"/>
    </row>
    <row r="1001" spans="1:11" ht="14.25" customHeight="1">
      <c r="A1001" s="41"/>
      <c r="B1001" s="143" t="s">
        <v>377</v>
      </c>
      <c r="C1001" s="304"/>
      <c r="D1001" s="28" t="s">
        <v>369</v>
      </c>
      <c r="E1001" s="315">
        <f>ROUNDDOWN(H1001,H1002)</f>
        <v>0</v>
      </c>
      <c r="F1001" s="315"/>
      <c r="G1001" s="53" t="str">
        <f t="shared" si="45"/>
        <v/>
      </c>
      <c r="H1001" s="211"/>
    </row>
    <row r="1002" spans="1:11" ht="14.25" customHeight="1">
      <c r="A1002" s="42"/>
      <c r="B1002" s="158" t="s">
        <v>392</v>
      </c>
      <c r="C1002" s="307"/>
      <c r="D1002" s="29"/>
      <c r="E1002" s="317"/>
      <c r="F1002" s="317"/>
      <c r="G1002" s="68" t="str">
        <f t="shared" si="45"/>
        <v/>
      </c>
      <c r="H1002" s="210">
        <f>IF(H1001&lt;10^4,-1,IF(H1001&lt;10^5,-2,IF(H1001&lt;10^6,-3,-4)))</f>
        <v>-1</v>
      </c>
      <c r="K1002" s="206"/>
    </row>
    <row r="1003" spans="1:11" ht="14.25" customHeight="1">
      <c r="A1003" s="80" t="s">
        <v>389</v>
      </c>
      <c r="B1003" s="143" t="s">
        <v>393</v>
      </c>
      <c r="C1003" s="304">
        <v>5</v>
      </c>
      <c r="D1003" s="28"/>
      <c r="E1003" s="315"/>
      <c r="F1003" s="315">
        <f>INT(C1003*E1004)</f>
        <v>0</v>
      </c>
      <c r="G1003" s="53" t="str">
        <f t="shared" si="45"/>
        <v/>
      </c>
      <c r="H1003" s="210"/>
    </row>
    <row r="1004" spans="1:11" ht="14.25" customHeight="1">
      <c r="A1004" s="41"/>
      <c r="B1004" s="143" t="s">
        <v>375</v>
      </c>
      <c r="C1004" s="304"/>
      <c r="D1004" s="28" t="s">
        <v>369</v>
      </c>
      <c r="E1004" s="315">
        <f>ROUNDDOWN(H1004,H1005)</f>
        <v>0</v>
      </c>
      <c r="F1004" s="315"/>
      <c r="G1004" s="53" t="str">
        <f t="shared" si="45"/>
        <v/>
      </c>
      <c r="H1004" s="211"/>
    </row>
    <row r="1005" spans="1:11" ht="14.25" customHeight="1">
      <c r="A1005" s="42"/>
      <c r="B1005" s="158" t="s">
        <v>392</v>
      </c>
      <c r="C1005" s="307"/>
      <c r="D1005" s="29"/>
      <c r="E1005" s="317"/>
      <c r="F1005" s="317"/>
      <c r="G1005" s="68" t="str">
        <f t="shared" si="45"/>
        <v/>
      </c>
      <c r="H1005" s="210">
        <f>IF(H1004&lt;10^4,-1,IF(H1004&lt;10^5,-2,IF(H1004&lt;10^6,-3,-4)))</f>
        <v>-1</v>
      </c>
    </row>
    <row r="1006" spans="1:11" ht="14.25" customHeight="1">
      <c r="A1006" s="41" t="s">
        <v>390</v>
      </c>
      <c r="B1006" s="143" t="s">
        <v>394</v>
      </c>
      <c r="C1006" s="304">
        <v>5</v>
      </c>
      <c r="D1006" s="28"/>
      <c r="E1006" s="315"/>
      <c r="F1006" s="315">
        <f>INT(C1006*E1007)</f>
        <v>0</v>
      </c>
      <c r="G1006" s="53" t="str">
        <f t="shared" si="45"/>
        <v/>
      </c>
      <c r="H1006" s="210"/>
    </row>
    <row r="1007" spans="1:11" ht="14.25" customHeight="1">
      <c r="A1007" s="41"/>
      <c r="B1007" s="143" t="s">
        <v>375</v>
      </c>
      <c r="C1007" s="304"/>
      <c r="D1007" s="28" t="s">
        <v>369</v>
      </c>
      <c r="E1007" s="315">
        <f>ROUNDDOWN(H1007,H1008)</f>
        <v>0</v>
      </c>
      <c r="F1007" s="315"/>
      <c r="G1007" s="53" t="str">
        <f t="shared" si="45"/>
        <v/>
      </c>
      <c r="H1007" s="211"/>
    </row>
    <row r="1008" spans="1:11" ht="14.25" customHeight="1">
      <c r="A1008" s="42"/>
      <c r="B1008" s="158" t="s">
        <v>392</v>
      </c>
      <c r="C1008" s="307"/>
      <c r="D1008" s="29"/>
      <c r="E1008" s="317"/>
      <c r="F1008" s="317"/>
      <c r="G1008" s="68" t="str">
        <f t="shared" si="45"/>
        <v/>
      </c>
      <c r="H1008" s="210">
        <f>IF(H1007&lt;10^4,-1,IF(H1007&lt;10^5,-2,IF(H1007&lt;10^6,-3,-4)))</f>
        <v>-1</v>
      </c>
    </row>
    <row r="1009" spans="1:14" ht="14.25" customHeight="1">
      <c r="A1009" s="41"/>
      <c r="B1009" s="143"/>
      <c r="C1009" s="304"/>
      <c r="D1009" s="28"/>
      <c r="E1009" s="306"/>
      <c r="F1009" s="306"/>
      <c r="G1009" s="52"/>
      <c r="H1009" s="210"/>
    </row>
    <row r="1010" spans="1:14" ht="14.25" customHeight="1">
      <c r="A1010" s="41"/>
      <c r="B1010" s="143"/>
      <c r="C1010" s="304"/>
      <c r="D1010" s="28"/>
      <c r="E1010" s="306"/>
      <c r="F1010" s="306"/>
      <c r="G1010" s="53"/>
      <c r="H1010" s="211"/>
    </row>
    <row r="1011" spans="1:14" ht="14.25" customHeight="1">
      <c r="A1011" s="42"/>
      <c r="B1011" s="158"/>
      <c r="C1011" s="307"/>
      <c r="D1011" s="29"/>
      <c r="E1011" s="309"/>
      <c r="F1011" s="309"/>
      <c r="G1011" s="68"/>
      <c r="H1011" s="210">
        <f>IF(H1010&lt;10^4,-1,IF(H1010&lt;10^5,-2,IF(H1010&lt;10^6,-3,-4)))</f>
        <v>-1</v>
      </c>
    </row>
    <row r="1012" spans="1:14" ht="14.25" customHeight="1">
      <c r="A1012" s="41" t="s">
        <v>381</v>
      </c>
      <c r="B1012" s="143" t="s">
        <v>743</v>
      </c>
      <c r="C1012" s="304">
        <v>1</v>
      </c>
      <c r="D1012" s="28"/>
      <c r="E1012" s="320"/>
      <c r="F1012" s="315">
        <f>INT(C1012*E1013)</f>
        <v>0</v>
      </c>
      <c r="G1012" s="53" t="str">
        <f>I1012&amp;J1012&amp;K1012&amp;L1012&amp;M1012&amp;N1012&amp;O1012</f>
        <v/>
      </c>
      <c r="H1012" s="192"/>
    </row>
    <row r="1013" spans="1:14" ht="14.25" customHeight="1">
      <c r="A1013" s="41"/>
      <c r="B1013" s="186"/>
      <c r="C1013" s="304"/>
      <c r="D1013" s="28" t="s">
        <v>140</v>
      </c>
      <c r="E1013" s="320">
        <f>ROUNDDOWN(H1013,H1014)</f>
        <v>0</v>
      </c>
      <c r="F1013" s="315"/>
      <c r="G1013" s="53" t="str">
        <f>I1013&amp;J1013&amp;K1013&amp;L1013&amp;M1013&amp;N1013&amp;O1013</f>
        <v/>
      </c>
      <c r="H1013" s="212"/>
    </row>
    <row r="1014" spans="1:14" ht="14.25" customHeight="1">
      <c r="A1014" s="42"/>
      <c r="B1014" s="158"/>
      <c r="C1014" s="310"/>
      <c r="D1014" s="29"/>
      <c r="E1014" s="316"/>
      <c r="F1014" s="317"/>
      <c r="G1014" s="68" t="str">
        <f>I1014&amp;J1014&amp;K1014&amp;L1014&amp;M1014&amp;N1014&amp;O1014</f>
        <v/>
      </c>
      <c r="H1014" s="192">
        <f>IF(H1013&lt;10^4,-1,IF(H1013&lt;10^5,-2,IF(H1013&lt;10^6,-3,-4)))</f>
        <v>-1</v>
      </c>
    </row>
    <row r="1015" spans="1:14" ht="14.25" customHeight="1">
      <c r="A1015" s="41"/>
      <c r="B1015" s="143"/>
      <c r="C1015" s="314"/>
      <c r="D1015" s="28"/>
      <c r="E1015" s="306"/>
      <c r="F1015" s="306"/>
      <c r="G1015" s="53"/>
      <c r="H1015" s="192"/>
    </row>
    <row r="1016" spans="1:14" ht="14.25" customHeight="1">
      <c r="A1016" s="41"/>
      <c r="B1016" s="143"/>
      <c r="C1016" s="314"/>
      <c r="D1016" s="28"/>
      <c r="E1016" s="306"/>
      <c r="F1016" s="306"/>
      <c r="G1016" s="53"/>
      <c r="H1016" s="212"/>
    </row>
    <row r="1017" spans="1:14" ht="14.25" customHeight="1">
      <c r="A1017" s="42"/>
      <c r="B1017" s="159"/>
      <c r="C1017" s="310"/>
      <c r="D1017" s="29"/>
      <c r="E1017" s="309"/>
      <c r="F1017" s="309"/>
      <c r="G1017" s="68"/>
      <c r="H1017" s="192">
        <f>IF(H1016&lt;10^4,-1,IF(H1016&lt;10^5,-2,IF(H1016&lt;10^6,-3,-4)))</f>
        <v>-1</v>
      </c>
    </row>
    <row r="1018" spans="1:14" ht="14.25" customHeight="1">
      <c r="A1018" s="41"/>
      <c r="B1018" s="143"/>
      <c r="C1018" s="314"/>
      <c r="D1018" s="28"/>
      <c r="E1018" s="306"/>
      <c r="F1018" s="315">
        <f t="array" ref="F1018">SUM(IF(MOD(ROW(F973:F1015),3)=MOD(ROW(F973),3),F973:F1015))</f>
        <v>0</v>
      </c>
      <c r="G1018" s="86"/>
      <c r="H1018" s="192"/>
    </row>
    <row r="1019" spans="1:14" ht="14.25" customHeight="1">
      <c r="A1019" s="44" t="s">
        <v>131</v>
      </c>
      <c r="B1019" s="143"/>
      <c r="C1019" s="314"/>
      <c r="D1019" s="28"/>
      <c r="E1019" s="306"/>
      <c r="F1019" s="306"/>
      <c r="G1019" s="53" t="str">
        <f>I1019&amp;J1019&amp;K1019&amp;L1019&amp;M1019&amp;N1019&amp;O1019</f>
        <v/>
      </c>
      <c r="H1019" s="212"/>
    </row>
    <row r="1020" spans="1:14" ht="14.25" customHeight="1">
      <c r="A1020" s="45"/>
      <c r="B1020" s="176"/>
      <c r="C1020" s="330"/>
      <c r="D1020" s="79"/>
      <c r="E1020" s="313"/>
      <c r="F1020" s="313"/>
      <c r="G1020" s="55"/>
      <c r="H1020" s="192">
        <f>IF(H1019&lt;10^4,-1,IF(H1019&lt;10^5,-2,IF(H1019&lt;10^6,-3,-4)))</f>
        <v>-1</v>
      </c>
    </row>
    <row r="1021" spans="1:14" ht="14.25" customHeight="1">
      <c r="G1021" s="69">
        <f>G970+1</f>
        <v>29</v>
      </c>
      <c r="H1021" s="208">
        <f>H970+1</f>
        <v>21</v>
      </c>
    </row>
    <row r="1022" spans="1:14" ht="26.1" customHeight="1">
      <c r="A1022" s="75" t="str">
        <f>A155</f>
        <v>A-1.○○棟建築工事</v>
      </c>
      <c r="B1022" s="238" t="str">
        <f>集計!A161</f>
        <v>18.ガラス工事</v>
      </c>
      <c r="C1022" s="15"/>
      <c r="D1022" s="15"/>
      <c r="E1022" s="162"/>
      <c r="F1022" s="162"/>
      <c r="G1022" s="70"/>
    </row>
    <row r="1023" spans="1:14" ht="26.1" customHeight="1">
      <c r="A1023" s="17" t="s">
        <v>132</v>
      </c>
      <c r="B1023" s="180" t="s">
        <v>133</v>
      </c>
      <c r="C1023" s="18" t="s">
        <v>134</v>
      </c>
      <c r="D1023" s="18" t="s">
        <v>129</v>
      </c>
      <c r="E1023" s="163" t="s">
        <v>135</v>
      </c>
      <c r="F1023" s="163" t="s">
        <v>136</v>
      </c>
      <c r="G1023" s="71" t="s">
        <v>137</v>
      </c>
    </row>
    <row r="1024" spans="1:14" ht="14.25" customHeight="1">
      <c r="A1024" s="41" t="s">
        <v>395</v>
      </c>
      <c r="B1024" s="143" t="s">
        <v>398</v>
      </c>
      <c r="C1024" s="314">
        <v>3</v>
      </c>
      <c r="D1024" s="28"/>
      <c r="E1024" s="315"/>
      <c r="F1024" s="315">
        <f>INT(C1024*E1025)</f>
        <v>0</v>
      </c>
      <c r="G1024" s="53" t="str">
        <f t="shared" ref="G1024:G1035" si="46">I1024&amp;J1024&amp;K1024&amp;L1024&amp;M1024&amp;N1024&amp;O1024</f>
        <v/>
      </c>
      <c r="H1024" s="210"/>
      <c r="K1024" s="199"/>
      <c r="L1024" s="199"/>
      <c r="M1024" s="200"/>
      <c r="N1024" s="200"/>
    </row>
    <row r="1025" spans="1:14" ht="14.25" customHeight="1">
      <c r="A1025" s="41"/>
      <c r="B1025" s="143" t="s">
        <v>396</v>
      </c>
      <c r="C1025" s="304"/>
      <c r="D1025" s="28" t="s">
        <v>662</v>
      </c>
      <c r="E1025" s="315">
        <f>ROUNDDOWN(H1025,H1026)</f>
        <v>0</v>
      </c>
      <c r="F1025" s="315"/>
      <c r="G1025" s="53" t="str">
        <f t="shared" si="46"/>
        <v/>
      </c>
      <c r="H1025" s="211"/>
    </row>
    <row r="1026" spans="1:14" ht="14.25" customHeight="1">
      <c r="A1026" s="42"/>
      <c r="B1026" s="158" t="s">
        <v>660</v>
      </c>
      <c r="C1026" s="307"/>
      <c r="D1026" s="29"/>
      <c r="E1026" s="317"/>
      <c r="F1026" s="317"/>
      <c r="G1026" s="68" t="str">
        <f t="shared" si="46"/>
        <v/>
      </c>
      <c r="H1026" s="210">
        <f>IF(H1025&lt;10^4,-1,IF(H1025&lt;10^5,-2,IF(H1025&lt;10^6,-3,-4)))</f>
        <v>-1</v>
      </c>
    </row>
    <row r="1027" spans="1:14" ht="14.25" customHeight="1">
      <c r="A1027" s="41" t="s">
        <v>397</v>
      </c>
      <c r="B1027" s="143" t="s">
        <v>399</v>
      </c>
      <c r="C1027" s="314">
        <v>50.9</v>
      </c>
      <c r="D1027" s="28"/>
      <c r="E1027" s="315"/>
      <c r="F1027" s="315">
        <f>INT(C1027*E1028)</f>
        <v>0</v>
      </c>
      <c r="G1027" s="53" t="str">
        <f t="shared" si="46"/>
        <v/>
      </c>
      <c r="H1027" s="210"/>
      <c r="K1027" s="199"/>
      <c r="L1027" s="199"/>
      <c r="M1027" s="200"/>
      <c r="N1027" s="200"/>
    </row>
    <row r="1028" spans="1:14" ht="14.25" customHeight="1">
      <c r="A1028" s="41"/>
      <c r="B1028" s="143" t="s">
        <v>403</v>
      </c>
      <c r="C1028" s="304"/>
      <c r="D1028" s="28" t="s">
        <v>662</v>
      </c>
      <c r="E1028" s="315">
        <f>ROUNDDOWN(H1028,H1029)</f>
        <v>0</v>
      </c>
      <c r="F1028" s="315"/>
      <c r="G1028" s="53" t="str">
        <f t="shared" si="46"/>
        <v/>
      </c>
      <c r="H1028" s="211"/>
    </row>
    <row r="1029" spans="1:14" ht="14.25" customHeight="1">
      <c r="A1029" s="42"/>
      <c r="B1029" s="158" t="s">
        <v>660</v>
      </c>
      <c r="C1029" s="307"/>
      <c r="D1029" s="29"/>
      <c r="E1029" s="317"/>
      <c r="F1029" s="317"/>
      <c r="G1029" s="68" t="str">
        <f t="shared" si="46"/>
        <v/>
      </c>
      <c r="H1029" s="210">
        <f>IF(H1028&lt;10^4,-1,IF(H1028&lt;10^5,-2,IF(H1028&lt;10^6,-3,-4)))</f>
        <v>-1</v>
      </c>
    </row>
    <row r="1030" spans="1:14" ht="14.25" customHeight="1">
      <c r="A1030" s="41" t="s">
        <v>400</v>
      </c>
      <c r="B1030" s="143" t="s">
        <v>401</v>
      </c>
      <c r="C1030" s="304">
        <v>406</v>
      </c>
      <c r="D1030" s="28"/>
      <c r="E1030" s="315"/>
      <c r="F1030" s="315">
        <f>INT(C1030*E1031)</f>
        <v>0</v>
      </c>
      <c r="G1030" s="53" t="str">
        <f t="shared" si="46"/>
        <v/>
      </c>
      <c r="H1030" s="210"/>
      <c r="K1030" s="199"/>
      <c r="L1030" s="199"/>
      <c r="M1030" s="200"/>
      <c r="N1030" s="200"/>
    </row>
    <row r="1031" spans="1:14" ht="14.25" customHeight="1">
      <c r="A1031" s="41"/>
      <c r="B1031" s="143" t="s">
        <v>396</v>
      </c>
      <c r="C1031" s="304"/>
      <c r="D1031" s="28" t="s">
        <v>662</v>
      </c>
      <c r="E1031" s="315">
        <f>ROUNDDOWN(H1031,H1032)</f>
        <v>0</v>
      </c>
      <c r="F1031" s="315"/>
      <c r="G1031" s="53" t="str">
        <f t="shared" si="46"/>
        <v/>
      </c>
      <c r="H1031" s="211"/>
    </row>
    <row r="1032" spans="1:14" ht="14.25" customHeight="1">
      <c r="A1032" s="42"/>
      <c r="B1032" s="158" t="s">
        <v>660</v>
      </c>
      <c r="C1032" s="307"/>
      <c r="D1032" s="29"/>
      <c r="E1032" s="317"/>
      <c r="F1032" s="317"/>
      <c r="G1032" s="68" t="str">
        <f t="shared" si="46"/>
        <v/>
      </c>
      <c r="H1032" s="210">
        <f>IF(H1031&lt;10^4,-1,IF(H1031&lt;10^5,-2,IF(H1031&lt;10^6,-3,-4)))</f>
        <v>-1</v>
      </c>
      <c r="K1032" s="206"/>
    </row>
    <row r="1033" spans="1:14" ht="14.25" customHeight="1">
      <c r="A1033" s="41" t="s">
        <v>402</v>
      </c>
      <c r="B1033" s="143" t="s">
        <v>399</v>
      </c>
      <c r="C1033" s="314">
        <v>31</v>
      </c>
      <c r="D1033" s="28"/>
      <c r="E1033" s="315"/>
      <c r="F1033" s="315">
        <f>INT(C1033*E1034)</f>
        <v>0</v>
      </c>
      <c r="G1033" s="53" t="str">
        <f t="shared" si="46"/>
        <v/>
      </c>
      <c r="H1033" s="210"/>
      <c r="N1033" s="200"/>
    </row>
    <row r="1034" spans="1:14" ht="14.25" customHeight="1">
      <c r="A1034" s="41"/>
      <c r="B1034" s="143" t="s">
        <v>396</v>
      </c>
      <c r="C1034" s="304"/>
      <c r="D1034" s="28" t="s">
        <v>662</v>
      </c>
      <c r="E1034" s="315">
        <f>ROUNDDOWN(H1034,H1035)</f>
        <v>0</v>
      </c>
      <c r="F1034" s="315"/>
      <c r="G1034" s="53" t="str">
        <f t="shared" si="46"/>
        <v/>
      </c>
      <c r="H1034" s="211"/>
    </row>
    <row r="1035" spans="1:14" ht="14.25" customHeight="1">
      <c r="A1035" s="42"/>
      <c r="B1035" s="158" t="s">
        <v>660</v>
      </c>
      <c r="C1035" s="307"/>
      <c r="D1035" s="29"/>
      <c r="E1035" s="317"/>
      <c r="F1035" s="317"/>
      <c r="G1035" s="68" t="str">
        <f t="shared" si="46"/>
        <v/>
      </c>
      <c r="H1035" s="210">
        <f>IF(H1034&lt;10^4,-1,IF(H1034&lt;10^5,-2,IF(H1034&lt;10^6,-3,-4)))</f>
        <v>-1</v>
      </c>
      <c r="K1035" s="206"/>
    </row>
    <row r="1036" spans="1:14" ht="14.25" customHeight="1">
      <c r="A1036" s="41"/>
      <c r="B1036" s="143"/>
      <c r="C1036" s="304"/>
      <c r="D1036" s="28"/>
      <c r="E1036" s="306"/>
      <c r="F1036" s="306"/>
      <c r="G1036" s="52"/>
      <c r="H1036" s="210"/>
      <c r="K1036" s="199"/>
      <c r="L1036" s="199"/>
      <c r="M1036" s="200"/>
      <c r="N1036" s="200"/>
    </row>
    <row r="1037" spans="1:14" ht="14.25" customHeight="1">
      <c r="A1037" s="41"/>
      <c r="B1037" s="143"/>
      <c r="C1037" s="304"/>
      <c r="D1037" s="28"/>
      <c r="E1037" s="306"/>
      <c r="F1037" s="306"/>
      <c r="G1037" s="53"/>
      <c r="H1037" s="211"/>
    </row>
    <row r="1038" spans="1:14" ht="14.25" customHeight="1">
      <c r="A1038" s="42"/>
      <c r="B1038" s="158"/>
      <c r="C1038" s="307"/>
      <c r="D1038" s="29"/>
      <c r="E1038" s="309"/>
      <c r="F1038" s="309"/>
      <c r="G1038" s="68"/>
      <c r="H1038" s="210">
        <f>IF(H1037&lt;10^4,-1,IF(H1037&lt;10^5,-2,IF(H1037&lt;10^6,-3,-4)))</f>
        <v>-1</v>
      </c>
    </row>
    <row r="1039" spans="1:14" ht="14.25" customHeight="1">
      <c r="A1039" s="41"/>
      <c r="B1039" s="143"/>
      <c r="C1039" s="304"/>
      <c r="D1039" s="28"/>
      <c r="E1039" s="306"/>
      <c r="F1039" s="306"/>
      <c r="G1039" s="52"/>
      <c r="H1039" s="210"/>
    </row>
    <row r="1040" spans="1:14" ht="14.25" customHeight="1">
      <c r="A1040" s="41"/>
      <c r="B1040" s="143"/>
      <c r="C1040" s="304"/>
      <c r="D1040" s="28"/>
      <c r="E1040" s="306"/>
      <c r="F1040" s="306"/>
      <c r="G1040" s="53"/>
      <c r="H1040" s="211"/>
    </row>
    <row r="1041" spans="1:11" ht="14.25" customHeight="1">
      <c r="A1041" s="42"/>
      <c r="B1041" s="159"/>
      <c r="C1041" s="310"/>
      <c r="D1041" s="29"/>
      <c r="E1041" s="309"/>
      <c r="F1041" s="309"/>
      <c r="G1041" s="68"/>
      <c r="H1041" s="210">
        <f>IF(H1040&lt;10^4,-1,IF(H1040&lt;10^5,-2,IF(H1040&lt;10^6,-3,-4)))</f>
        <v>-1</v>
      </c>
    </row>
    <row r="1042" spans="1:11" ht="14.25" customHeight="1">
      <c r="A1042" s="41"/>
      <c r="B1042" s="143"/>
      <c r="C1042" s="304"/>
      <c r="D1042" s="28"/>
      <c r="E1042" s="306"/>
      <c r="F1042" s="306"/>
      <c r="G1042" s="52"/>
      <c r="H1042" s="210"/>
    </row>
    <row r="1043" spans="1:11" ht="14.25" customHeight="1">
      <c r="A1043" s="41"/>
      <c r="B1043" s="143"/>
      <c r="C1043" s="304"/>
      <c r="D1043" s="28"/>
      <c r="E1043" s="306"/>
      <c r="F1043" s="306"/>
      <c r="G1043" s="53"/>
      <c r="H1043" s="211"/>
    </row>
    <row r="1044" spans="1:11" ht="14.25" customHeight="1">
      <c r="A1044" s="42"/>
      <c r="B1044" s="158"/>
      <c r="C1044" s="307"/>
      <c r="D1044" s="29"/>
      <c r="E1044" s="309"/>
      <c r="F1044" s="309"/>
      <c r="G1044" s="68"/>
      <c r="H1044" s="210">
        <f>IF(H1043&lt;10^4,-1,IF(H1043&lt;10^5,-2,IF(H1043&lt;10^6,-3,-4)))</f>
        <v>-1</v>
      </c>
    </row>
    <row r="1045" spans="1:11" ht="14.25" customHeight="1">
      <c r="A1045" s="41"/>
      <c r="B1045" s="143"/>
      <c r="C1045" s="304"/>
      <c r="D1045" s="28"/>
      <c r="E1045" s="306"/>
      <c r="F1045" s="306"/>
      <c r="G1045" s="52"/>
      <c r="H1045" s="210"/>
    </row>
    <row r="1046" spans="1:11" ht="14.25" customHeight="1">
      <c r="A1046" s="41"/>
      <c r="B1046" s="143"/>
      <c r="C1046" s="304"/>
      <c r="D1046" s="28"/>
      <c r="E1046" s="306"/>
      <c r="F1046" s="306"/>
      <c r="G1046" s="60"/>
      <c r="H1046" s="211"/>
    </row>
    <row r="1047" spans="1:11" ht="14.25" customHeight="1">
      <c r="A1047" s="42"/>
      <c r="B1047" s="158"/>
      <c r="C1047" s="307"/>
      <c r="D1047" s="29"/>
      <c r="E1047" s="309"/>
      <c r="F1047" s="309"/>
      <c r="G1047" s="68"/>
      <c r="H1047" s="210">
        <f>IF(H1046&lt;10^4,-1,IF(H1046&lt;10^5,-2,IF(H1046&lt;10^6,-3,-4)))</f>
        <v>-1</v>
      </c>
    </row>
    <row r="1048" spans="1:11" ht="14.25" customHeight="1">
      <c r="A1048" s="41"/>
      <c r="B1048" s="143"/>
      <c r="C1048" s="304"/>
      <c r="D1048" s="28"/>
      <c r="E1048" s="306"/>
      <c r="F1048" s="306"/>
      <c r="G1048" s="52"/>
      <c r="H1048" s="210"/>
    </row>
    <row r="1049" spans="1:11" ht="14.25" customHeight="1">
      <c r="A1049" s="41"/>
      <c r="B1049" s="143"/>
      <c r="C1049" s="304"/>
      <c r="D1049" s="28"/>
      <c r="E1049" s="306"/>
      <c r="F1049" s="306"/>
      <c r="G1049" s="53"/>
      <c r="H1049" s="211"/>
    </row>
    <row r="1050" spans="1:11" ht="14.25" customHeight="1">
      <c r="A1050" s="42"/>
      <c r="B1050" s="187"/>
      <c r="C1050" s="307"/>
      <c r="D1050" s="29"/>
      <c r="E1050" s="309"/>
      <c r="F1050" s="309"/>
      <c r="G1050" s="68"/>
      <c r="H1050" s="210">
        <f>IF(H1049&lt;10^4,-1,IF(H1049&lt;10^5,-2,IF(H1049&lt;10^6,-3,-4)))</f>
        <v>-1</v>
      </c>
    </row>
    <row r="1051" spans="1:11" ht="14.25" customHeight="1">
      <c r="A1051" s="41"/>
      <c r="B1051" s="143"/>
      <c r="C1051" s="304"/>
      <c r="D1051" s="28"/>
      <c r="E1051" s="306"/>
      <c r="F1051" s="306"/>
      <c r="G1051" s="52"/>
      <c r="H1051" s="210"/>
    </row>
    <row r="1052" spans="1:11" ht="14.25" customHeight="1">
      <c r="A1052" s="41"/>
      <c r="B1052" s="143"/>
      <c r="C1052" s="304"/>
      <c r="D1052" s="28"/>
      <c r="E1052" s="306"/>
      <c r="F1052" s="306"/>
      <c r="G1052" s="53"/>
      <c r="H1052" s="211"/>
    </row>
    <row r="1053" spans="1:11" ht="14.25" customHeight="1">
      <c r="A1053" s="42"/>
      <c r="B1053" s="158"/>
      <c r="C1053" s="307"/>
      <c r="D1053" s="29"/>
      <c r="E1053" s="309"/>
      <c r="F1053" s="309"/>
      <c r="G1053" s="68"/>
      <c r="H1053" s="210">
        <f>IF(H1052&lt;10^4,-1,IF(H1052&lt;10^5,-2,IF(H1052&lt;10^6,-3,-4)))</f>
        <v>-1</v>
      </c>
      <c r="K1053" s="206"/>
    </row>
    <row r="1054" spans="1:11" ht="14.25" customHeight="1">
      <c r="A1054" s="41"/>
      <c r="B1054" s="143"/>
      <c r="C1054" s="304"/>
      <c r="D1054" s="28"/>
      <c r="E1054" s="306"/>
      <c r="F1054" s="306"/>
      <c r="G1054" s="52"/>
      <c r="H1054" s="210"/>
    </row>
    <row r="1055" spans="1:11" ht="14.25" customHeight="1">
      <c r="A1055" s="41"/>
      <c r="B1055" s="143"/>
      <c r="C1055" s="304"/>
      <c r="D1055" s="28"/>
      <c r="E1055" s="306"/>
      <c r="F1055" s="306"/>
      <c r="G1055" s="53"/>
      <c r="H1055" s="211"/>
    </row>
    <row r="1056" spans="1:11" ht="14.25" customHeight="1">
      <c r="A1056" s="42"/>
      <c r="B1056" s="158"/>
      <c r="C1056" s="307"/>
      <c r="D1056" s="29"/>
      <c r="E1056" s="309"/>
      <c r="F1056" s="309"/>
      <c r="G1056" s="68"/>
      <c r="H1056" s="210">
        <f>IF(H1055&lt;10^4,-1,IF(H1055&lt;10^5,-2,IF(H1055&lt;10^6,-3,-4)))</f>
        <v>-1</v>
      </c>
    </row>
    <row r="1057" spans="1:8" ht="14.25" customHeight="1">
      <c r="A1057" s="41"/>
      <c r="B1057" s="143"/>
      <c r="C1057" s="304"/>
      <c r="D1057" s="28"/>
      <c r="E1057" s="306"/>
      <c r="F1057" s="306"/>
      <c r="G1057" s="53"/>
      <c r="H1057" s="210"/>
    </row>
    <row r="1058" spans="1:8" ht="14.25" customHeight="1">
      <c r="A1058" s="41"/>
      <c r="B1058" s="143"/>
      <c r="C1058" s="304"/>
      <c r="D1058" s="28"/>
      <c r="E1058" s="306"/>
      <c r="F1058" s="306"/>
      <c r="G1058" s="53"/>
      <c r="H1058" s="211"/>
    </row>
    <row r="1059" spans="1:8" ht="14.25" customHeight="1">
      <c r="A1059" s="42"/>
      <c r="B1059" s="170"/>
      <c r="C1059" s="307"/>
      <c r="D1059" s="29"/>
      <c r="E1059" s="309"/>
      <c r="F1059" s="309"/>
      <c r="G1059" s="68"/>
      <c r="H1059" s="210">
        <f>IF(H1058&lt;10^4,-1,IF(H1058&lt;10^5,-2,IF(H1058&lt;10^6,-3,-4)))</f>
        <v>-1</v>
      </c>
    </row>
    <row r="1060" spans="1:8" ht="14.25" customHeight="1">
      <c r="A1060" s="41"/>
      <c r="B1060" s="143"/>
      <c r="C1060" s="304"/>
      <c r="D1060" s="28"/>
      <c r="E1060" s="306"/>
      <c r="F1060" s="306"/>
      <c r="G1060" s="53"/>
      <c r="H1060" s="210"/>
    </row>
    <row r="1061" spans="1:8" ht="14.25" customHeight="1">
      <c r="A1061" s="41"/>
      <c r="B1061" s="143"/>
      <c r="C1061" s="304"/>
      <c r="D1061" s="28"/>
      <c r="E1061" s="306"/>
      <c r="F1061" s="306"/>
      <c r="G1061" s="53"/>
      <c r="H1061" s="211"/>
    </row>
    <row r="1062" spans="1:8" ht="14.25" customHeight="1">
      <c r="A1062" s="42"/>
      <c r="B1062" s="159"/>
      <c r="C1062" s="310"/>
      <c r="D1062" s="29"/>
      <c r="E1062" s="309"/>
      <c r="F1062" s="309"/>
      <c r="G1062" s="68"/>
      <c r="H1062" s="210">
        <f>IF(H1061&lt;10^4,-1,IF(H1061&lt;10^5,-2,IF(H1061&lt;10^6,-3,-4)))</f>
        <v>-1</v>
      </c>
    </row>
    <row r="1063" spans="1:8" ht="14.25" customHeight="1">
      <c r="A1063" s="41"/>
      <c r="B1063" s="143"/>
      <c r="C1063" s="314"/>
      <c r="D1063" s="28"/>
      <c r="E1063" s="306"/>
      <c r="F1063" s="306"/>
      <c r="G1063" s="53"/>
      <c r="H1063" s="192"/>
    </row>
    <row r="1064" spans="1:8" ht="14.25" customHeight="1">
      <c r="A1064" s="41"/>
      <c r="B1064" s="143"/>
      <c r="C1064" s="314"/>
      <c r="D1064" s="28"/>
      <c r="E1064" s="306"/>
      <c r="F1064" s="306"/>
      <c r="G1064" s="53"/>
      <c r="H1064" s="212"/>
    </row>
    <row r="1065" spans="1:8" ht="14.25" customHeight="1">
      <c r="A1065" s="42"/>
      <c r="B1065" s="159"/>
      <c r="C1065" s="310"/>
      <c r="D1065" s="29"/>
      <c r="E1065" s="309"/>
      <c r="F1065" s="309"/>
      <c r="G1065" s="68"/>
      <c r="H1065" s="192">
        <f>IF(H1064&lt;10^4,-1,IF(H1064&lt;10^5,-2,IF(H1064&lt;10^6,-3,-4)))</f>
        <v>-1</v>
      </c>
    </row>
    <row r="1066" spans="1:8" ht="14.25" customHeight="1">
      <c r="A1066" s="41"/>
      <c r="B1066" s="143"/>
      <c r="C1066" s="304"/>
      <c r="D1066" s="28"/>
      <c r="E1066" s="306"/>
      <c r="F1066" s="306"/>
      <c r="G1066" s="53"/>
      <c r="H1066" s="192"/>
    </row>
    <row r="1067" spans="1:8" ht="14.25" customHeight="1">
      <c r="A1067" s="41"/>
      <c r="B1067" s="143"/>
      <c r="C1067" s="304"/>
      <c r="D1067" s="28"/>
      <c r="E1067" s="306"/>
      <c r="F1067" s="306"/>
      <c r="G1067" s="53"/>
      <c r="H1067" s="212"/>
    </row>
    <row r="1068" spans="1:8" ht="14.25" customHeight="1">
      <c r="A1068" s="42"/>
      <c r="B1068" s="158"/>
      <c r="C1068" s="307"/>
      <c r="D1068" s="29"/>
      <c r="E1068" s="309"/>
      <c r="F1068" s="309"/>
      <c r="G1068" s="68"/>
      <c r="H1068" s="192">
        <f>IF(H1067&lt;10^4,-1,IF(H1067&lt;10^5,-2,IF(H1067&lt;10^6,-3,-4)))</f>
        <v>-1</v>
      </c>
    </row>
    <row r="1069" spans="1:8" ht="14.25" customHeight="1">
      <c r="A1069" s="41"/>
      <c r="B1069" s="143"/>
      <c r="C1069" s="314"/>
      <c r="D1069" s="28"/>
      <c r="E1069" s="306"/>
      <c r="F1069" s="315">
        <f t="array" ref="F1069">SUM(IF(MOD(ROW(F1024:F1066),3)=MOD(ROW(F1024),3),F1024:F1066))</f>
        <v>0</v>
      </c>
      <c r="G1069" s="86"/>
      <c r="H1069" s="192"/>
    </row>
    <row r="1070" spans="1:8" ht="14.25" customHeight="1">
      <c r="A1070" s="44" t="s">
        <v>131</v>
      </c>
      <c r="B1070" s="143"/>
      <c r="C1070" s="314"/>
      <c r="D1070" s="28"/>
      <c r="E1070" s="306"/>
      <c r="F1070" s="306"/>
      <c r="G1070" s="53" t="str">
        <f>I1070&amp;J1070&amp;K1070&amp;L1070&amp;M1070&amp;N1070&amp;O1070</f>
        <v/>
      </c>
      <c r="H1070" s="212"/>
    </row>
    <row r="1071" spans="1:8" ht="14.25" customHeight="1">
      <c r="A1071" s="45"/>
      <c r="B1071" s="176"/>
      <c r="C1071" s="330"/>
      <c r="D1071" s="79"/>
      <c r="E1071" s="313"/>
      <c r="F1071" s="313"/>
      <c r="G1071" s="55"/>
      <c r="H1071" s="192">
        <f>IF(H1070&lt;10^4,-1,IF(H1070&lt;10^5,-2,IF(H1070&lt;10^6,-3,-4)))</f>
        <v>-1</v>
      </c>
    </row>
    <row r="1072" spans="1:8" ht="14.25" customHeight="1">
      <c r="G1072" s="69">
        <f>G1021+1</f>
        <v>30</v>
      </c>
      <c r="H1072" s="208">
        <f>H1021+1</f>
        <v>22</v>
      </c>
    </row>
    <row r="1073" spans="1:14" ht="26.1" customHeight="1">
      <c r="A1073" s="75" t="str">
        <f>A206</f>
        <v>A-1.○○棟建築工事</v>
      </c>
      <c r="B1073" s="238" t="str">
        <f>集計!A164</f>
        <v>19.塗装工事</v>
      </c>
      <c r="C1073" s="15"/>
      <c r="D1073" s="15"/>
      <c r="E1073" s="162"/>
      <c r="F1073" s="162"/>
      <c r="G1073" s="70"/>
    </row>
    <row r="1074" spans="1:14" ht="26.1" customHeight="1">
      <c r="A1074" s="17" t="s">
        <v>132</v>
      </c>
      <c r="B1074" s="180" t="s">
        <v>133</v>
      </c>
      <c r="C1074" s="18" t="s">
        <v>134</v>
      </c>
      <c r="D1074" s="18" t="s">
        <v>129</v>
      </c>
      <c r="E1074" s="163" t="s">
        <v>135</v>
      </c>
      <c r="F1074" s="163" t="s">
        <v>136</v>
      </c>
      <c r="G1074" s="71" t="s">
        <v>137</v>
      </c>
    </row>
    <row r="1075" spans="1:14" ht="14.25" customHeight="1">
      <c r="A1075" s="41" t="s">
        <v>407</v>
      </c>
      <c r="B1075" s="143" t="s">
        <v>411</v>
      </c>
      <c r="C1075" s="314">
        <v>20</v>
      </c>
      <c r="D1075" s="28"/>
      <c r="E1075" s="315"/>
      <c r="F1075" s="315">
        <f>INT(C1075*E1076)</f>
        <v>0</v>
      </c>
      <c r="G1075" s="53" t="str">
        <f t="shared" ref="G1075:G1083" si="47">I1075&amp;J1075&amp;K1075&amp;L1075&amp;M1075&amp;N1075&amp;O1075</f>
        <v/>
      </c>
      <c r="H1075" s="210"/>
      <c r="K1075" s="199"/>
      <c r="L1075" s="199"/>
      <c r="M1075" s="200"/>
      <c r="N1075" s="200"/>
    </row>
    <row r="1076" spans="1:14" ht="14.25" customHeight="1">
      <c r="A1076" s="41" t="s">
        <v>410</v>
      </c>
      <c r="B1076" s="143"/>
      <c r="C1076" s="314"/>
      <c r="D1076" s="28" t="s">
        <v>662</v>
      </c>
      <c r="E1076" s="315">
        <f>ROUNDDOWN(H1076,H1077)</f>
        <v>0</v>
      </c>
      <c r="F1076" s="315"/>
      <c r="G1076" s="53" t="str">
        <f t="shared" si="47"/>
        <v/>
      </c>
      <c r="H1076" s="211"/>
    </row>
    <row r="1077" spans="1:14" ht="14.25" customHeight="1">
      <c r="A1077" s="42"/>
      <c r="B1077" s="158"/>
      <c r="C1077" s="310"/>
      <c r="D1077" s="29"/>
      <c r="E1077" s="317"/>
      <c r="F1077" s="317"/>
      <c r="G1077" s="68" t="str">
        <f t="shared" si="47"/>
        <v/>
      </c>
      <c r="H1077" s="210">
        <f>IF(H1076&lt;10^4,-1,IF(H1076&lt;10^5,-2,IF(H1076&lt;10^6,-3,-4)))</f>
        <v>-1</v>
      </c>
    </row>
    <row r="1078" spans="1:14" ht="14.25" customHeight="1">
      <c r="A1078" s="41" t="s">
        <v>407</v>
      </c>
      <c r="B1078" s="143" t="s">
        <v>753</v>
      </c>
      <c r="C1078" s="314">
        <v>30</v>
      </c>
      <c r="D1078" s="28"/>
      <c r="E1078" s="315"/>
      <c r="F1078" s="315">
        <f>INT(C1078*E1079)</f>
        <v>0</v>
      </c>
      <c r="G1078" s="53" t="str">
        <f t="shared" si="47"/>
        <v/>
      </c>
      <c r="H1078" s="210"/>
      <c r="K1078" s="199"/>
      <c r="L1078" s="199"/>
      <c r="M1078" s="200"/>
      <c r="N1078" s="200"/>
    </row>
    <row r="1079" spans="1:14" ht="14.25" customHeight="1">
      <c r="A1079" s="41" t="s">
        <v>410</v>
      </c>
      <c r="B1079" s="143"/>
      <c r="C1079" s="314"/>
      <c r="D1079" s="28" t="s">
        <v>662</v>
      </c>
      <c r="E1079" s="315">
        <f>ROUNDDOWN(H1079,H1080)</f>
        <v>0</v>
      </c>
      <c r="F1079" s="315"/>
      <c r="G1079" s="53" t="str">
        <f t="shared" si="47"/>
        <v/>
      </c>
      <c r="H1079" s="211"/>
    </row>
    <row r="1080" spans="1:14" ht="14.25" customHeight="1">
      <c r="A1080" s="42"/>
      <c r="B1080" s="158"/>
      <c r="C1080" s="310"/>
      <c r="D1080" s="29"/>
      <c r="E1080" s="317"/>
      <c r="F1080" s="317"/>
      <c r="G1080" s="68" t="str">
        <f t="shared" si="47"/>
        <v/>
      </c>
      <c r="H1080" s="210">
        <f>IF(H1079&lt;10^4,-1,IF(H1079&lt;10^5,-2,IF(H1079&lt;10^6,-3,-4)))</f>
        <v>-1</v>
      </c>
    </row>
    <row r="1081" spans="1:14" ht="14.25" customHeight="1">
      <c r="A1081" s="41" t="s">
        <v>407</v>
      </c>
      <c r="B1081" s="143" t="s">
        <v>245</v>
      </c>
      <c r="C1081" s="304">
        <v>350</v>
      </c>
      <c r="D1081" s="28"/>
      <c r="E1081" s="315"/>
      <c r="F1081" s="315">
        <f>INT(C1081*E1082)</f>
        <v>0</v>
      </c>
      <c r="G1081" s="53" t="str">
        <f t="shared" si="47"/>
        <v/>
      </c>
      <c r="H1081" s="210"/>
      <c r="K1081" s="199"/>
      <c r="L1081" s="199"/>
      <c r="M1081" s="200"/>
      <c r="N1081" s="200"/>
    </row>
    <row r="1082" spans="1:14" ht="14.25" customHeight="1">
      <c r="A1082" s="41" t="s">
        <v>408</v>
      </c>
      <c r="B1082" s="143" t="s">
        <v>409</v>
      </c>
      <c r="C1082" s="304"/>
      <c r="D1082" s="28" t="s">
        <v>662</v>
      </c>
      <c r="E1082" s="315">
        <f>ROUNDDOWN(H1082,H1083)</f>
        <v>0</v>
      </c>
      <c r="F1082" s="315"/>
      <c r="G1082" s="53" t="str">
        <f t="shared" si="47"/>
        <v/>
      </c>
      <c r="H1082" s="211"/>
    </row>
    <row r="1083" spans="1:14" ht="14.25" customHeight="1">
      <c r="A1083" s="42"/>
      <c r="B1083" s="158"/>
      <c r="C1083" s="307"/>
      <c r="D1083" s="29"/>
      <c r="E1083" s="317"/>
      <c r="F1083" s="317"/>
      <c r="G1083" s="68" t="str">
        <f t="shared" si="47"/>
        <v/>
      </c>
      <c r="H1083" s="210">
        <f>IF(H1082&lt;10^4,-1,IF(H1082&lt;10^5,-2,IF(H1082&lt;10^6,-3,-4)))</f>
        <v>-1</v>
      </c>
      <c r="K1083" s="206"/>
    </row>
    <row r="1084" spans="1:14" ht="14.25" customHeight="1">
      <c r="A1084" s="41" t="s">
        <v>407</v>
      </c>
      <c r="B1084" s="143" t="s">
        <v>245</v>
      </c>
      <c r="C1084" s="304">
        <v>102</v>
      </c>
      <c r="D1084" s="28"/>
      <c r="E1084" s="315"/>
      <c r="F1084" s="315">
        <f>INT(C1084*E1085)</f>
        <v>0</v>
      </c>
      <c r="G1084" s="53" t="str">
        <f t="shared" ref="G1084:G1089" si="48">I1084&amp;J1084&amp;K1084&amp;L1084&amp;M1084&amp;N1084&amp;O1084</f>
        <v/>
      </c>
      <c r="H1084" s="210"/>
      <c r="N1084" s="200"/>
    </row>
    <row r="1085" spans="1:14" ht="14.25" customHeight="1">
      <c r="A1085" s="41" t="s">
        <v>408</v>
      </c>
      <c r="B1085" s="143" t="s">
        <v>412</v>
      </c>
      <c r="C1085" s="304"/>
      <c r="D1085" s="28" t="s">
        <v>662</v>
      </c>
      <c r="E1085" s="315">
        <f>ROUNDDOWN(H1085,H1086)</f>
        <v>0</v>
      </c>
      <c r="F1085" s="315"/>
      <c r="G1085" s="53" t="str">
        <f t="shared" si="48"/>
        <v/>
      </c>
      <c r="H1085" s="211"/>
    </row>
    <row r="1086" spans="1:14" ht="14.25" customHeight="1">
      <c r="A1086" s="42"/>
      <c r="B1086" s="158" t="s">
        <v>413</v>
      </c>
      <c r="C1086" s="307"/>
      <c r="D1086" s="29"/>
      <c r="E1086" s="317"/>
      <c r="F1086" s="317"/>
      <c r="G1086" s="68" t="str">
        <f t="shared" si="48"/>
        <v/>
      </c>
      <c r="H1086" s="210">
        <f>IF(H1085&lt;10^4,-1,IF(H1085&lt;10^5,-2,IF(H1085&lt;10^6,-3,-4)))</f>
        <v>-1</v>
      </c>
      <c r="K1086" s="206"/>
    </row>
    <row r="1087" spans="1:14" ht="14.25" customHeight="1">
      <c r="A1087" s="41" t="s">
        <v>407</v>
      </c>
      <c r="B1087" s="143" t="s">
        <v>412</v>
      </c>
      <c r="C1087" s="314">
        <v>20</v>
      </c>
      <c r="D1087" s="28"/>
      <c r="E1087" s="315"/>
      <c r="F1087" s="315">
        <f>INT(C1087*E1088)</f>
        <v>0</v>
      </c>
      <c r="G1087" s="53" t="str">
        <f t="shared" si="48"/>
        <v/>
      </c>
      <c r="H1087" s="210"/>
      <c r="K1087" s="199"/>
      <c r="L1087" s="199"/>
      <c r="M1087" s="200"/>
      <c r="N1087" s="200"/>
    </row>
    <row r="1088" spans="1:14" ht="14.25" customHeight="1">
      <c r="A1088" s="41" t="s">
        <v>414</v>
      </c>
      <c r="B1088" s="143" t="s">
        <v>417</v>
      </c>
      <c r="C1088" s="314"/>
      <c r="D1088" s="28" t="s">
        <v>662</v>
      </c>
      <c r="E1088" s="315">
        <f>ROUNDDOWN(H1088,H1089)</f>
        <v>0</v>
      </c>
      <c r="F1088" s="315"/>
      <c r="G1088" s="53" t="str">
        <f t="shared" si="48"/>
        <v/>
      </c>
      <c r="H1088" s="211"/>
    </row>
    <row r="1089" spans="1:11" ht="14.25" customHeight="1">
      <c r="A1089" s="42"/>
      <c r="B1089" s="158"/>
      <c r="C1089" s="310"/>
      <c r="D1089" s="29"/>
      <c r="E1089" s="317"/>
      <c r="F1089" s="317"/>
      <c r="G1089" s="68" t="str">
        <f t="shared" si="48"/>
        <v/>
      </c>
      <c r="H1089" s="210">
        <f>IF(H1088&lt;10^4,-1,IF(H1088&lt;10^5,-2,IF(H1088&lt;10^6,-3,-4)))</f>
        <v>-1</v>
      </c>
    </row>
    <row r="1090" spans="1:11" ht="14.25" customHeight="1">
      <c r="A1090" s="41" t="s">
        <v>407</v>
      </c>
      <c r="B1090" s="143" t="s">
        <v>411</v>
      </c>
      <c r="C1090" s="314">
        <v>30</v>
      </c>
      <c r="D1090" s="28"/>
      <c r="E1090" s="315"/>
      <c r="F1090" s="315">
        <f>INT(C1090*E1091)</f>
        <v>0</v>
      </c>
      <c r="G1090" s="53" t="str">
        <f t="shared" ref="G1090:G1095" si="49">I1090&amp;J1090&amp;K1090&amp;L1090&amp;M1090&amp;N1090&amp;O1090</f>
        <v/>
      </c>
      <c r="H1090" s="210"/>
    </row>
    <row r="1091" spans="1:11" ht="14.25" customHeight="1">
      <c r="A1091" s="41" t="s">
        <v>415</v>
      </c>
      <c r="B1091" s="143" t="s">
        <v>416</v>
      </c>
      <c r="C1091" s="314"/>
      <c r="D1091" s="28" t="s">
        <v>662</v>
      </c>
      <c r="E1091" s="315">
        <f>ROUNDDOWN(H1091,H1092)</f>
        <v>0</v>
      </c>
      <c r="F1091" s="315"/>
      <c r="G1091" s="53" t="str">
        <f t="shared" si="49"/>
        <v/>
      </c>
      <c r="H1091" s="211"/>
    </row>
    <row r="1092" spans="1:11" ht="14.25" customHeight="1">
      <c r="A1092" s="42"/>
      <c r="B1092" s="158"/>
      <c r="C1092" s="310"/>
      <c r="D1092" s="29"/>
      <c r="E1092" s="317"/>
      <c r="F1092" s="317"/>
      <c r="G1092" s="68" t="str">
        <f t="shared" si="49"/>
        <v/>
      </c>
      <c r="H1092" s="210">
        <f>IF(H1091&lt;10^4,-1,IF(H1091&lt;10^5,-2,IF(H1091&lt;10^6,-3,-4)))</f>
        <v>-1</v>
      </c>
    </row>
    <row r="1093" spans="1:11" ht="14.25" customHeight="1">
      <c r="A1093" s="41" t="s">
        <v>418</v>
      </c>
      <c r="B1093" s="143" t="s">
        <v>420</v>
      </c>
      <c r="C1093" s="314">
        <v>20</v>
      </c>
      <c r="D1093" s="28"/>
      <c r="E1093" s="315"/>
      <c r="F1093" s="315">
        <f>INT(C1093*E1094)</f>
        <v>0</v>
      </c>
      <c r="G1093" s="53" t="str">
        <f t="shared" si="49"/>
        <v/>
      </c>
      <c r="H1093" s="210"/>
    </row>
    <row r="1094" spans="1:11" ht="14.25" customHeight="1">
      <c r="A1094" s="41" t="s">
        <v>419</v>
      </c>
      <c r="B1094" s="143" t="s">
        <v>753</v>
      </c>
      <c r="C1094" s="314"/>
      <c r="D1094" s="28" t="s">
        <v>662</v>
      </c>
      <c r="E1094" s="315">
        <f>ROUNDDOWN(H1094,H1095)</f>
        <v>0</v>
      </c>
      <c r="F1094" s="315"/>
      <c r="G1094" s="53" t="str">
        <f t="shared" si="49"/>
        <v/>
      </c>
      <c r="H1094" s="211"/>
    </row>
    <row r="1095" spans="1:11" ht="14.25" customHeight="1">
      <c r="A1095" s="42"/>
      <c r="B1095" s="158"/>
      <c r="C1095" s="310"/>
      <c r="D1095" s="29"/>
      <c r="E1095" s="317"/>
      <c r="F1095" s="317"/>
      <c r="G1095" s="68" t="str">
        <f t="shared" si="49"/>
        <v/>
      </c>
      <c r="H1095" s="210">
        <f>IF(H1094&lt;10^4,-1,IF(H1094&lt;10^5,-2,IF(H1094&lt;10^6,-3,-4)))</f>
        <v>-1</v>
      </c>
    </row>
    <row r="1096" spans="1:11" ht="14.25" customHeight="1">
      <c r="A1096" s="41" t="s">
        <v>418</v>
      </c>
      <c r="B1096" s="143" t="s">
        <v>421</v>
      </c>
      <c r="C1096" s="314">
        <v>20</v>
      </c>
      <c r="D1096" s="28"/>
      <c r="E1096" s="315"/>
      <c r="F1096" s="315">
        <f>INT(C1096*E1097)</f>
        <v>0</v>
      </c>
      <c r="G1096" s="53" t="str">
        <f t="shared" ref="G1096:G1101" si="50">I1096&amp;J1096&amp;K1096&amp;L1096&amp;M1096&amp;N1096&amp;O1096</f>
        <v/>
      </c>
      <c r="H1096" s="210"/>
    </row>
    <row r="1097" spans="1:11" ht="14.25" customHeight="1">
      <c r="A1097" s="41" t="s">
        <v>419</v>
      </c>
      <c r="B1097" s="143" t="s">
        <v>753</v>
      </c>
      <c r="C1097" s="314"/>
      <c r="D1097" s="28" t="s">
        <v>662</v>
      </c>
      <c r="E1097" s="315">
        <f>ROUNDDOWN(H1097,H1098)</f>
        <v>0</v>
      </c>
      <c r="F1097" s="315"/>
      <c r="G1097" s="53" t="str">
        <f t="shared" si="50"/>
        <v/>
      </c>
      <c r="H1097" s="211"/>
    </row>
    <row r="1098" spans="1:11" ht="14.25" customHeight="1">
      <c r="A1098" s="42"/>
      <c r="B1098" s="158"/>
      <c r="C1098" s="310"/>
      <c r="D1098" s="29"/>
      <c r="E1098" s="317"/>
      <c r="F1098" s="317"/>
      <c r="G1098" s="68" t="str">
        <f t="shared" si="50"/>
        <v/>
      </c>
      <c r="H1098" s="210">
        <f>IF(H1097&lt;10^4,-1,IF(H1097&lt;10^5,-2,IF(H1097&lt;10^6,-3,-4)))</f>
        <v>-1</v>
      </c>
    </row>
    <row r="1099" spans="1:11" ht="14.25" customHeight="1">
      <c r="A1099" s="41" t="s">
        <v>418</v>
      </c>
      <c r="B1099" s="143" t="s">
        <v>420</v>
      </c>
      <c r="C1099" s="314">
        <v>20</v>
      </c>
      <c r="D1099" s="28"/>
      <c r="E1099" s="315"/>
      <c r="F1099" s="315">
        <f>INT(C1099*E1100)</f>
        <v>0</v>
      </c>
      <c r="G1099" s="53" t="str">
        <f t="shared" si="50"/>
        <v/>
      </c>
      <c r="H1099" s="210"/>
    </row>
    <row r="1100" spans="1:11" ht="14.25" customHeight="1">
      <c r="A1100" s="41" t="s">
        <v>423</v>
      </c>
      <c r="B1100" s="143" t="s">
        <v>411</v>
      </c>
      <c r="C1100" s="314"/>
      <c r="D1100" s="28" t="s">
        <v>662</v>
      </c>
      <c r="E1100" s="315">
        <f>ROUNDDOWN(H1100,H1101)</f>
        <v>0</v>
      </c>
      <c r="F1100" s="315"/>
      <c r="G1100" s="53" t="str">
        <f t="shared" si="50"/>
        <v/>
      </c>
      <c r="H1100" s="211"/>
    </row>
    <row r="1101" spans="1:11" ht="14.25" customHeight="1">
      <c r="A1101" s="42"/>
      <c r="B1101" s="158"/>
      <c r="C1101" s="310"/>
      <c r="D1101" s="29"/>
      <c r="E1101" s="317"/>
      <c r="F1101" s="317"/>
      <c r="G1101" s="68" t="str">
        <f t="shared" si="50"/>
        <v/>
      </c>
      <c r="H1101" s="210">
        <f>IF(H1100&lt;10^4,-1,IF(H1100&lt;10^5,-2,IF(H1100&lt;10^6,-3,-4)))</f>
        <v>-1</v>
      </c>
    </row>
    <row r="1102" spans="1:11" ht="14.25" customHeight="1">
      <c r="A1102" s="41" t="s">
        <v>418</v>
      </c>
      <c r="B1102" s="143" t="s">
        <v>421</v>
      </c>
      <c r="C1102" s="314">
        <v>20</v>
      </c>
      <c r="D1102" s="28"/>
      <c r="E1102" s="315"/>
      <c r="F1102" s="315">
        <f>INT(C1102*E1103)</f>
        <v>0</v>
      </c>
      <c r="G1102" s="53" t="str">
        <f>I1102&amp;J1102&amp;K1102&amp;L1102&amp;M1102&amp;N1102&amp;O1102</f>
        <v/>
      </c>
      <c r="H1102" s="210"/>
    </row>
    <row r="1103" spans="1:11" ht="14.25" customHeight="1">
      <c r="A1103" s="41" t="s">
        <v>422</v>
      </c>
      <c r="B1103" s="143" t="s">
        <v>753</v>
      </c>
      <c r="C1103" s="314"/>
      <c r="D1103" s="28" t="s">
        <v>662</v>
      </c>
      <c r="E1103" s="315">
        <f>ROUNDDOWN(H1103,H1104)</f>
        <v>0</v>
      </c>
      <c r="F1103" s="315"/>
      <c r="G1103" s="53" t="str">
        <f>I1103&amp;J1103&amp;K1103&amp;L1103&amp;M1103&amp;N1103&amp;O1103</f>
        <v/>
      </c>
      <c r="H1103" s="211"/>
    </row>
    <row r="1104" spans="1:11" ht="14.25" customHeight="1">
      <c r="A1104" s="42"/>
      <c r="B1104" s="158"/>
      <c r="C1104" s="310"/>
      <c r="D1104" s="29"/>
      <c r="E1104" s="317"/>
      <c r="F1104" s="317"/>
      <c r="G1104" s="68" t="str">
        <f>I1104&amp;J1104&amp;K1104&amp;L1104&amp;M1104&amp;N1104&amp;O1104</f>
        <v/>
      </c>
      <c r="H1104" s="210">
        <f>IF(H1103&lt;10^4,-1,IF(H1103&lt;10^5,-2,IF(H1103&lt;10^6,-3,-4)))</f>
        <v>-1</v>
      </c>
      <c r="K1104" s="206"/>
    </row>
    <row r="1105" spans="1:8" ht="14.25" customHeight="1">
      <c r="A1105" s="41" t="s">
        <v>424</v>
      </c>
      <c r="B1105" s="143"/>
      <c r="C1105" s="314">
        <v>20</v>
      </c>
      <c r="D1105" s="28"/>
      <c r="E1105" s="315"/>
      <c r="F1105" s="315">
        <f>INT(C1105*E1106)</f>
        <v>0</v>
      </c>
      <c r="G1105" s="53" t="str">
        <f t="shared" ref="G1105:G1110" si="51">I1105&amp;J1105&amp;K1105&amp;L1105&amp;M1105&amp;N1105&amp;O1105</f>
        <v/>
      </c>
      <c r="H1105" s="210"/>
    </row>
    <row r="1106" spans="1:8" ht="14.25" customHeight="1">
      <c r="A1106" s="41"/>
      <c r="B1106" s="143"/>
      <c r="C1106" s="314"/>
      <c r="D1106" s="28" t="s">
        <v>662</v>
      </c>
      <c r="E1106" s="315">
        <f>ROUNDDOWN(H1106,H1107)</f>
        <v>0</v>
      </c>
      <c r="F1106" s="315"/>
      <c r="G1106" s="53" t="str">
        <f t="shared" si="51"/>
        <v/>
      </c>
      <c r="H1106" s="211"/>
    </row>
    <row r="1107" spans="1:8" ht="14.25" customHeight="1">
      <c r="A1107" s="42"/>
      <c r="B1107" s="158"/>
      <c r="C1107" s="310"/>
      <c r="D1107" s="29"/>
      <c r="E1107" s="317"/>
      <c r="F1107" s="317"/>
      <c r="G1107" s="68" t="str">
        <f t="shared" si="51"/>
        <v/>
      </c>
      <c r="H1107" s="210">
        <f>IF(H1106&lt;10^4,-1,IF(H1106&lt;10^5,-2,IF(H1106&lt;10^6,-3,-4)))</f>
        <v>-1</v>
      </c>
    </row>
    <row r="1108" spans="1:8" ht="14.25" customHeight="1">
      <c r="A1108" s="41" t="s">
        <v>407</v>
      </c>
      <c r="B1108" s="143" t="s">
        <v>411</v>
      </c>
      <c r="C1108" s="314">
        <v>50</v>
      </c>
      <c r="D1108" s="28"/>
      <c r="E1108" s="315"/>
      <c r="F1108" s="315">
        <f>INT(C1108*E1109)</f>
        <v>0</v>
      </c>
      <c r="G1108" s="53" t="str">
        <f t="shared" si="51"/>
        <v/>
      </c>
      <c r="H1108" s="210"/>
    </row>
    <row r="1109" spans="1:8" ht="14.25" customHeight="1">
      <c r="A1109" s="41" t="s">
        <v>410</v>
      </c>
      <c r="B1109" s="143" t="s">
        <v>425</v>
      </c>
      <c r="C1109" s="314"/>
      <c r="D1109" s="28" t="s">
        <v>147</v>
      </c>
      <c r="E1109" s="315">
        <f>ROUNDDOWN(H1109,H1110)</f>
        <v>0</v>
      </c>
      <c r="F1109" s="315"/>
      <c r="G1109" s="53" t="str">
        <f t="shared" si="51"/>
        <v/>
      </c>
      <c r="H1109" s="211"/>
    </row>
    <row r="1110" spans="1:8" ht="14.25" customHeight="1">
      <c r="A1110" s="42"/>
      <c r="B1110" s="158"/>
      <c r="C1110" s="310"/>
      <c r="D1110" s="29"/>
      <c r="E1110" s="317"/>
      <c r="F1110" s="317"/>
      <c r="G1110" s="68" t="str">
        <f t="shared" si="51"/>
        <v/>
      </c>
      <c r="H1110" s="210">
        <f>IF(H1109&lt;10^4,-1,IF(H1109&lt;10^5,-2,IF(H1109&lt;10^6,-3,-4)))</f>
        <v>-1</v>
      </c>
    </row>
    <row r="1111" spans="1:8" ht="14.25" customHeight="1">
      <c r="A1111" s="41"/>
      <c r="B1111" s="143"/>
      <c r="C1111" s="304"/>
      <c r="D1111" s="28"/>
      <c r="E1111" s="306"/>
      <c r="F1111" s="306"/>
      <c r="G1111" s="53"/>
      <c r="H1111" s="210"/>
    </row>
    <row r="1112" spans="1:8" ht="14.25" customHeight="1">
      <c r="A1112" s="41"/>
      <c r="B1112" s="143"/>
      <c r="C1112" s="304"/>
      <c r="D1112" s="28"/>
      <c r="E1112" s="306"/>
      <c r="F1112" s="306"/>
      <c r="G1112" s="53"/>
      <c r="H1112" s="211"/>
    </row>
    <row r="1113" spans="1:8" ht="14.25" customHeight="1">
      <c r="A1113" s="42"/>
      <c r="B1113" s="159"/>
      <c r="C1113" s="310"/>
      <c r="D1113" s="29"/>
      <c r="E1113" s="309"/>
      <c r="F1113" s="309"/>
      <c r="G1113" s="68"/>
      <c r="H1113" s="210">
        <f>IF(H1112&lt;10^4,-1,IF(H1112&lt;10^5,-2,IF(H1112&lt;10^6,-3,-4)))</f>
        <v>-1</v>
      </c>
    </row>
    <row r="1114" spans="1:8" ht="14.25" customHeight="1">
      <c r="A1114" s="41"/>
      <c r="B1114" s="143"/>
      <c r="C1114" s="314"/>
      <c r="D1114" s="28"/>
      <c r="E1114" s="306"/>
      <c r="F1114" s="306"/>
      <c r="G1114" s="53"/>
      <c r="H1114" s="192"/>
    </row>
    <row r="1115" spans="1:8" ht="14.25" customHeight="1">
      <c r="A1115" s="41"/>
      <c r="B1115" s="143"/>
      <c r="C1115" s="314"/>
      <c r="D1115" s="28"/>
      <c r="E1115" s="306"/>
      <c r="F1115" s="306"/>
      <c r="G1115" s="53"/>
      <c r="H1115" s="212"/>
    </row>
    <row r="1116" spans="1:8" ht="14.25" customHeight="1">
      <c r="A1116" s="42"/>
      <c r="B1116" s="159"/>
      <c r="C1116" s="310"/>
      <c r="D1116" s="29"/>
      <c r="E1116" s="309"/>
      <c r="F1116" s="309"/>
      <c r="G1116" s="68"/>
      <c r="H1116" s="192">
        <f>IF(H1115&lt;10^4,-1,IF(H1115&lt;10^5,-2,IF(H1115&lt;10^6,-3,-4)))</f>
        <v>-1</v>
      </c>
    </row>
    <row r="1117" spans="1:8" ht="14.25" customHeight="1">
      <c r="A1117" s="41"/>
      <c r="B1117" s="143"/>
      <c r="C1117" s="314"/>
      <c r="D1117" s="28"/>
      <c r="E1117" s="306"/>
      <c r="F1117" s="306"/>
      <c r="G1117" s="53"/>
      <c r="H1117" s="192"/>
    </row>
    <row r="1118" spans="1:8" ht="14.25" customHeight="1">
      <c r="A1118" s="41"/>
      <c r="B1118" s="143"/>
      <c r="C1118" s="314"/>
      <c r="D1118" s="28"/>
      <c r="E1118" s="306"/>
      <c r="F1118" s="306"/>
      <c r="G1118" s="53"/>
      <c r="H1118" s="212"/>
    </row>
    <row r="1119" spans="1:8" ht="14.25" customHeight="1">
      <c r="A1119" s="42"/>
      <c r="B1119" s="159"/>
      <c r="C1119" s="310"/>
      <c r="D1119" s="29"/>
      <c r="E1119" s="309"/>
      <c r="F1119" s="309"/>
      <c r="G1119" s="68"/>
      <c r="H1119" s="192">
        <f>IF(H1118&lt;10^4,-1,IF(H1118&lt;10^5,-2,IF(H1118&lt;10^6,-3,-4)))</f>
        <v>-1</v>
      </c>
    </row>
    <row r="1120" spans="1:8" ht="14.25" customHeight="1">
      <c r="A1120" s="41"/>
      <c r="B1120" s="143"/>
      <c r="C1120" s="314"/>
      <c r="D1120" s="28"/>
      <c r="E1120" s="306"/>
      <c r="F1120" s="315">
        <f t="array" ref="F1120">SUM(IF(MOD(ROW(F1075:F1117),3)=MOD(ROW(F1075),3),F1075:F1117))</f>
        <v>0</v>
      </c>
      <c r="G1120" s="86"/>
      <c r="H1120" s="192"/>
    </row>
    <row r="1121" spans="1:14" ht="14.25" customHeight="1">
      <c r="A1121" s="44" t="s">
        <v>131</v>
      </c>
      <c r="B1121" s="143"/>
      <c r="C1121" s="314"/>
      <c r="D1121" s="28"/>
      <c r="E1121" s="306"/>
      <c r="F1121" s="306"/>
      <c r="G1121" s="53" t="str">
        <f>I1121&amp;J1121&amp;K1121&amp;L1121&amp;M1121&amp;N1121&amp;O1121</f>
        <v/>
      </c>
      <c r="H1121" s="212"/>
    </row>
    <row r="1122" spans="1:14" ht="14.25" customHeight="1">
      <c r="A1122" s="45"/>
      <c r="B1122" s="176"/>
      <c r="C1122" s="330"/>
      <c r="D1122" s="79"/>
      <c r="E1122" s="313"/>
      <c r="F1122" s="313"/>
      <c r="G1122" s="55"/>
      <c r="H1122" s="192">
        <f>IF(H1121&lt;10^4,-1,IF(H1121&lt;10^5,-2,IF(H1121&lt;10^6,-3,-4)))</f>
        <v>-1</v>
      </c>
    </row>
    <row r="1123" spans="1:14" ht="14.25" customHeight="1">
      <c r="G1123" s="69">
        <f>G1072+1</f>
        <v>31</v>
      </c>
      <c r="H1123" s="208">
        <f>H1072+1</f>
        <v>23</v>
      </c>
    </row>
    <row r="1124" spans="1:14" ht="26.1" customHeight="1">
      <c r="A1124" s="75" t="str">
        <f>A2</f>
        <v>A-1.○○棟建築工事</v>
      </c>
      <c r="B1124" s="238" t="str">
        <f>集計!A167</f>
        <v>20.内外装工事</v>
      </c>
      <c r="C1124" s="15"/>
      <c r="D1124" s="15"/>
      <c r="E1124" s="162"/>
      <c r="F1124" s="162"/>
      <c r="G1124" s="70"/>
    </row>
    <row r="1125" spans="1:14" ht="26.1" customHeight="1">
      <c r="A1125" s="17" t="s">
        <v>132</v>
      </c>
      <c r="B1125" s="180" t="s">
        <v>133</v>
      </c>
      <c r="C1125" s="18" t="s">
        <v>134</v>
      </c>
      <c r="D1125" s="18" t="s">
        <v>129</v>
      </c>
      <c r="E1125" s="163" t="s">
        <v>135</v>
      </c>
      <c r="F1125" s="163" t="s">
        <v>136</v>
      </c>
      <c r="G1125" s="71" t="s">
        <v>137</v>
      </c>
    </row>
    <row r="1126" spans="1:14" ht="14.25" customHeight="1">
      <c r="A1126" s="41" t="s">
        <v>426</v>
      </c>
      <c r="B1126" s="143" t="s">
        <v>427</v>
      </c>
      <c r="C1126" s="304">
        <v>1000</v>
      </c>
      <c r="D1126" s="28"/>
      <c r="E1126" s="306"/>
      <c r="F1126" s="306">
        <f>INT(C1126*E1127)</f>
        <v>0</v>
      </c>
      <c r="G1126" s="53" t="str">
        <f>I1126&amp;J1126&amp;K1126&amp;L1126&amp;M1126&amp;N1126&amp;O1126</f>
        <v/>
      </c>
      <c r="H1126" s="210"/>
      <c r="K1126" s="199"/>
      <c r="L1126" s="199"/>
      <c r="M1126" s="200"/>
      <c r="N1126" s="200"/>
    </row>
    <row r="1127" spans="1:14" ht="14.25" customHeight="1">
      <c r="A1127" s="41"/>
      <c r="B1127" s="143" t="s">
        <v>428</v>
      </c>
      <c r="C1127" s="304"/>
      <c r="D1127" s="28" t="s">
        <v>662</v>
      </c>
      <c r="E1127" s="306">
        <f>ROUNDDOWN(H1127,H1128)</f>
        <v>0</v>
      </c>
      <c r="F1127" s="306"/>
      <c r="G1127" s="53" t="str">
        <f>I1127&amp;J1127&amp;K1127&amp;L1127&amp;M1127&amp;N1127&amp;O1127</f>
        <v/>
      </c>
      <c r="H1127" s="211"/>
    </row>
    <row r="1128" spans="1:14" ht="14.25" customHeight="1">
      <c r="A1128" s="42"/>
      <c r="B1128" s="158"/>
      <c r="C1128" s="307"/>
      <c r="D1128" s="29"/>
      <c r="E1128" s="309"/>
      <c r="F1128" s="309"/>
      <c r="G1128" s="68" t="str">
        <f>I1128&amp;J1128&amp;K1128&amp;L1128&amp;M1128&amp;N1128&amp;O1128</f>
        <v/>
      </c>
      <c r="H1128" s="210">
        <f>IF(H1127&lt;10^4,-1,IF(H1127&lt;10^5,-2,IF(H1127&lt;10^6,-3,-4)))</f>
        <v>-1</v>
      </c>
    </row>
    <row r="1129" spans="1:14" ht="14.25" customHeight="1">
      <c r="A1129" s="41" t="s">
        <v>426</v>
      </c>
      <c r="B1129" s="143" t="s">
        <v>429</v>
      </c>
      <c r="C1129" s="304">
        <v>200</v>
      </c>
      <c r="D1129" s="28"/>
      <c r="E1129" s="306"/>
      <c r="F1129" s="306">
        <f>INT(C1129*E1130)</f>
        <v>0</v>
      </c>
      <c r="G1129" s="53" t="str">
        <f t="shared" ref="G1129:G1134" si="52">I1129&amp;J1129&amp;K1129&amp;L1129&amp;M1129&amp;N1129&amp;O1129</f>
        <v/>
      </c>
      <c r="H1129" s="210"/>
      <c r="K1129" s="199"/>
      <c r="L1129" s="199"/>
      <c r="M1129" s="200"/>
      <c r="N1129" s="200"/>
    </row>
    <row r="1130" spans="1:14" ht="14.25" customHeight="1">
      <c r="A1130" s="41"/>
      <c r="B1130" s="143" t="s">
        <v>428</v>
      </c>
      <c r="C1130" s="304"/>
      <c r="D1130" s="28" t="s">
        <v>662</v>
      </c>
      <c r="E1130" s="306">
        <f>ROUNDDOWN(H1130,H1131)</f>
        <v>0</v>
      </c>
      <c r="F1130" s="306"/>
      <c r="G1130" s="53" t="str">
        <f t="shared" si="52"/>
        <v/>
      </c>
      <c r="H1130" s="211"/>
    </row>
    <row r="1131" spans="1:14" ht="14.25" customHeight="1">
      <c r="A1131" s="42"/>
      <c r="B1131" s="158"/>
      <c r="C1131" s="307"/>
      <c r="D1131" s="29"/>
      <c r="E1131" s="309"/>
      <c r="F1131" s="309"/>
      <c r="G1131" s="68" t="str">
        <f t="shared" si="52"/>
        <v/>
      </c>
      <c r="H1131" s="210">
        <f>IF(H1130&lt;10^4,-1,IF(H1130&lt;10^5,-2,IF(H1130&lt;10^6,-3,-4)))</f>
        <v>-1</v>
      </c>
    </row>
    <row r="1132" spans="1:14" ht="14.25" customHeight="1">
      <c r="A1132" s="41" t="s">
        <v>431</v>
      </c>
      <c r="B1132" s="143" t="s">
        <v>430</v>
      </c>
      <c r="C1132" s="304">
        <v>120</v>
      </c>
      <c r="D1132" s="28"/>
      <c r="E1132" s="306"/>
      <c r="F1132" s="306">
        <f>INT(C1132*E1133)</f>
        <v>0</v>
      </c>
      <c r="G1132" s="53" t="str">
        <f t="shared" si="52"/>
        <v/>
      </c>
      <c r="H1132" s="210"/>
      <c r="K1132" s="199"/>
      <c r="L1132" s="199"/>
      <c r="M1132" s="200"/>
      <c r="N1132" s="200"/>
    </row>
    <row r="1133" spans="1:14" ht="14.25" customHeight="1">
      <c r="A1133" s="41"/>
      <c r="B1133" s="143"/>
      <c r="C1133" s="304"/>
      <c r="D1133" s="28" t="s">
        <v>662</v>
      </c>
      <c r="E1133" s="306">
        <f>ROUNDDOWN(H1133,H1134)</f>
        <v>0</v>
      </c>
      <c r="F1133" s="306"/>
      <c r="G1133" s="53" t="str">
        <f t="shared" si="52"/>
        <v/>
      </c>
      <c r="H1133" s="211"/>
    </row>
    <row r="1134" spans="1:14" ht="14.25" customHeight="1">
      <c r="A1134" s="42"/>
      <c r="B1134" s="158"/>
      <c r="C1134" s="307"/>
      <c r="D1134" s="29"/>
      <c r="E1134" s="309"/>
      <c r="F1134" s="309"/>
      <c r="G1134" s="68" t="str">
        <f t="shared" si="52"/>
        <v/>
      </c>
      <c r="H1134" s="210">
        <f>IF(H1133&lt;10^4,-1,IF(H1133&lt;10^5,-2,IF(H1133&lt;10^6,-3,-4)))</f>
        <v>-1</v>
      </c>
      <c r="K1134" s="206"/>
    </row>
    <row r="1135" spans="1:14" ht="14.25" customHeight="1">
      <c r="A1135" s="41" t="s">
        <v>432</v>
      </c>
      <c r="B1135" s="143" t="s">
        <v>429</v>
      </c>
      <c r="C1135" s="304">
        <v>200</v>
      </c>
      <c r="D1135" s="28"/>
      <c r="E1135" s="306"/>
      <c r="F1135" s="306">
        <f>INT(C1135*E1136)</f>
        <v>0</v>
      </c>
      <c r="G1135" s="53" t="str">
        <f t="shared" ref="G1135:G1140" si="53">I1135&amp;J1135&amp;K1135&amp;L1135&amp;M1135&amp;N1135&amp;O1135</f>
        <v/>
      </c>
      <c r="H1135" s="210"/>
      <c r="N1135" s="200"/>
    </row>
    <row r="1136" spans="1:14" ht="14.25" customHeight="1">
      <c r="A1136" s="41"/>
      <c r="B1136" s="143" t="s">
        <v>428</v>
      </c>
      <c r="C1136" s="304"/>
      <c r="D1136" s="28" t="s">
        <v>662</v>
      </c>
      <c r="E1136" s="306">
        <f>ROUNDDOWN(H1136,H1137)</f>
        <v>0</v>
      </c>
      <c r="F1136" s="306"/>
      <c r="G1136" s="53" t="str">
        <f t="shared" si="53"/>
        <v/>
      </c>
      <c r="H1136" s="211"/>
    </row>
    <row r="1137" spans="1:14" ht="14.25" customHeight="1">
      <c r="A1137" s="42"/>
      <c r="B1137" s="158"/>
      <c r="C1137" s="307"/>
      <c r="D1137" s="29"/>
      <c r="E1137" s="309"/>
      <c r="F1137" s="309"/>
      <c r="G1137" s="68" t="str">
        <f t="shared" si="53"/>
        <v/>
      </c>
      <c r="H1137" s="210">
        <f>IF(H1136&lt;10^4,-1,IF(H1136&lt;10^5,-2,IF(H1136&lt;10^6,-3,-4)))</f>
        <v>-1</v>
      </c>
      <c r="K1137" s="206"/>
    </row>
    <row r="1138" spans="1:14" ht="14.25" customHeight="1">
      <c r="A1138" s="41" t="s">
        <v>433</v>
      </c>
      <c r="B1138" s="143" t="s">
        <v>430</v>
      </c>
      <c r="C1138" s="304">
        <v>120</v>
      </c>
      <c r="D1138" s="28"/>
      <c r="E1138" s="306"/>
      <c r="F1138" s="306">
        <f>INT(C1138*E1139)</f>
        <v>0</v>
      </c>
      <c r="G1138" s="53" t="str">
        <f t="shared" si="53"/>
        <v/>
      </c>
      <c r="H1138" s="210"/>
      <c r="K1138" s="199"/>
      <c r="L1138" s="199"/>
      <c r="M1138" s="200"/>
      <c r="N1138" s="200"/>
    </row>
    <row r="1139" spans="1:14" ht="14.25" customHeight="1">
      <c r="A1139" s="41"/>
      <c r="B1139" s="143"/>
      <c r="C1139" s="304"/>
      <c r="D1139" s="28" t="s">
        <v>662</v>
      </c>
      <c r="E1139" s="306">
        <f>ROUNDDOWN(H1139,H1140)</f>
        <v>0</v>
      </c>
      <c r="F1139" s="306"/>
      <c r="G1139" s="53" t="str">
        <f t="shared" si="53"/>
        <v/>
      </c>
      <c r="H1139" s="211"/>
    </row>
    <row r="1140" spans="1:14" ht="14.25" customHeight="1">
      <c r="A1140" s="42"/>
      <c r="B1140" s="158"/>
      <c r="C1140" s="307"/>
      <c r="D1140" s="29"/>
      <c r="E1140" s="309"/>
      <c r="F1140" s="309"/>
      <c r="G1140" s="68" t="str">
        <f t="shared" si="53"/>
        <v/>
      </c>
      <c r="H1140" s="210">
        <f>IF(H1139&lt;10^4,-1,IF(H1139&lt;10^5,-2,IF(H1139&lt;10^6,-3,-4)))</f>
        <v>-1</v>
      </c>
    </row>
    <row r="1141" spans="1:14" ht="14.25" customHeight="1">
      <c r="A1141" s="41" t="s">
        <v>565</v>
      </c>
      <c r="B1141" s="143" t="s">
        <v>566</v>
      </c>
      <c r="C1141" s="304">
        <v>12</v>
      </c>
      <c r="D1141" s="28"/>
      <c r="E1141" s="306"/>
      <c r="F1141" s="306">
        <f>INT(C1141*E1142)</f>
        <v>0</v>
      </c>
      <c r="G1141" s="53" t="str">
        <f t="shared" ref="G1141:G1149" si="54">I1141&amp;J1141&amp;K1141&amp;L1141&amp;M1141&amp;N1141&amp;O1141</f>
        <v/>
      </c>
      <c r="H1141" s="210"/>
    </row>
    <row r="1142" spans="1:14" ht="14.25" customHeight="1">
      <c r="A1142" s="41"/>
      <c r="B1142" s="143" t="s">
        <v>567</v>
      </c>
      <c r="C1142" s="304"/>
      <c r="D1142" s="28" t="s">
        <v>246</v>
      </c>
      <c r="E1142" s="306">
        <f>ROUNDDOWN(H1142,H1143)</f>
        <v>0</v>
      </c>
      <c r="F1142" s="306"/>
      <c r="G1142" s="53" t="str">
        <f t="shared" si="54"/>
        <v/>
      </c>
      <c r="H1142" s="211"/>
    </row>
    <row r="1143" spans="1:14" ht="14.25" customHeight="1">
      <c r="A1143" s="42"/>
      <c r="B1143" s="158" t="s">
        <v>568</v>
      </c>
      <c r="C1143" s="307"/>
      <c r="D1143" s="29"/>
      <c r="E1143" s="309"/>
      <c r="F1143" s="309"/>
      <c r="G1143" s="68" t="str">
        <f t="shared" si="54"/>
        <v/>
      </c>
      <c r="H1143" s="210">
        <f>IF(H1142&lt;10^4,-1,IF(H1142&lt;10^5,-2,IF(H1142&lt;10^6,-3,-4)))</f>
        <v>-1</v>
      </c>
    </row>
    <row r="1144" spans="1:14" ht="14.25" customHeight="1">
      <c r="A1144" s="41" t="s">
        <v>569</v>
      </c>
      <c r="B1144" s="143" t="s">
        <v>572</v>
      </c>
      <c r="C1144" s="304">
        <v>500</v>
      </c>
      <c r="D1144" s="28"/>
      <c r="E1144" s="306"/>
      <c r="F1144" s="306">
        <f>INT(C1144*E1145)</f>
        <v>0</v>
      </c>
      <c r="G1144" s="53" t="str">
        <f t="shared" si="54"/>
        <v/>
      </c>
      <c r="H1144" s="210"/>
    </row>
    <row r="1145" spans="1:14" ht="14.25" customHeight="1">
      <c r="A1145" s="41" t="s">
        <v>570</v>
      </c>
      <c r="B1145" s="143" t="s">
        <v>573</v>
      </c>
      <c r="C1145" s="304"/>
      <c r="D1145" s="28" t="s">
        <v>662</v>
      </c>
      <c r="E1145" s="306">
        <f>ROUNDDOWN(H1145,H1146)</f>
        <v>0</v>
      </c>
      <c r="F1145" s="306"/>
      <c r="G1145" s="53" t="str">
        <f t="shared" si="54"/>
        <v/>
      </c>
      <c r="H1145" s="211"/>
    </row>
    <row r="1146" spans="1:14" ht="14.25" customHeight="1">
      <c r="A1146" s="42"/>
      <c r="B1146" s="158" t="s">
        <v>574</v>
      </c>
      <c r="C1146" s="307"/>
      <c r="D1146" s="29"/>
      <c r="E1146" s="309"/>
      <c r="F1146" s="309"/>
      <c r="G1146" s="68" t="str">
        <f t="shared" si="54"/>
        <v/>
      </c>
      <c r="H1146" s="210">
        <f>IF(H1145&lt;10^4,-1,IF(H1145&lt;10^5,-2,IF(H1145&lt;10^6,-3,-4)))</f>
        <v>-1</v>
      </c>
    </row>
    <row r="1147" spans="1:14" ht="14.25" customHeight="1">
      <c r="A1147" s="41" t="s">
        <v>569</v>
      </c>
      <c r="B1147" s="143" t="s">
        <v>572</v>
      </c>
      <c r="C1147" s="304">
        <v>500</v>
      </c>
      <c r="D1147" s="28"/>
      <c r="E1147" s="306"/>
      <c r="F1147" s="306">
        <f>INT(C1147*E1148)</f>
        <v>0</v>
      </c>
      <c r="G1147" s="53" t="str">
        <f t="shared" si="54"/>
        <v/>
      </c>
      <c r="H1147" s="210"/>
    </row>
    <row r="1148" spans="1:14" ht="14.25" customHeight="1">
      <c r="A1148" s="41" t="s">
        <v>570</v>
      </c>
      <c r="B1148" s="143" t="s">
        <v>575</v>
      </c>
      <c r="C1148" s="304"/>
      <c r="D1148" s="28" t="s">
        <v>662</v>
      </c>
      <c r="E1148" s="306">
        <f>ROUNDDOWN(H1148,H1149)</f>
        <v>0</v>
      </c>
      <c r="F1148" s="306"/>
      <c r="G1148" s="53" t="str">
        <f t="shared" si="54"/>
        <v/>
      </c>
      <c r="H1148" s="211"/>
    </row>
    <row r="1149" spans="1:14" ht="14.25" customHeight="1">
      <c r="A1149" s="42"/>
      <c r="B1149" s="158" t="s">
        <v>574</v>
      </c>
      <c r="C1149" s="307"/>
      <c r="D1149" s="29"/>
      <c r="E1149" s="309"/>
      <c r="F1149" s="309"/>
      <c r="G1149" s="68" t="str">
        <f t="shared" si="54"/>
        <v/>
      </c>
      <c r="H1149" s="210">
        <f>IF(H1148&lt;10^4,-1,IF(H1148&lt;10^5,-2,IF(H1148&lt;10^6,-3,-4)))</f>
        <v>-1</v>
      </c>
    </row>
    <row r="1150" spans="1:14" ht="14.25" customHeight="1">
      <c r="A1150" s="41" t="s">
        <v>576</v>
      </c>
      <c r="B1150" s="143" t="s">
        <v>577</v>
      </c>
      <c r="C1150" s="304">
        <v>500</v>
      </c>
      <c r="D1150" s="28"/>
      <c r="E1150" s="306"/>
      <c r="F1150" s="306">
        <f>INT(C1150*E1151)</f>
        <v>0</v>
      </c>
      <c r="G1150" s="53" t="str">
        <f t="shared" ref="G1150:G1155" si="55">I1150&amp;J1150&amp;K1150&amp;L1150&amp;M1150&amp;N1150&amp;O1150</f>
        <v/>
      </c>
      <c r="H1150" s="210"/>
    </row>
    <row r="1151" spans="1:14" ht="14.25" customHeight="1">
      <c r="A1151" s="41"/>
      <c r="B1151" s="143" t="s">
        <v>579</v>
      </c>
      <c r="C1151" s="304"/>
      <c r="D1151" s="28" t="s">
        <v>662</v>
      </c>
      <c r="E1151" s="306">
        <f>ROUNDDOWN(H1151,H1152)</f>
        <v>0</v>
      </c>
      <c r="F1151" s="306"/>
      <c r="G1151" s="349" t="str">
        <f t="shared" si="55"/>
        <v/>
      </c>
      <c r="H1151" s="211"/>
      <c r="J1151" s="249"/>
    </row>
    <row r="1152" spans="1:14" ht="14.25" customHeight="1">
      <c r="A1152" s="42"/>
      <c r="B1152" s="158" t="s">
        <v>578</v>
      </c>
      <c r="C1152" s="307"/>
      <c r="D1152" s="29"/>
      <c r="E1152" s="309"/>
      <c r="F1152" s="309"/>
      <c r="G1152" s="68" t="str">
        <f t="shared" si="55"/>
        <v/>
      </c>
      <c r="H1152" s="210">
        <f>IF(H1151&lt;10^4,-1,IF(H1151&lt;10^5,-2,IF(H1151&lt;10^6,-3,-4)))</f>
        <v>-1</v>
      </c>
    </row>
    <row r="1153" spans="1:11" ht="14.25" customHeight="1">
      <c r="A1153" s="41" t="s">
        <v>580</v>
      </c>
      <c r="B1153" s="143" t="s">
        <v>581</v>
      </c>
      <c r="C1153" s="304">
        <v>300</v>
      </c>
      <c r="D1153" s="28"/>
      <c r="E1153" s="306"/>
      <c r="F1153" s="306">
        <f>INT(C1153*E1154)</f>
        <v>0</v>
      </c>
      <c r="G1153" s="53" t="str">
        <f t="shared" si="55"/>
        <v/>
      </c>
      <c r="H1153" s="210"/>
    </row>
    <row r="1154" spans="1:11" ht="14.25" customHeight="1">
      <c r="A1154" s="41" t="s">
        <v>570</v>
      </c>
      <c r="B1154" s="143"/>
      <c r="C1154" s="304"/>
      <c r="D1154" s="28" t="s">
        <v>662</v>
      </c>
      <c r="E1154" s="306">
        <f>ROUNDDOWN(H1154,H1155)</f>
        <v>0</v>
      </c>
      <c r="F1154" s="306"/>
      <c r="G1154" s="53" t="str">
        <f t="shared" si="55"/>
        <v/>
      </c>
      <c r="H1154" s="211"/>
    </row>
    <row r="1155" spans="1:11" ht="14.25" customHeight="1">
      <c r="A1155" s="42"/>
      <c r="B1155" s="158"/>
      <c r="C1155" s="307"/>
      <c r="D1155" s="29"/>
      <c r="E1155" s="309"/>
      <c r="F1155" s="309"/>
      <c r="G1155" s="68" t="str">
        <f t="shared" si="55"/>
        <v/>
      </c>
      <c r="H1155" s="210">
        <f>IF(H1154&lt;10^4,-1,IF(H1154&lt;10^5,-2,IF(H1154&lt;10^6,-3,-4)))</f>
        <v>-1</v>
      </c>
      <c r="K1155" s="206"/>
    </row>
    <row r="1156" spans="1:11" ht="14.25" customHeight="1">
      <c r="A1156" s="148" t="s">
        <v>582</v>
      </c>
      <c r="B1156" s="143" t="s">
        <v>583</v>
      </c>
      <c r="C1156" s="304">
        <v>300</v>
      </c>
      <c r="D1156" s="28"/>
      <c r="E1156" s="306"/>
      <c r="F1156" s="306">
        <f>INT(C1156*E1157)</f>
        <v>0</v>
      </c>
      <c r="G1156" s="53" t="str">
        <f t="shared" ref="G1156:G1161" si="56">I1156&amp;J1156&amp;K1156&amp;L1156&amp;M1156&amp;N1156&amp;O1156</f>
        <v/>
      </c>
      <c r="H1156" s="210"/>
    </row>
    <row r="1157" spans="1:11" ht="14.25" customHeight="1">
      <c r="A1157" s="148" t="s">
        <v>585</v>
      </c>
      <c r="B1157" s="143" t="s">
        <v>584</v>
      </c>
      <c r="C1157" s="304"/>
      <c r="D1157" s="28" t="s">
        <v>662</v>
      </c>
      <c r="E1157" s="306">
        <f>ROUNDDOWN(H1157,H1158)</f>
        <v>0</v>
      </c>
      <c r="F1157" s="306"/>
      <c r="G1157" s="53" t="str">
        <f t="shared" si="56"/>
        <v/>
      </c>
      <c r="H1157" s="211"/>
    </row>
    <row r="1158" spans="1:11" ht="14.25" customHeight="1">
      <c r="A1158" s="149"/>
      <c r="B1158" s="158" t="s">
        <v>586</v>
      </c>
      <c r="C1158" s="307"/>
      <c r="D1158" s="29"/>
      <c r="E1158" s="309"/>
      <c r="F1158" s="309"/>
      <c r="G1158" s="68" t="str">
        <f t="shared" si="56"/>
        <v/>
      </c>
      <c r="H1158" s="210">
        <f>IF(H1157&lt;10^4,-1,IF(H1157&lt;10^5,-2,IF(H1157&lt;10^6,-3,-4)))</f>
        <v>-1</v>
      </c>
    </row>
    <row r="1159" spans="1:11" ht="14.25" customHeight="1">
      <c r="A1159" s="148" t="s">
        <v>588</v>
      </c>
      <c r="B1159" s="143" t="s">
        <v>587</v>
      </c>
      <c r="C1159" s="304">
        <v>300</v>
      </c>
      <c r="D1159" s="28"/>
      <c r="E1159" s="306"/>
      <c r="F1159" s="306">
        <f>INT(C1159*E1160)</f>
        <v>0</v>
      </c>
      <c r="G1159" s="53" t="str">
        <f t="shared" si="56"/>
        <v/>
      </c>
      <c r="H1159" s="210"/>
    </row>
    <row r="1160" spans="1:11" ht="14.25" customHeight="1">
      <c r="A1160" s="148" t="s">
        <v>589</v>
      </c>
      <c r="B1160" s="143" t="s">
        <v>247</v>
      </c>
      <c r="C1160" s="304"/>
      <c r="D1160" s="28" t="s">
        <v>662</v>
      </c>
      <c r="E1160" s="306">
        <f>ROUNDDOWN(H1160,H1161)</f>
        <v>0</v>
      </c>
      <c r="F1160" s="306"/>
      <c r="G1160" s="53" t="str">
        <f t="shared" si="56"/>
        <v/>
      </c>
      <c r="H1160" s="211"/>
    </row>
    <row r="1161" spans="1:11" ht="14.25" customHeight="1">
      <c r="A1161" s="149"/>
      <c r="B1161" s="158" t="s">
        <v>571</v>
      </c>
      <c r="C1161" s="307"/>
      <c r="D1161" s="29"/>
      <c r="E1161" s="309"/>
      <c r="F1161" s="309"/>
      <c r="G1161" s="68" t="str">
        <f t="shared" si="56"/>
        <v/>
      </c>
      <c r="H1161" s="210">
        <f>IF(H1160&lt;10^4,-1,IF(H1160&lt;10^5,-2,IF(H1160&lt;10^6,-3,-4)))</f>
        <v>-1</v>
      </c>
    </row>
    <row r="1162" spans="1:11" ht="14.25" customHeight="1">
      <c r="A1162" s="148" t="s">
        <v>590</v>
      </c>
      <c r="B1162" s="143" t="s">
        <v>592</v>
      </c>
      <c r="C1162" s="304">
        <v>300</v>
      </c>
      <c r="D1162" s="28"/>
      <c r="E1162" s="306"/>
      <c r="F1162" s="306">
        <f>INT(C1162*E1163)</f>
        <v>0</v>
      </c>
      <c r="G1162" s="53" t="str">
        <f t="shared" ref="G1162:G1167" si="57">I1162&amp;J1162&amp;K1162&amp;L1162&amp;M1162&amp;N1162&amp;O1162</f>
        <v/>
      </c>
      <c r="H1162" s="210"/>
    </row>
    <row r="1163" spans="1:11" ht="14.25" customHeight="1">
      <c r="A1163" s="148" t="s">
        <v>591</v>
      </c>
      <c r="B1163" s="143" t="s">
        <v>593</v>
      </c>
      <c r="C1163" s="304"/>
      <c r="D1163" s="28" t="s">
        <v>662</v>
      </c>
      <c r="E1163" s="306">
        <f>ROUNDDOWN(H1163,H1164)</f>
        <v>0</v>
      </c>
      <c r="F1163" s="306"/>
      <c r="G1163" s="53" t="str">
        <f t="shared" si="57"/>
        <v/>
      </c>
      <c r="H1163" s="211"/>
    </row>
    <row r="1164" spans="1:11" ht="14.25" customHeight="1">
      <c r="A1164" s="149"/>
      <c r="B1164" s="158" t="s">
        <v>571</v>
      </c>
      <c r="C1164" s="307"/>
      <c r="D1164" s="29"/>
      <c r="E1164" s="309"/>
      <c r="F1164" s="309"/>
      <c r="G1164" s="68" t="str">
        <f t="shared" si="57"/>
        <v/>
      </c>
      <c r="H1164" s="210">
        <f>IF(H1163&lt;10^4,-1,IF(H1163&lt;10^5,-2,IF(H1163&lt;10^6,-3,-4)))</f>
        <v>-1</v>
      </c>
    </row>
    <row r="1165" spans="1:11" ht="14.25" customHeight="1">
      <c r="A1165" s="148" t="s">
        <v>594</v>
      </c>
      <c r="B1165" s="143" t="s">
        <v>596</v>
      </c>
      <c r="C1165" s="304">
        <v>300</v>
      </c>
      <c r="D1165" s="28"/>
      <c r="E1165" s="306"/>
      <c r="F1165" s="306">
        <f>INT(C1165*E1166)</f>
        <v>0</v>
      </c>
      <c r="G1165" s="53" t="str">
        <f t="shared" si="57"/>
        <v/>
      </c>
      <c r="H1165" s="192"/>
    </row>
    <row r="1166" spans="1:11" ht="14.25" customHeight="1">
      <c r="A1166" s="148" t="s">
        <v>595</v>
      </c>
      <c r="B1166" s="143" t="s">
        <v>597</v>
      </c>
      <c r="C1166" s="304"/>
      <c r="D1166" s="28" t="s">
        <v>662</v>
      </c>
      <c r="E1166" s="306">
        <f>ROUNDDOWN(H1166,H1167)</f>
        <v>0</v>
      </c>
      <c r="F1166" s="306"/>
      <c r="G1166" s="53" t="str">
        <f t="shared" si="57"/>
        <v/>
      </c>
      <c r="H1166" s="212"/>
    </row>
    <row r="1167" spans="1:11" ht="14.25" customHeight="1">
      <c r="A1167" s="149"/>
      <c r="B1167" s="158" t="s">
        <v>571</v>
      </c>
      <c r="C1167" s="307"/>
      <c r="D1167" s="29"/>
      <c r="E1167" s="309"/>
      <c r="F1167" s="309"/>
      <c r="G1167" s="68" t="str">
        <f t="shared" si="57"/>
        <v/>
      </c>
      <c r="H1167" s="192">
        <f>IF(H1166&lt;10^4,-1,IF(H1166&lt;10^5,-2,IF(H1166&lt;10^6,-3,-4)))</f>
        <v>-1</v>
      </c>
    </row>
    <row r="1168" spans="1:11" ht="14.25" customHeight="1">
      <c r="A1168" s="41"/>
      <c r="B1168" s="143"/>
      <c r="C1168" s="314"/>
      <c r="D1168" s="28"/>
      <c r="E1168" s="306"/>
      <c r="F1168" s="306"/>
      <c r="G1168" s="53"/>
      <c r="H1168" s="192"/>
    </row>
    <row r="1169" spans="1:14" ht="14.25" customHeight="1">
      <c r="A1169" s="41"/>
      <c r="B1169" s="143"/>
      <c r="C1169" s="314"/>
      <c r="D1169" s="28"/>
      <c r="E1169" s="306"/>
      <c r="F1169" s="306"/>
      <c r="G1169" s="53"/>
      <c r="H1169" s="212"/>
    </row>
    <row r="1170" spans="1:14" ht="14.25" customHeight="1">
      <c r="A1170" s="42"/>
      <c r="B1170" s="159"/>
      <c r="C1170" s="310"/>
      <c r="D1170" s="29"/>
      <c r="E1170" s="309"/>
      <c r="F1170" s="309"/>
      <c r="G1170" s="68"/>
      <c r="H1170" s="192">
        <f>IF(H1169&lt;10^4,-1,IF(H1169&lt;10^5,-2,IF(H1169&lt;10^6,-3,-4)))</f>
        <v>-1</v>
      </c>
    </row>
    <row r="1171" spans="1:14" ht="14.25" customHeight="1">
      <c r="A1171" s="41"/>
      <c r="B1171" s="143"/>
      <c r="C1171" s="314"/>
      <c r="D1171" s="28"/>
      <c r="E1171" s="306"/>
      <c r="F1171" s="315">
        <f t="array" ref="F1171">SUM(IF(MOD(ROW(F1126:F1168),3)=MOD(ROW(F1126),3),F1126:F1168))</f>
        <v>0</v>
      </c>
      <c r="G1171" s="86"/>
      <c r="H1171" s="192"/>
    </row>
    <row r="1172" spans="1:14" ht="14.25" customHeight="1">
      <c r="A1172" s="44" t="s">
        <v>131</v>
      </c>
      <c r="B1172" s="143"/>
      <c r="C1172" s="314"/>
      <c r="D1172" s="28"/>
      <c r="E1172" s="306"/>
      <c r="F1172" s="306"/>
      <c r="G1172" s="53" t="str">
        <f>I1172&amp;J1172&amp;K1172&amp;L1172&amp;M1172&amp;N1172&amp;O1172</f>
        <v/>
      </c>
      <c r="H1172" s="212"/>
    </row>
    <row r="1173" spans="1:14" ht="14.25" customHeight="1">
      <c r="A1173" s="45"/>
      <c r="B1173" s="176"/>
      <c r="C1173" s="330"/>
      <c r="D1173" s="79"/>
      <c r="E1173" s="313"/>
      <c r="F1173" s="313"/>
      <c r="G1173" s="55"/>
      <c r="H1173" s="192">
        <f>IF(H1172&lt;10^4,-1,IF(H1172&lt;10^5,-2,IF(H1172&lt;10^6,-3,-4)))</f>
        <v>-1</v>
      </c>
    </row>
    <row r="1174" spans="1:14" ht="14.25" customHeight="1">
      <c r="G1174" s="69">
        <f>G1123+1</f>
        <v>32</v>
      </c>
      <c r="H1174" s="208">
        <f>H1123+1</f>
        <v>24</v>
      </c>
    </row>
    <row r="1175" spans="1:14" ht="26.1" customHeight="1">
      <c r="A1175" s="75" t="str">
        <f>A2</f>
        <v>A-1.○○棟建築工事</v>
      </c>
      <c r="B1175" s="238" t="str">
        <f>集計!A170</f>
        <v>21.仕上ユニット工事</v>
      </c>
      <c r="C1175" s="15"/>
      <c r="D1175" s="15"/>
      <c r="E1175" s="162"/>
      <c r="F1175" s="162"/>
      <c r="G1175" s="70"/>
    </row>
    <row r="1176" spans="1:14" ht="26.1" customHeight="1">
      <c r="A1176" s="17" t="s">
        <v>132</v>
      </c>
      <c r="B1176" s="180" t="s">
        <v>133</v>
      </c>
      <c r="C1176" s="18" t="s">
        <v>134</v>
      </c>
      <c r="D1176" s="18" t="s">
        <v>129</v>
      </c>
      <c r="E1176" s="163" t="s">
        <v>135</v>
      </c>
      <c r="F1176" s="163" t="s">
        <v>136</v>
      </c>
      <c r="G1176" s="71" t="s">
        <v>137</v>
      </c>
    </row>
    <row r="1177" spans="1:14" ht="14.25" customHeight="1">
      <c r="A1177" s="41" t="s">
        <v>598</v>
      </c>
      <c r="B1177" s="143" t="s">
        <v>552</v>
      </c>
      <c r="C1177" s="314">
        <v>50</v>
      </c>
      <c r="D1177" s="28"/>
      <c r="E1177" s="315"/>
      <c r="F1177" s="315">
        <f>INT(C1177*E1178)</f>
        <v>0</v>
      </c>
      <c r="G1177" s="53" t="str">
        <f>I1177&amp;J1177&amp;K1177&amp;L1177&amp;M1177&amp;N1177&amp;O1177</f>
        <v/>
      </c>
      <c r="H1177" s="210"/>
      <c r="K1177" s="199"/>
      <c r="L1177" s="199"/>
      <c r="M1177" s="200"/>
      <c r="N1177" s="200"/>
    </row>
    <row r="1178" spans="1:14" ht="14.25" customHeight="1">
      <c r="A1178" s="41"/>
      <c r="B1178" s="143" t="s">
        <v>599</v>
      </c>
      <c r="C1178" s="314"/>
      <c r="D1178" s="28" t="s">
        <v>147</v>
      </c>
      <c r="E1178" s="315">
        <f>ROUNDDOWN(H1178,H1179)</f>
        <v>0</v>
      </c>
      <c r="F1178" s="315"/>
      <c r="G1178" s="53" t="str">
        <f>I1178&amp;J1178&amp;K1178&amp;L1178&amp;M1178&amp;N1178&amp;O1178</f>
        <v/>
      </c>
      <c r="H1178" s="211"/>
    </row>
    <row r="1179" spans="1:14" ht="14.25" customHeight="1">
      <c r="A1179" s="42"/>
      <c r="B1179" s="170"/>
      <c r="C1179" s="310"/>
      <c r="D1179" s="29"/>
      <c r="E1179" s="317"/>
      <c r="F1179" s="317"/>
      <c r="G1179" s="68" t="str">
        <f>I1179&amp;J1179&amp;K1179&amp;L1179&amp;M1179&amp;N1179&amp;O1179</f>
        <v/>
      </c>
      <c r="H1179" s="210">
        <f>IF(H1178&lt;10^4,-1,IF(H1178&lt;10^5,-2,IF(H1178&lt;10^6,-3,-4)))</f>
        <v>-1</v>
      </c>
    </row>
    <row r="1180" spans="1:14" ht="14.25" customHeight="1">
      <c r="A1180" s="41" t="s">
        <v>600</v>
      </c>
      <c r="B1180" s="143" t="s">
        <v>552</v>
      </c>
      <c r="C1180" s="314">
        <v>50</v>
      </c>
      <c r="D1180" s="28"/>
      <c r="E1180" s="315"/>
      <c r="F1180" s="315">
        <f>INT(C1180*E1181)</f>
        <v>0</v>
      </c>
      <c r="G1180" s="53" t="str">
        <f t="shared" ref="G1180:G1185" si="58">I1180&amp;J1180&amp;K1180&amp;L1180&amp;M1180&amp;N1180&amp;O1180</f>
        <v/>
      </c>
      <c r="H1180" s="210"/>
      <c r="K1180" s="199"/>
      <c r="L1180" s="199"/>
      <c r="M1180" s="200"/>
      <c r="N1180" s="200"/>
    </row>
    <row r="1181" spans="1:14" ht="14.25" customHeight="1">
      <c r="A1181" s="41"/>
      <c r="B1181" s="143" t="s">
        <v>601</v>
      </c>
      <c r="C1181" s="314"/>
      <c r="D1181" s="28" t="s">
        <v>147</v>
      </c>
      <c r="E1181" s="315">
        <f>ROUNDDOWN(H1181,H1182)</f>
        <v>0</v>
      </c>
      <c r="F1181" s="315"/>
      <c r="G1181" s="53" t="str">
        <f t="shared" si="58"/>
        <v/>
      </c>
      <c r="H1181" s="211"/>
    </row>
    <row r="1182" spans="1:14" ht="14.25" customHeight="1">
      <c r="A1182" s="42"/>
      <c r="B1182" s="158" t="s">
        <v>602</v>
      </c>
      <c r="C1182" s="310"/>
      <c r="D1182" s="29"/>
      <c r="E1182" s="317"/>
      <c r="F1182" s="317"/>
      <c r="G1182" s="68" t="str">
        <f t="shared" si="58"/>
        <v/>
      </c>
      <c r="H1182" s="210">
        <f>IF(H1181&lt;10^4,-1,IF(H1181&lt;10^5,-2,IF(H1181&lt;10^6,-3,-4)))</f>
        <v>-1</v>
      </c>
    </row>
    <row r="1183" spans="1:14" ht="14.25" customHeight="1">
      <c r="A1183" s="41" t="s">
        <v>603</v>
      </c>
      <c r="B1183" s="143" t="s">
        <v>604</v>
      </c>
      <c r="C1183" s="314">
        <v>20</v>
      </c>
      <c r="D1183" s="28"/>
      <c r="E1183" s="306"/>
      <c r="F1183" s="306">
        <f>INT(C1183*E1184)</f>
        <v>0</v>
      </c>
      <c r="G1183" s="53" t="str">
        <f t="shared" si="58"/>
        <v/>
      </c>
      <c r="H1183" s="210"/>
      <c r="K1183" s="199"/>
      <c r="L1183" s="199"/>
      <c r="M1183" s="200"/>
      <c r="N1183" s="200"/>
    </row>
    <row r="1184" spans="1:14" ht="14.25" customHeight="1">
      <c r="A1184" s="41"/>
      <c r="B1184" s="143" t="s">
        <v>605</v>
      </c>
      <c r="C1184" s="314"/>
      <c r="D1184" s="28" t="s">
        <v>662</v>
      </c>
      <c r="E1184" s="306">
        <f>ROUNDDOWN(H1184,H1185)</f>
        <v>0</v>
      </c>
      <c r="F1184" s="306"/>
      <c r="G1184" s="53" t="str">
        <f t="shared" si="58"/>
        <v/>
      </c>
      <c r="H1184" s="211"/>
    </row>
    <row r="1185" spans="1:14" ht="14.25" customHeight="1">
      <c r="A1185" s="42"/>
      <c r="B1185" s="170"/>
      <c r="C1185" s="310"/>
      <c r="D1185" s="29"/>
      <c r="E1185" s="309"/>
      <c r="F1185" s="309"/>
      <c r="G1185" s="68" t="str">
        <f t="shared" si="58"/>
        <v/>
      </c>
      <c r="H1185" s="210">
        <f>IF(H1184&lt;10^4,-1,IF(H1184&lt;10^5,-2,IF(H1184&lt;10^6,-3,-4)))</f>
        <v>-1</v>
      </c>
      <c r="K1185" s="206"/>
    </row>
    <row r="1186" spans="1:14" ht="14.25" customHeight="1">
      <c r="A1186" s="41" t="s">
        <v>314</v>
      </c>
      <c r="B1186" s="143" t="s">
        <v>606</v>
      </c>
      <c r="C1186" s="304">
        <v>5</v>
      </c>
      <c r="D1186" s="28"/>
      <c r="E1186" s="306"/>
      <c r="F1186" s="306">
        <f>INT(C1186*E1187)</f>
        <v>0</v>
      </c>
      <c r="G1186" s="53" t="str">
        <f>I1186&amp;J1186&amp;K1186&amp;L1186&amp;M1186&amp;N1186&amp;O1186</f>
        <v/>
      </c>
      <c r="H1186" s="210"/>
      <c r="N1186" s="200"/>
    </row>
    <row r="1187" spans="1:14" ht="14.25" customHeight="1">
      <c r="A1187" s="41"/>
      <c r="B1187" s="143"/>
      <c r="C1187" s="314"/>
      <c r="D1187" s="28" t="s">
        <v>711</v>
      </c>
      <c r="E1187" s="306">
        <f>ROUNDDOWN(H1187,H1188)</f>
        <v>0</v>
      </c>
      <c r="F1187" s="306"/>
      <c r="G1187" s="53" t="str">
        <f>I1187&amp;J1187&amp;K1187&amp;L1187&amp;M1187&amp;N1187&amp;O1187</f>
        <v/>
      </c>
      <c r="H1187" s="211"/>
    </row>
    <row r="1188" spans="1:14" ht="14.25" customHeight="1">
      <c r="A1188" s="42"/>
      <c r="B1188" s="170"/>
      <c r="C1188" s="310"/>
      <c r="D1188" s="29"/>
      <c r="E1188" s="309"/>
      <c r="F1188" s="309"/>
      <c r="G1188" s="68" t="str">
        <f>I1188&amp;J1188&amp;K1188&amp;L1188&amp;M1188&amp;N1188&amp;O1188</f>
        <v/>
      </c>
      <c r="H1188" s="210">
        <f>IF(H1187&lt;10^4,-1,IF(H1187&lt;10^5,-2,IF(H1187&lt;10^6,-3,-4)))</f>
        <v>-1</v>
      </c>
      <c r="K1188" s="206"/>
    </row>
    <row r="1189" spans="1:14" ht="14.25" customHeight="1">
      <c r="A1189" s="41" t="s">
        <v>607</v>
      </c>
      <c r="B1189" s="143" t="s">
        <v>608</v>
      </c>
      <c r="C1189" s="304">
        <v>5</v>
      </c>
      <c r="D1189" s="28"/>
      <c r="E1189" s="306"/>
      <c r="F1189" s="306">
        <f>INT(C1189*E1190)</f>
        <v>0</v>
      </c>
      <c r="G1189" s="53" t="str">
        <f t="shared" ref="G1189:G1194" si="59">I1189&amp;J1189&amp;K1189&amp;L1189&amp;M1189&amp;N1189&amp;O1189</f>
        <v/>
      </c>
      <c r="H1189" s="210"/>
      <c r="K1189" s="199"/>
      <c r="L1189" s="199"/>
      <c r="M1189" s="200"/>
      <c r="N1189" s="200"/>
    </row>
    <row r="1190" spans="1:14" ht="14.25" customHeight="1">
      <c r="A1190" s="41"/>
      <c r="B1190" s="143"/>
      <c r="C1190" s="314"/>
      <c r="D1190" s="28" t="s">
        <v>711</v>
      </c>
      <c r="E1190" s="306">
        <f>ROUNDDOWN(H1190,H1191)</f>
        <v>0</v>
      </c>
      <c r="F1190" s="306"/>
      <c r="G1190" s="53" t="str">
        <f t="shared" si="59"/>
        <v/>
      </c>
      <c r="H1190" s="211"/>
    </row>
    <row r="1191" spans="1:14" ht="14.25" customHeight="1">
      <c r="A1191" s="42"/>
      <c r="B1191" s="170"/>
      <c r="C1191" s="310"/>
      <c r="D1191" s="29"/>
      <c r="E1191" s="309"/>
      <c r="F1191" s="309"/>
      <c r="G1191" s="68" t="str">
        <f t="shared" si="59"/>
        <v/>
      </c>
      <c r="H1191" s="210">
        <f>IF(H1190&lt;10^4,-1,IF(H1190&lt;10^5,-2,IF(H1190&lt;10^6,-3,-4)))</f>
        <v>-1</v>
      </c>
    </row>
    <row r="1192" spans="1:14" ht="14.25" customHeight="1">
      <c r="A1192" s="41" t="s">
        <v>609</v>
      </c>
      <c r="B1192" s="143" t="s">
        <v>610</v>
      </c>
      <c r="C1192" s="304">
        <v>5</v>
      </c>
      <c r="D1192" s="28"/>
      <c r="E1192" s="306"/>
      <c r="F1192" s="306">
        <f>INT(C1192*E1193)</f>
        <v>0</v>
      </c>
      <c r="G1192" s="53" t="str">
        <f t="shared" si="59"/>
        <v/>
      </c>
      <c r="H1192" s="210"/>
    </row>
    <row r="1193" spans="1:14" ht="14.25" customHeight="1">
      <c r="A1193" s="41"/>
      <c r="B1193" s="143"/>
      <c r="C1193" s="314"/>
      <c r="D1193" s="28" t="s">
        <v>711</v>
      </c>
      <c r="E1193" s="306">
        <f>ROUNDDOWN(H1193,H1194)</f>
        <v>0</v>
      </c>
      <c r="F1193" s="306"/>
      <c r="G1193" s="53" t="str">
        <f t="shared" si="59"/>
        <v/>
      </c>
      <c r="H1193" s="211"/>
    </row>
    <row r="1194" spans="1:14" ht="14.25" customHeight="1">
      <c r="A1194" s="42"/>
      <c r="B1194" s="170"/>
      <c r="C1194" s="310"/>
      <c r="D1194" s="29"/>
      <c r="E1194" s="309"/>
      <c r="F1194" s="309"/>
      <c r="G1194" s="68" t="str">
        <f t="shared" si="59"/>
        <v/>
      </c>
      <c r="H1194" s="210">
        <f>IF(H1193&lt;10^4,-1,IF(H1193&lt;10^5,-2,IF(H1193&lt;10^6,-3,-4)))</f>
        <v>-1</v>
      </c>
    </row>
    <row r="1195" spans="1:14" ht="14.25" customHeight="1">
      <c r="A1195" s="41" t="s">
        <v>611</v>
      </c>
      <c r="B1195" s="143" t="s">
        <v>612</v>
      </c>
      <c r="C1195" s="304">
        <v>5</v>
      </c>
      <c r="D1195" s="28"/>
      <c r="E1195" s="306"/>
      <c r="F1195" s="306">
        <f>INT(C1195*E1196)</f>
        <v>0</v>
      </c>
      <c r="G1195" s="53" t="str">
        <f t="shared" ref="G1195:G1200" si="60">I1195&amp;J1195&amp;K1195&amp;L1195&amp;M1195&amp;N1195&amp;O1195</f>
        <v/>
      </c>
      <c r="H1195" s="210"/>
    </row>
    <row r="1196" spans="1:14" ht="14.25" customHeight="1">
      <c r="A1196" s="41"/>
      <c r="B1196" s="143" t="s">
        <v>613</v>
      </c>
      <c r="C1196" s="314"/>
      <c r="D1196" s="28" t="s">
        <v>711</v>
      </c>
      <c r="E1196" s="306">
        <f>ROUNDDOWN(H1196,H1197)</f>
        <v>0</v>
      </c>
      <c r="F1196" s="306"/>
      <c r="G1196" s="53" t="str">
        <f t="shared" si="60"/>
        <v/>
      </c>
      <c r="H1196" s="211"/>
    </row>
    <row r="1197" spans="1:14" ht="14.25" customHeight="1">
      <c r="A1197" s="42"/>
      <c r="B1197" s="170"/>
      <c r="C1197" s="310"/>
      <c r="D1197" s="29"/>
      <c r="E1197" s="309"/>
      <c r="F1197" s="309"/>
      <c r="G1197" s="68" t="str">
        <f t="shared" si="60"/>
        <v/>
      </c>
      <c r="H1197" s="210">
        <f>IF(H1196&lt;10^4,-1,IF(H1196&lt;10^5,-2,IF(H1196&lt;10^6,-3,-4)))</f>
        <v>-1</v>
      </c>
    </row>
    <row r="1198" spans="1:14" ht="14.25" customHeight="1">
      <c r="A1198" s="41" t="s">
        <v>614</v>
      </c>
      <c r="B1198" s="143" t="s">
        <v>617</v>
      </c>
      <c r="C1198" s="314">
        <v>50</v>
      </c>
      <c r="D1198" s="28"/>
      <c r="E1198" s="315"/>
      <c r="F1198" s="315">
        <f>INT(C1198*E1199)</f>
        <v>0</v>
      </c>
      <c r="G1198" s="53" t="str">
        <f t="shared" si="60"/>
        <v/>
      </c>
      <c r="H1198" s="210"/>
    </row>
    <row r="1199" spans="1:14" ht="14.25" customHeight="1">
      <c r="A1199" s="41"/>
      <c r="B1199" s="143" t="s">
        <v>615</v>
      </c>
      <c r="C1199" s="314"/>
      <c r="D1199" s="28" t="s">
        <v>147</v>
      </c>
      <c r="E1199" s="315">
        <f>ROUNDDOWN(H1199,H1200)</f>
        <v>0</v>
      </c>
      <c r="F1199" s="315"/>
      <c r="G1199" s="53" t="str">
        <f t="shared" si="60"/>
        <v/>
      </c>
      <c r="H1199" s="211"/>
    </row>
    <row r="1200" spans="1:14" ht="14.25" customHeight="1">
      <c r="A1200" s="42"/>
      <c r="B1200" s="158" t="s">
        <v>616</v>
      </c>
      <c r="C1200" s="310"/>
      <c r="D1200" s="29"/>
      <c r="E1200" s="317"/>
      <c r="F1200" s="317"/>
      <c r="G1200" s="68" t="str">
        <f t="shared" si="60"/>
        <v/>
      </c>
      <c r="H1200" s="210">
        <f>IF(H1199&lt;10^4,-1,IF(H1199&lt;10^5,-2,IF(H1199&lt;10^6,-3,-4)))</f>
        <v>-1</v>
      </c>
    </row>
    <row r="1201" spans="1:11" ht="14.25" customHeight="1">
      <c r="A1201" s="41" t="s">
        <v>547</v>
      </c>
      <c r="B1201" s="143" t="s">
        <v>618</v>
      </c>
      <c r="C1201" s="304">
        <v>10</v>
      </c>
      <c r="D1201" s="28"/>
      <c r="E1201" s="306"/>
      <c r="F1201" s="306">
        <f>INT(C1201*E1202)</f>
        <v>0</v>
      </c>
      <c r="G1201" s="53" t="str">
        <f>I1201&amp;J1201&amp;K1201&amp;L1201&amp;M1201&amp;N1201&amp;O1201</f>
        <v/>
      </c>
      <c r="H1201" s="210"/>
    </row>
    <row r="1202" spans="1:11" ht="14.25" customHeight="1">
      <c r="A1202" s="41"/>
      <c r="B1202" s="143" t="s">
        <v>619</v>
      </c>
      <c r="C1202" s="314"/>
      <c r="D1202" s="28" t="s">
        <v>711</v>
      </c>
      <c r="E1202" s="306">
        <f>ROUNDDOWN(H1202,H1203)</f>
        <v>0</v>
      </c>
      <c r="F1202" s="306"/>
      <c r="G1202" s="53" t="str">
        <f>I1202&amp;J1202&amp;K1202&amp;L1202&amp;M1202&amp;N1202&amp;O1202</f>
        <v/>
      </c>
      <c r="H1202" s="211"/>
    </row>
    <row r="1203" spans="1:11" ht="14.25" customHeight="1">
      <c r="A1203" s="42"/>
      <c r="B1203" s="158" t="s">
        <v>620</v>
      </c>
      <c r="C1203" s="310"/>
      <c r="D1203" s="29"/>
      <c r="E1203" s="309"/>
      <c r="F1203" s="309"/>
      <c r="G1203" s="68" t="str">
        <f>I1203&amp;J1203&amp;K1203&amp;L1203&amp;M1203&amp;N1203&amp;O1203</f>
        <v/>
      </c>
      <c r="H1203" s="210">
        <f>IF(H1202&lt;10^4,-1,IF(H1202&lt;10^5,-2,IF(H1202&lt;10^6,-3,-4)))</f>
        <v>-1</v>
      </c>
    </row>
    <row r="1204" spans="1:11" ht="14.25" customHeight="1">
      <c r="A1204" s="41"/>
      <c r="B1204" s="143"/>
      <c r="C1204" s="314"/>
      <c r="D1204" s="28"/>
      <c r="E1204" s="306"/>
      <c r="F1204" s="306"/>
      <c r="G1204" s="52"/>
      <c r="H1204" s="210"/>
    </row>
    <row r="1205" spans="1:11" ht="14.25" customHeight="1">
      <c r="A1205" s="41"/>
      <c r="B1205" s="143"/>
      <c r="C1205" s="314"/>
      <c r="D1205" s="28"/>
      <c r="E1205" s="306"/>
      <c r="F1205" s="306"/>
      <c r="G1205" s="53"/>
      <c r="H1205" s="211"/>
    </row>
    <row r="1206" spans="1:11" ht="14.25" customHeight="1">
      <c r="A1206" s="42"/>
      <c r="B1206" s="159"/>
      <c r="C1206" s="310"/>
      <c r="D1206" s="29"/>
      <c r="E1206" s="309"/>
      <c r="F1206" s="309"/>
      <c r="G1206" s="68"/>
      <c r="H1206" s="210">
        <f>IF(H1205&lt;10^4,-1,IF(H1205&lt;10^5,-2,IF(H1205&lt;10^6,-3,-4)))</f>
        <v>-1</v>
      </c>
      <c r="K1206" s="206"/>
    </row>
    <row r="1207" spans="1:11" ht="14.25" customHeight="1">
      <c r="A1207" s="41"/>
      <c r="B1207" s="143"/>
      <c r="C1207" s="314"/>
      <c r="D1207" s="28"/>
      <c r="E1207" s="306"/>
      <c r="F1207" s="306"/>
      <c r="G1207" s="52"/>
      <c r="H1207" s="210"/>
    </row>
    <row r="1208" spans="1:11" ht="14.25" customHeight="1">
      <c r="A1208" s="41"/>
      <c r="B1208" s="143"/>
      <c r="C1208" s="314"/>
      <c r="D1208" s="28"/>
      <c r="E1208" s="306"/>
      <c r="F1208" s="306"/>
      <c r="G1208" s="53"/>
      <c r="H1208" s="211"/>
    </row>
    <row r="1209" spans="1:11" ht="14.25" customHeight="1">
      <c r="A1209" s="42"/>
      <c r="B1209" s="159"/>
      <c r="C1209" s="310"/>
      <c r="D1209" s="29"/>
      <c r="E1209" s="309"/>
      <c r="F1209" s="309"/>
      <c r="G1209" s="68"/>
      <c r="H1209" s="210">
        <f>IF(H1208&lt;10^4,-1,IF(H1208&lt;10^5,-2,IF(H1208&lt;10^6,-3,-4)))</f>
        <v>-1</v>
      </c>
    </row>
    <row r="1210" spans="1:11" ht="14.25" customHeight="1">
      <c r="A1210" s="41"/>
      <c r="B1210" s="143"/>
      <c r="C1210" s="314"/>
      <c r="D1210" s="28"/>
      <c r="E1210" s="306"/>
      <c r="F1210" s="306"/>
      <c r="G1210" s="53"/>
      <c r="H1210" s="210"/>
    </row>
    <row r="1211" spans="1:11" ht="14.25" customHeight="1">
      <c r="A1211" s="41"/>
      <c r="B1211" s="143"/>
      <c r="C1211" s="314"/>
      <c r="D1211" s="28"/>
      <c r="E1211" s="306"/>
      <c r="F1211" s="306"/>
      <c r="G1211" s="53"/>
      <c r="H1211" s="211"/>
    </row>
    <row r="1212" spans="1:11" ht="14.25" customHeight="1">
      <c r="A1212" s="42"/>
      <c r="B1212" s="159"/>
      <c r="C1212" s="310"/>
      <c r="D1212" s="29"/>
      <c r="E1212" s="309"/>
      <c r="F1212" s="309"/>
      <c r="G1212" s="68"/>
      <c r="H1212" s="210">
        <f>IF(H1211&lt;10^4,-1,IF(H1211&lt;10^5,-2,IF(H1211&lt;10^6,-3,-4)))</f>
        <v>-1</v>
      </c>
    </row>
    <row r="1213" spans="1:11" ht="14.25" customHeight="1">
      <c r="A1213" s="41"/>
      <c r="B1213" s="143"/>
      <c r="C1213" s="314"/>
      <c r="D1213" s="28"/>
      <c r="E1213" s="306"/>
      <c r="F1213" s="306"/>
      <c r="G1213" s="53"/>
      <c r="H1213" s="210"/>
    </row>
    <row r="1214" spans="1:11" ht="14.25" customHeight="1">
      <c r="A1214" s="41"/>
      <c r="B1214" s="143"/>
      <c r="C1214" s="314"/>
      <c r="D1214" s="28"/>
      <c r="E1214" s="306"/>
      <c r="F1214" s="306"/>
      <c r="G1214" s="53"/>
      <c r="H1214" s="211"/>
    </row>
    <row r="1215" spans="1:11" ht="14.25" customHeight="1">
      <c r="A1215" s="42"/>
      <c r="B1215" s="159"/>
      <c r="C1215" s="310"/>
      <c r="D1215" s="29"/>
      <c r="E1215" s="309"/>
      <c r="F1215" s="309"/>
      <c r="G1215" s="68"/>
      <c r="H1215" s="210">
        <f>IF(H1214&lt;10^4,-1,IF(H1214&lt;10^5,-2,IF(H1214&lt;10^6,-3,-4)))</f>
        <v>-1</v>
      </c>
    </row>
    <row r="1216" spans="1:11" ht="14.25" customHeight="1">
      <c r="A1216" s="41"/>
      <c r="B1216" s="143"/>
      <c r="C1216" s="314"/>
      <c r="D1216" s="28"/>
      <c r="E1216" s="306"/>
      <c r="F1216" s="306"/>
      <c r="G1216" s="53"/>
      <c r="H1216" s="192"/>
    </row>
    <row r="1217" spans="1:14" ht="14.25" customHeight="1">
      <c r="A1217" s="41"/>
      <c r="B1217" s="143"/>
      <c r="C1217" s="314"/>
      <c r="D1217" s="28"/>
      <c r="E1217" s="306"/>
      <c r="F1217" s="306"/>
      <c r="G1217" s="53"/>
      <c r="H1217" s="212"/>
    </row>
    <row r="1218" spans="1:14" ht="14.25" customHeight="1">
      <c r="A1218" s="42"/>
      <c r="B1218" s="159"/>
      <c r="C1218" s="310"/>
      <c r="D1218" s="29"/>
      <c r="E1218" s="309"/>
      <c r="F1218" s="309"/>
      <c r="G1218" s="68"/>
      <c r="H1218" s="192">
        <f>IF(H1217&lt;10^4,-1,IF(H1217&lt;10^5,-2,IF(H1217&lt;10^6,-3,-4)))</f>
        <v>-1</v>
      </c>
    </row>
    <row r="1219" spans="1:14" ht="14.25" customHeight="1">
      <c r="A1219" s="41"/>
      <c r="B1219" s="143"/>
      <c r="C1219" s="314"/>
      <c r="D1219" s="28"/>
      <c r="E1219" s="306"/>
      <c r="F1219" s="306"/>
      <c r="G1219" s="53"/>
      <c r="H1219" s="192"/>
    </row>
    <row r="1220" spans="1:14" ht="14.25" customHeight="1">
      <c r="A1220" s="41"/>
      <c r="B1220" s="143"/>
      <c r="C1220" s="314"/>
      <c r="D1220" s="28"/>
      <c r="E1220" s="306"/>
      <c r="F1220" s="306"/>
      <c r="G1220" s="53"/>
      <c r="H1220" s="212"/>
    </row>
    <row r="1221" spans="1:14" ht="14.25" customHeight="1">
      <c r="A1221" s="42"/>
      <c r="B1221" s="159"/>
      <c r="C1221" s="310"/>
      <c r="D1221" s="29"/>
      <c r="E1221" s="309"/>
      <c r="F1221" s="309"/>
      <c r="G1221" s="68"/>
      <c r="H1221" s="192">
        <f>IF(H1220&lt;10^4,-1,IF(H1220&lt;10^5,-2,IF(H1220&lt;10^6,-3,-4)))</f>
        <v>-1</v>
      </c>
    </row>
    <row r="1222" spans="1:14" ht="14.25" customHeight="1">
      <c r="A1222" s="41"/>
      <c r="B1222" s="143"/>
      <c r="C1222" s="314"/>
      <c r="D1222" s="28"/>
      <c r="E1222" s="306"/>
      <c r="F1222" s="315">
        <f t="array" ref="F1222">SUM(IF(MOD(ROW(F1177:F1219),3)=MOD(ROW(F1177),3),F1177:F1219))</f>
        <v>0</v>
      </c>
      <c r="G1222" s="86"/>
      <c r="H1222" s="192"/>
    </row>
    <row r="1223" spans="1:14" ht="14.25" customHeight="1">
      <c r="A1223" s="44" t="s">
        <v>131</v>
      </c>
      <c r="B1223" s="143"/>
      <c r="C1223" s="314"/>
      <c r="D1223" s="28"/>
      <c r="E1223" s="306"/>
      <c r="F1223" s="306"/>
      <c r="G1223" s="53" t="str">
        <f>I1223&amp;J1223&amp;K1223&amp;L1223&amp;M1223&amp;N1223&amp;O1223</f>
        <v/>
      </c>
      <c r="H1223" s="212"/>
    </row>
    <row r="1224" spans="1:14" ht="14.25" customHeight="1">
      <c r="A1224" s="45"/>
      <c r="B1224" s="176"/>
      <c r="C1224" s="330"/>
      <c r="D1224" s="79"/>
      <c r="E1224" s="313"/>
      <c r="F1224" s="313"/>
      <c r="G1224" s="55"/>
      <c r="H1224" s="192">
        <f>IF(H1223&lt;10^4,-1,IF(H1223&lt;10^5,-2,IF(H1223&lt;10^6,-3,-4)))</f>
        <v>-1</v>
      </c>
    </row>
    <row r="1225" spans="1:14" ht="14.25" customHeight="1">
      <c r="G1225" s="69">
        <f>G1174+1</f>
        <v>33</v>
      </c>
      <c r="H1225" s="208">
        <f>H1174+1</f>
        <v>25</v>
      </c>
    </row>
    <row r="1226" spans="1:14" ht="26.1" customHeight="1">
      <c r="A1226" s="75" t="str">
        <f>A2</f>
        <v>A-1.○○棟建築工事</v>
      </c>
      <c r="B1226" s="238" t="str">
        <f>集計!A173</f>
        <v>22.雑工事</v>
      </c>
      <c r="C1226" s="15"/>
      <c r="D1226" s="15"/>
      <c r="E1226" s="162"/>
      <c r="F1226" s="162"/>
      <c r="G1226" s="70"/>
    </row>
    <row r="1227" spans="1:14" ht="26.1" customHeight="1">
      <c r="A1227" s="17" t="s">
        <v>132</v>
      </c>
      <c r="B1227" s="180" t="s">
        <v>133</v>
      </c>
      <c r="C1227" s="18" t="s">
        <v>134</v>
      </c>
      <c r="D1227" s="18" t="s">
        <v>129</v>
      </c>
      <c r="E1227" s="163" t="s">
        <v>135</v>
      </c>
      <c r="F1227" s="163" t="s">
        <v>136</v>
      </c>
      <c r="G1227" s="71" t="s">
        <v>137</v>
      </c>
    </row>
    <row r="1228" spans="1:14" ht="14.25" customHeight="1">
      <c r="A1228" s="41" t="s">
        <v>546</v>
      </c>
      <c r="B1228" s="143" t="s">
        <v>219</v>
      </c>
      <c r="C1228" s="304">
        <v>16</v>
      </c>
      <c r="D1228" s="28"/>
      <c r="E1228" s="315"/>
      <c r="F1228" s="315">
        <f>INT(C1228*E1229)</f>
        <v>0</v>
      </c>
      <c r="G1228" s="53" t="str">
        <f t="shared" ref="G1228:G1233" si="61">I1228&amp;J1228&amp;K1228&amp;L1228&amp;M1228&amp;N1228&amp;O1228</f>
        <v/>
      </c>
      <c r="H1228" s="210"/>
      <c r="K1228" s="199"/>
      <c r="L1228" s="199"/>
      <c r="M1228" s="200"/>
      <c r="N1228" s="200"/>
    </row>
    <row r="1229" spans="1:14" ht="14.25" customHeight="1">
      <c r="A1229" s="41"/>
      <c r="B1229" s="143" t="s">
        <v>217</v>
      </c>
      <c r="C1229" s="314"/>
      <c r="D1229" s="28" t="s">
        <v>149</v>
      </c>
      <c r="E1229" s="315">
        <f>ROUNDDOWN(H1229,H1230)</f>
        <v>0</v>
      </c>
      <c r="F1229" s="315"/>
      <c r="G1229" s="53" t="str">
        <f t="shared" si="61"/>
        <v/>
      </c>
      <c r="H1229" s="211"/>
    </row>
    <row r="1230" spans="1:14" ht="14.25" customHeight="1">
      <c r="A1230" s="42"/>
      <c r="B1230" s="159" t="s">
        <v>218</v>
      </c>
      <c r="C1230" s="310"/>
      <c r="D1230" s="29"/>
      <c r="E1230" s="317"/>
      <c r="F1230" s="317"/>
      <c r="G1230" s="68" t="str">
        <f t="shared" si="61"/>
        <v/>
      </c>
      <c r="H1230" s="210">
        <f>IF(H1229&lt;10^4,-1,IF(H1229&lt;10^5,-2,IF(H1229&lt;10^6,-3,-4)))</f>
        <v>-1</v>
      </c>
    </row>
    <row r="1231" spans="1:14" ht="14.25" customHeight="1">
      <c r="A1231" s="41" t="s">
        <v>546</v>
      </c>
      <c r="B1231" s="143" t="s">
        <v>220</v>
      </c>
      <c r="C1231" s="304">
        <v>19</v>
      </c>
      <c r="D1231" s="28"/>
      <c r="E1231" s="315"/>
      <c r="F1231" s="315">
        <f>INT(C1231*E1232)</f>
        <v>0</v>
      </c>
      <c r="G1231" s="53" t="str">
        <f t="shared" si="61"/>
        <v/>
      </c>
      <c r="H1231" s="210"/>
      <c r="K1231" s="199"/>
      <c r="L1231" s="199"/>
      <c r="M1231" s="200"/>
      <c r="N1231" s="200"/>
    </row>
    <row r="1232" spans="1:14" ht="14.25" customHeight="1">
      <c r="A1232" s="41"/>
      <c r="B1232" s="143" t="s">
        <v>221</v>
      </c>
      <c r="C1232" s="314"/>
      <c r="D1232" s="28" t="s">
        <v>149</v>
      </c>
      <c r="E1232" s="315">
        <f>ROUNDDOWN(H1232,H1233)</f>
        <v>0</v>
      </c>
      <c r="F1232" s="315"/>
      <c r="G1232" s="53" t="str">
        <f t="shared" si="61"/>
        <v/>
      </c>
      <c r="H1232" s="211"/>
    </row>
    <row r="1233" spans="1:14" ht="14.25" customHeight="1">
      <c r="A1233" s="42"/>
      <c r="B1233" s="159" t="s">
        <v>218</v>
      </c>
      <c r="C1233" s="307"/>
      <c r="D1233" s="29"/>
      <c r="E1233" s="317"/>
      <c r="F1233" s="317"/>
      <c r="G1233" s="68" t="str">
        <f t="shared" si="61"/>
        <v/>
      </c>
      <c r="H1233" s="210">
        <f>IF(H1232&lt;10^4,-1,IF(H1232&lt;10^5,-2,IF(H1232&lt;10^6,-3,-4)))</f>
        <v>-1</v>
      </c>
    </row>
    <row r="1234" spans="1:14" ht="14.25" customHeight="1">
      <c r="A1234" s="41" t="s">
        <v>222</v>
      </c>
      <c r="B1234" s="186" t="s">
        <v>223</v>
      </c>
      <c r="C1234" s="304">
        <v>12</v>
      </c>
      <c r="D1234" s="28"/>
      <c r="E1234" s="306"/>
      <c r="F1234" s="306">
        <f>INT(C1234*E1235)</f>
        <v>0</v>
      </c>
      <c r="G1234" s="53" t="str">
        <f>I1234&amp;J1234&amp;K1234&amp;L1234&amp;M1234&amp;N1234&amp;O1234</f>
        <v/>
      </c>
      <c r="H1234" s="210"/>
      <c r="K1234" s="199"/>
      <c r="L1234" s="199"/>
      <c r="M1234" s="200"/>
      <c r="N1234" s="200"/>
    </row>
    <row r="1235" spans="1:14" ht="14.25" customHeight="1">
      <c r="A1235" s="41"/>
      <c r="B1235" s="143" t="s">
        <v>221</v>
      </c>
      <c r="C1235" s="314"/>
      <c r="D1235" s="28" t="s">
        <v>149</v>
      </c>
      <c r="E1235" s="306">
        <f>ROUNDDOWN(H1235,H1236)</f>
        <v>0</v>
      </c>
      <c r="F1235" s="306"/>
      <c r="G1235" s="53" t="str">
        <f>I1235&amp;J1235&amp;K1235&amp;L1235&amp;M1235&amp;N1235&amp;O1235</f>
        <v/>
      </c>
      <c r="H1235" s="211"/>
    </row>
    <row r="1236" spans="1:14" ht="14.25" customHeight="1">
      <c r="A1236" s="42"/>
      <c r="B1236" s="159" t="s">
        <v>218</v>
      </c>
      <c r="C1236" s="310"/>
      <c r="D1236" s="29"/>
      <c r="E1236" s="309"/>
      <c r="F1236" s="309"/>
      <c r="G1236" s="68" t="str">
        <f>I1236&amp;J1236&amp;K1236&amp;L1236&amp;M1236&amp;N1236&amp;O1236</f>
        <v/>
      </c>
      <c r="H1236" s="210">
        <f>IF(H1235&lt;10^4,-1,IF(H1235&lt;10^5,-2,IF(H1235&lt;10^6,-3,-4)))</f>
        <v>-1</v>
      </c>
      <c r="K1236" s="206"/>
    </row>
    <row r="1237" spans="1:14" ht="14.25" customHeight="1">
      <c r="A1237" s="41"/>
      <c r="B1237" s="143"/>
      <c r="C1237" s="304"/>
      <c r="D1237" s="28"/>
      <c r="E1237" s="306"/>
      <c r="F1237" s="306"/>
      <c r="G1237" s="52"/>
      <c r="H1237" s="210"/>
      <c r="N1237" s="200"/>
    </row>
    <row r="1238" spans="1:14" ht="14.25" customHeight="1">
      <c r="A1238" s="41"/>
      <c r="B1238" s="143"/>
      <c r="C1238" s="314"/>
      <c r="D1238" s="28"/>
      <c r="E1238" s="306"/>
      <c r="F1238" s="306"/>
      <c r="G1238" s="53"/>
      <c r="H1238" s="211"/>
    </row>
    <row r="1239" spans="1:14" ht="14.25" customHeight="1">
      <c r="A1239" s="42"/>
      <c r="B1239" s="159"/>
      <c r="C1239" s="310"/>
      <c r="D1239" s="29"/>
      <c r="E1239" s="309"/>
      <c r="F1239" s="309"/>
      <c r="G1239" s="68"/>
      <c r="H1239" s="210">
        <f>IF(H1238&lt;10^4,-1,IF(H1238&lt;10^5,-2,IF(H1238&lt;10^6,-3,-4)))</f>
        <v>-1</v>
      </c>
      <c r="K1239" s="206"/>
    </row>
    <row r="1240" spans="1:14" ht="14.25" customHeight="1">
      <c r="A1240" s="148"/>
      <c r="B1240" s="143"/>
      <c r="C1240" s="304"/>
      <c r="D1240" s="47"/>
      <c r="E1240" s="315"/>
      <c r="F1240" s="315"/>
      <c r="G1240" s="53"/>
      <c r="H1240" s="210"/>
      <c r="K1240" s="199"/>
      <c r="L1240" s="199"/>
      <c r="M1240" s="200"/>
      <c r="N1240" s="200"/>
    </row>
    <row r="1241" spans="1:14" ht="14.25" customHeight="1">
      <c r="A1241" s="148"/>
      <c r="B1241" s="143"/>
      <c r="C1241" s="304"/>
      <c r="D1241" s="47"/>
      <c r="E1241" s="315"/>
      <c r="F1241" s="315"/>
      <c r="G1241" s="53"/>
      <c r="H1241" s="211"/>
    </row>
    <row r="1242" spans="1:14" ht="14.25" customHeight="1">
      <c r="A1242" s="149"/>
      <c r="B1242" s="159"/>
      <c r="C1242" s="307"/>
      <c r="D1242" s="54"/>
      <c r="E1242" s="317"/>
      <c r="F1242" s="317"/>
      <c r="G1242" s="68"/>
      <c r="H1242" s="210">
        <f>IF(H1241&lt;10^4,-1,IF(H1241&lt;10^5,-2,IF(H1241&lt;10^6,-3,-4)))</f>
        <v>-1</v>
      </c>
    </row>
    <row r="1243" spans="1:14" ht="14.25" customHeight="1">
      <c r="A1243" s="41"/>
      <c r="B1243" s="143"/>
      <c r="C1243" s="304"/>
      <c r="D1243" s="28"/>
      <c r="E1243" s="306"/>
      <c r="F1243" s="306"/>
      <c r="G1243" s="52"/>
      <c r="H1243" s="210"/>
    </row>
    <row r="1244" spans="1:14" ht="14.25" customHeight="1">
      <c r="A1244" s="41"/>
      <c r="B1244" s="143"/>
      <c r="C1244" s="304"/>
      <c r="D1244" s="28"/>
      <c r="E1244" s="306"/>
      <c r="F1244" s="306"/>
      <c r="G1244" s="53"/>
      <c r="H1244" s="211"/>
    </row>
    <row r="1245" spans="1:14" ht="14.25" customHeight="1">
      <c r="A1245" s="42"/>
      <c r="B1245" s="159"/>
      <c r="C1245" s="310"/>
      <c r="D1245" s="29"/>
      <c r="E1245" s="309"/>
      <c r="F1245" s="309"/>
      <c r="G1245" s="68"/>
      <c r="H1245" s="210">
        <f>IF(H1244&lt;10^4,-1,IF(H1244&lt;10^5,-2,IF(H1244&lt;10^6,-3,-4)))</f>
        <v>-1</v>
      </c>
    </row>
    <row r="1246" spans="1:14" ht="14.25" customHeight="1">
      <c r="A1246" s="41"/>
      <c r="B1246" s="143"/>
      <c r="C1246" s="304"/>
      <c r="D1246" s="28"/>
      <c r="E1246" s="306"/>
      <c r="F1246" s="306"/>
      <c r="G1246" s="52"/>
      <c r="H1246" s="210"/>
    </row>
    <row r="1247" spans="1:14" ht="14.25" customHeight="1">
      <c r="A1247" s="41"/>
      <c r="B1247" s="143"/>
      <c r="C1247" s="304"/>
      <c r="D1247" s="28"/>
      <c r="E1247" s="306"/>
      <c r="F1247" s="306"/>
      <c r="G1247" s="53"/>
      <c r="H1247" s="211"/>
    </row>
    <row r="1248" spans="1:14" ht="14.25" customHeight="1">
      <c r="A1248" s="42"/>
      <c r="B1248" s="158"/>
      <c r="C1248" s="307"/>
      <c r="D1248" s="29"/>
      <c r="E1248" s="309"/>
      <c r="F1248" s="309"/>
      <c r="G1248" s="68"/>
      <c r="H1248" s="210">
        <f>IF(H1247&lt;10^4,-1,IF(H1247&lt;10^5,-2,IF(H1247&lt;10^6,-3,-4)))</f>
        <v>-1</v>
      </c>
    </row>
    <row r="1249" spans="1:11" ht="14.25" customHeight="1">
      <c r="A1249" s="41"/>
      <c r="B1249" s="143"/>
      <c r="C1249" s="304"/>
      <c r="D1249" s="28"/>
      <c r="E1249" s="306"/>
      <c r="F1249" s="306"/>
      <c r="G1249" s="52"/>
      <c r="H1249" s="210"/>
    </row>
    <row r="1250" spans="1:11" ht="14.25" customHeight="1">
      <c r="A1250" s="41"/>
      <c r="B1250" s="143"/>
      <c r="C1250" s="314"/>
      <c r="D1250" s="28"/>
      <c r="E1250" s="306"/>
      <c r="F1250" s="306"/>
      <c r="G1250" s="60"/>
      <c r="H1250" s="211"/>
    </row>
    <row r="1251" spans="1:11" ht="14.25" customHeight="1">
      <c r="A1251" s="42"/>
      <c r="B1251" s="159"/>
      <c r="C1251" s="310"/>
      <c r="D1251" s="29"/>
      <c r="E1251" s="309"/>
      <c r="F1251" s="309"/>
      <c r="G1251" s="68"/>
      <c r="H1251" s="210">
        <f>IF(H1250&lt;10^4,-1,IF(H1250&lt;10^5,-2,IF(H1250&lt;10^6,-3,-4)))</f>
        <v>-1</v>
      </c>
    </row>
    <row r="1252" spans="1:11" ht="14.25" customHeight="1">
      <c r="A1252" s="41"/>
      <c r="B1252" s="143"/>
      <c r="C1252" s="314"/>
      <c r="D1252" s="28"/>
      <c r="E1252" s="306"/>
      <c r="F1252" s="306"/>
      <c r="G1252" s="52"/>
      <c r="H1252" s="210"/>
    </row>
    <row r="1253" spans="1:11" ht="14.25" customHeight="1">
      <c r="A1253" s="41"/>
      <c r="B1253" s="143"/>
      <c r="C1253" s="314"/>
      <c r="D1253" s="28"/>
      <c r="E1253" s="306"/>
      <c r="F1253" s="306"/>
      <c r="G1253" s="53"/>
      <c r="H1253" s="211"/>
    </row>
    <row r="1254" spans="1:11" ht="14.25" customHeight="1">
      <c r="A1254" s="42"/>
      <c r="B1254" s="159"/>
      <c r="C1254" s="310"/>
      <c r="D1254" s="29"/>
      <c r="E1254" s="309"/>
      <c r="F1254" s="309"/>
      <c r="G1254" s="68"/>
      <c r="H1254" s="210">
        <f>IF(H1253&lt;10^4,-1,IF(H1253&lt;10^5,-2,IF(H1253&lt;10^6,-3,-4)))</f>
        <v>-1</v>
      </c>
    </row>
    <row r="1255" spans="1:11" ht="14.25" customHeight="1">
      <c r="A1255" s="41"/>
      <c r="B1255" s="143"/>
      <c r="C1255" s="304"/>
      <c r="D1255" s="28"/>
      <c r="E1255" s="306"/>
      <c r="F1255" s="306"/>
      <c r="G1255" s="52"/>
      <c r="H1255" s="210"/>
    </row>
    <row r="1256" spans="1:11" ht="14.25" customHeight="1">
      <c r="A1256" s="41"/>
      <c r="B1256" s="143"/>
      <c r="C1256" s="314"/>
      <c r="D1256" s="28"/>
      <c r="E1256" s="306"/>
      <c r="F1256" s="306"/>
      <c r="G1256" s="53"/>
      <c r="H1256" s="211"/>
    </row>
    <row r="1257" spans="1:11" ht="14.25" customHeight="1">
      <c r="A1257" s="42"/>
      <c r="B1257" s="159"/>
      <c r="C1257" s="310"/>
      <c r="D1257" s="29"/>
      <c r="E1257" s="309"/>
      <c r="F1257" s="309"/>
      <c r="G1257" s="68"/>
      <c r="H1257" s="210">
        <f>IF(H1256&lt;10^4,-1,IF(H1256&lt;10^5,-2,IF(H1256&lt;10^6,-3,-4)))</f>
        <v>-1</v>
      </c>
      <c r="K1257" s="206"/>
    </row>
    <row r="1258" spans="1:11" ht="14.25" customHeight="1">
      <c r="A1258" s="41"/>
      <c r="B1258" s="143"/>
      <c r="C1258" s="314"/>
      <c r="D1258" s="28"/>
      <c r="E1258" s="306"/>
      <c r="F1258" s="306"/>
      <c r="G1258" s="52"/>
      <c r="H1258" s="210"/>
    </row>
    <row r="1259" spans="1:11" ht="14.25" customHeight="1">
      <c r="A1259" s="41"/>
      <c r="B1259" s="143"/>
      <c r="C1259" s="314"/>
      <c r="D1259" s="28"/>
      <c r="E1259" s="306"/>
      <c r="F1259" s="306"/>
      <c r="G1259" s="53"/>
      <c r="H1259" s="211"/>
    </row>
    <row r="1260" spans="1:11" ht="14.25" customHeight="1">
      <c r="A1260" s="42"/>
      <c r="B1260" s="159"/>
      <c r="C1260" s="310"/>
      <c r="D1260" s="29"/>
      <c r="E1260" s="309"/>
      <c r="F1260" s="309"/>
      <c r="G1260" s="68"/>
      <c r="H1260" s="210">
        <f>IF(H1259&lt;10^4,-1,IF(H1259&lt;10^5,-2,IF(H1259&lt;10^6,-3,-4)))</f>
        <v>-1</v>
      </c>
    </row>
    <row r="1261" spans="1:11" ht="14.25" customHeight="1">
      <c r="A1261" s="41"/>
      <c r="B1261" s="143"/>
      <c r="C1261" s="304"/>
      <c r="D1261" s="28"/>
      <c r="E1261" s="306"/>
      <c r="F1261" s="306"/>
      <c r="G1261" s="52"/>
      <c r="H1261" s="210"/>
    </row>
    <row r="1262" spans="1:11" ht="14.25" customHeight="1">
      <c r="A1262" s="41"/>
      <c r="B1262" s="143"/>
      <c r="C1262" s="314"/>
      <c r="D1262" s="28"/>
      <c r="E1262" s="306"/>
      <c r="F1262" s="306"/>
      <c r="G1262" s="53"/>
      <c r="H1262" s="211"/>
    </row>
    <row r="1263" spans="1:11" ht="14.25" customHeight="1">
      <c r="A1263" s="42"/>
      <c r="B1263" s="159"/>
      <c r="C1263" s="310"/>
      <c r="D1263" s="29"/>
      <c r="E1263" s="309"/>
      <c r="F1263" s="309"/>
      <c r="G1263" s="68"/>
      <c r="H1263" s="210">
        <f>IF(H1262&lt;10^4,-1,IF(H1262&lt;10^5,-2,IF(H1262&lt;10^6,-3,-4)))</f>
        <v>-1</v>
      </c>
    </row>
    <row r="1264" spans="1:11" ht="14.25" customHeight="1">
      <c r="A1264" s="41"/>
      <c r="B1264" s="143"/>
      <c r="C1264" s="314"/>
      <c r="D1264" s="28"/>
      <c r="E1264" s="306"/>
      <c r="F1264" s="306"/>
      <c r="G1264" s="52"/>
      <c r="H1264" s="210"/>
    </row>
    <row r="1265" spans="1:14" ht="14.25" customHeight="1">
      <c r="A1265" s="41"/>
      <c r="B1265" s="143"/>
      <c r="C1265" s="314"/>
      <c r="D1265" s="28"/>
      <c r="E1265" s="306"/>
      <c r="F1265" s="306"/>
      <c r="G1265" s="53"/>
      <c r="H1265" s="211"/>
    </row>
    <row r="1266" spans="1:14" ht="14.25" customHeight="1">
      <c r="A1266" s="42"/>
      <c r="B1266" s="159"/>
      <c r="C1266" s="310"/>
      <c r="D1266" s="29"/>
      <c r="E1266" s="309"/>
      <c r="F1266" s="309"/>
      <c r="G1266" s="68"/>
      <c r="H1266" s="210">
        <f>IF(H1265&lt;10^4,-1,IF(H1265&lt;10^5,-2,IF(H1265&lt;10^6,-3,-4)))</f>
        <v>-1</v>
      </c>
    </row>
    <row r="1267" spans="1:14" ht="14.25" customHeight="1">
      <c r="A1267" s="41"/>
      <c r="B1267" s="143"/>
      <c r="C1267" s="304"/>
      <c r="D1267" s="28"/>
      <c r="E1267" s="306"/>
      <c r="F1267" s="306"/>
      <c r="G1267" s="52"/>
      <c r="H1267" s="192"/>
    </row>
    <row r="1268" spans="1:14" ht="14.25" customHeight="1">
      <c r="A1268" s="41"/>
      <c r="B1268" s="143"/>
      <c r="C1268" s="314"/>
      <c r="D1268" s="28"/>
      <c r="E1268" s="306"/>
      <c r="F1268" s="306"/>
      <c r="G1268" s="53"/>
      <c r="H1268" s="212"/>
    </row>
    <row r="1269" spans="1:14" ht="14.25" customHeight="1">
      <c r="A1269" s="42"/>
      <c r="B1269" s="159"/>
      <c r="C1269" s="310"/>
      <c r="D1269" s="29"/>
      <c r="E1269" s="309"/>
      <c r="F1269" s="309"/>
      <c r="G1269" s="68"/>
      <c r="H1269" s="192">
        <f>IF(H1268&lt;10^4,-1,IF(H1268&lt;10^5,-2,IF(H1268&lt;10^6,-3,-4)))</f>
        <v>-1</v>
      </c>
    </row>
    <row r="1270" spans="1:14" ht="14.25" customHeight="1">
      <c r="A1270" s="41"/>
      <c r="B1270" s="143"/>
      <c r="C1270" s="314"/>
      <c r="D1270" s="28"/>
      <c r="E1270" s="306"/>
      <c r="F1270" s="306"/>
      <c r="G1270" s="52"/>
      <c r="H1270" s="192"/>
    </row>
    <row r="1271" spans="1:14" ht="14.25" customHeight="1">
      <c r="A1271" s="41"/>
      <c r="B1271" s="143"/>
      <c r="C1271" s="314"/>
      <c r="D1271" s="28"/>
      <c r="E1271" s="306"/>
      <c r="F1271" s="306"/>
      <c r="G1271" s="53"/>
      <c r="H1271" s="212"/>
    </row>
    <row r="1272" spans="1:14" ht="14.25" customHeight="1">
      <c r="A1272" s="42"/>
      <c r="B1272" s="159"/>
      <c r="C1272" s="310"/>
      <c r="D1272" s="29"/>
      <c r="E1272" s="309"/>
      <c r="F1272" s="309"/>
      <c r="G1272" s="68"/>
      <c r="H1272" s="192">
        <f>IF(H1271&lt;10^4,-1,IF(H1271&lt;10^5,-2,IF(H1271&lt;10^6,-3,-4)))</f>
        <v>-1</v>
      </c>
    </row>
    <row r="1273" spans="1:14" ht="14.25" customHeight="1">
      <c r="A1273" s="41"/>
      <c r="B1273" s="143"/>
      <c r="C1273" s="314"/>
      <c r="D1273" s="28"/>
      <c r="E1273" s="306"/>
      <c r="F1273" s="315">
        <f t="array" ref="F1273">SUM(IF(MOD(ROW(F1228:F1270),3)=MOD(ROW(F1228),3),F1228:F1270))</f>
        <v>0</v>
      </c>
      <c r="G1273" s="86"/>
      <c r="H1273" s="192"/>
    </row>
    <row r="1274" spans="1:14" ht="14.25" customHeight="1">
      <c r="A1274" s="44" t="s">
        <v>131</v>
      </c>
      <c r="B1274" s="143"/>
      <c r="C1274" s="314"/>
      <c r="D1274" s="28"/>
      <c r="E1274" s="306"/>
      <c r="F1274" s="306"/>
      <c r="G1274" s="53" t="str">
        <f>I1274&amp;J1274&amp;K1274&amp;L1274&amp;M1274&amp;N1274&amp;O1274</f>
        <v/>
      </c>
      <c r="H1274" s="212"/>
    </row>
    <row r="1275" spans="1:14" ht="14.25" customHeight="1">
      <c r="A1275" s="45"/>
      <c r="B1275" s="176"/>
      <c r="C1275" s="330"/>
      <c r="D1275" s="79"/>
      <c r="E1275" s="313"/>
      <c r="F1275" s="313"/>
      <c r="G1275" s="55"/>
      <c r="H1275" s="192">
        <f>IF(H1274&lt;10^4,-1,IF(H1274&lt;10^5,-2,IF(H1274&lt;10^6,-3,-4)))</f>
        <v>-1</v>
      </c>
    </row>
    <row r="1276" spans="1:14" ht="14.25" customHeight="1">
      <c r="G1276" s="69">
        <f>G1225+1</f>
        <v>34</v>
      </c>
      <c r="H1276" s="208">
        <f>H1225+1</f>
        <v>26</v>
      </c>
    </row>
    <row r="1277" spans="1:14" ht="26.1" customHeight="1">
      <c r="A1277" s="75" t="str">
        <f>A1328</f>
        <v>A-1.○○棟建築工事</v>
      </c>
      <c r="B1277" s="238" t="str">
        <f>集計!A176</f>
        <v>23.エレベーター工事</v>
      </c>
      <c r="C1277" s="15"/>
      <c r="D1277" s="15"/>
      <c r="E1277" s="162"/>
      <c r="F1277" s="162"/>
      <c r="G1277" s="70"/>
    </row>
    <row r="1278" spans="1:14" ht="26.1" customHeight="1">
      <c r="A1278" s="17" t="s">
        <v>132</v>
      </c>
      <c r="B1278" s="180" t="s">
        <v>133</v>
      </c>
      <c r="C1278" s="18" t="s">
        <v>134</v>
      </c>
      <c r="D1278" s="18" t="s">
        <v>129</v>
      </c>
      <c r="E1278" s="163" t="s">
        <v>135</v>
      </c>
      <c r="F1278" s="163" t="s">
        <v>136</v>
      </c>
      <c r="G1278" s="71" t="s">
        <v>137</v>
      </c>
    </row>
    <row r="1279" spans="1:14" ht="14.25" customHeight="1">
      <c r="A1279" s="148" t="s">
        <v>487</v>
      </c>
      <c r="B1279" s="143"/>
      <c r="C1279" s="314"/>
      <c r="D1279" s="47"/>
      <c r="E1279" s="315"/>
      <c r="F1279" s="315"/>
      <c r="G1279" s="53" t="str">
        <f t="shared" ref="G1279:G1311" si="62">I1279&amp;J1279&amp;K1279&amp;L1279&amp;M1279&amp;N1279&amp;O1279</f>
        <v/>
      </c>
      <c r="H1279" s="210"/>
      <c r="K1279" s="199"/>
      <c r="L1279" s="199"/>
      <c r="M1279" s="200"/>
      <c r="N1279" s="200"/>
    </row>
    <row r="1280" spans="1:14" ht="14.25" customHeight="1">
      <c r="A1280" s="189" t="s">
        <v>813</v>
      </c>
      <c r="B1280" s="143"/>
      <c r="C1280" s="314"/>
      <c r="D1280" s="47"/>
      <c r="E1280" s="315"/>
      <c r="F1280" s="315"/>
      <c r="G1280" s="53" t="str">
        <f t="shared" si="62"/>
        <v/>
      </c>
      <c r="H1280" s="211"/>
    </row>
    <row r="1281" spans="1:14" ht="14.25" customHeight="1">
      <c r="A1281" s="149"/>
      <c r="B1281" s="159"/>
      <c r="C1281" s="310"/>
      <c r="D1281" s="54"/>
      <c r="E1281" s="317"/>
      <c r="F1281" s="317"/>
      <c r="G1281" s="68" t="str">
        <f t="shared" si="62"/>
        <v/>
      </c>
      <c r="H1281" s="210">
        <f>IF(H1280&lt;10^4,-1,IF(H1280&lt;10^5,-2,IF(H1280&lt;10^6,-3,-4)))</f>
        <v>-1</v>
      </c>
    </row>
    <row r="1282" spans="1:14" ht="14.25" customHeight="1">
      <c r="A1282" s="148" t="s">
        <v>488</v>
      </c>
      <c r="B1282" s="143"/>
      <c r="C1282" s="304">
        <v>1</v>
      </c>
      <c r="D1282" s="47"/>
      <c r="E1282" s="315"/>
      <c r="F1282" s="315">
        <f>INT(C1282*E1283)</f>
        <v>0</v>
      </c>
      <c r="G1282" s="53" t="str">
        <f t="shared" si="62"/>
        <v/>
      </c>
      <c r="H1282" s="210"/>
      <c r="K1282" s="199"/>
      <c r="L1282" s="199"/>
      <c r="M1282" s="200"/>
      <c r="N1282" s="200"/>
    </row>
    <row r="1283" spans="1:14" ht="14.25" customHeight="1">
      <c r="A1283" s="148"/>
      <c r="B1283" s="143"/>
      <c r="C1283" s="304"/>
      <c r="D1283" s="47" t="s">
        <v>489</v>
      </c>
      <c r="E1283" s="315">
        <f>ROUNDDOWN(H1283,H1284)</f>
        <v>0</v>
      </c>
      <c r="F1283" s="315"/>
      <c r="G1283" s="53" t="str">
        <f t="shared" si="62"/>
        <v/>
      </c>
      <c r="H1283" s="211"/>
    </row>
    <row r="1284" spans="1:14" ht="14.25" customHeight="1">
      <c r="A1284" s="149"/>
      <c r="B1284" s="159"/>
      <c r="C1284" s="307"/>
      <c r="D1284" s="54"/>
      <c r="E1284" s="317"/>
      <c r="F1284" s="317"/>
      <c r="G1284" s="68" t="str">
        <f t="shared" si="62"/>
        <v/>
      </c>
      <c r="H1284" s="210">
        <f>IF(H1283&lt;10^4,-1,IF(H1283&lt;10^5,-2,IF(H1283&lt;10^6,-3,-4)))</f>
        <v>-1</v>
      </c>
    </row>
    <row r="1285" spans="1:14" ht="14.25" customHeight="1">
      <c r="A1285" s="148" t="s">
        <v>81</v>
      </c>
      <c r="B1285" s="143"/>
      <c r="C1285" s="304">
        <v>1</v>
      </c>
      <c r="D1285" s="47"/>
      <c r="E1285" s="315"/>
      <c r="F1285" s="315">
        <f>INT(C1285*E1286)</f>
        <v>0</v>
      </c>
      <c r="G1285" s="53" t="str">
        <f t="shared" si="62"/>
        <v/>
      </c>
      <c r="H1285" s="210"/>
      <c r="K1285" s="199"/>
      <c r="L1285" s="199"/>
      <c r="M1285" s="200"/>
      <c r="N1285" s="200"/>
    </row>
    <row r="1286" spans="1:14" ht="14.25" customHeight="1">
      <c r="A1286" s="148"/>
      <c r="B1286" s="143"/>
      <c r="C1286" s="304"/>
      <c r="D1286" s="47" t="s">
        <v>489</v>
      </c>
      <c r="E1286" s="315">
        <f>ROUNDDOWN(H1286,H1287)</f>
        <v>0</v>
      </c>
      <c r="F1286" s="315"/>
      <c r="G1286" s="53" t="str">
        <f t="shared" si="62"/>
        <v/>
      </c>
      <c r="H1286" s="211"/>
    </row>
    <row r="1287" spans="1:14" ht="14.25" customHeight="1">
      <c r="A1287" s="149"/>
      <c r="B1287" s="159"/>
      <c r="C1287" s="307"/>
      <c r="D1287" s="54"/>
      <c r="E1287" s="317"/>
      <c r="F1287" s="317"/>
      <c r="G1287" s="68" t="str">
        <f t="shared" si="62"/>
        <v/>
      </c>
      <c r="H1287" s="210">
        <f>IF(H1286&lt;10^4,-1,IF(H1286&lt;10^5,-2,IF(H1286&lt;10^6,-3,-4)))</f>
        <v>-1</v>
      </c>
      <c r="K1287" s="206"/>
    </row>
    <row r="1288" spans="1:14" ht="14.25" customHeight="1">
      <c r="A1288" s="148" t="s">
        <v>490</v>
      </c>
      <c r="B1288" s="143" t="s">
        <v>491</v>
      </c>
      <c r="C1288" s="304">
        <v>1</v>
      </c>
      <c r="D1288" s="47"/>
      <c r="E1288" s="315"/>
      <c r="F1288" s="315">
        <f>INT(C1288*E1289)</f>
        <v>0</v>
      </c>
      <c r="G1288" s="53" t="str">
        <f t="shared" si="62"/>
        <v/>
      </c>
      <c r="H1288" s="210"/>
      <c r="N1288" s="200"/>
    </row>
    <row r="1289" spans="1:14" ht="14.25" customHeight="1">
      <c r="A1289" s="148"/>
      <c r="B1289" s="143"/>
      <c r="C1289" s="304"/>
      <c r="D1289" s="47" t="s">
        <v>489</v>
      </c>
      <c r="E1289" s="315">
        <f>ROUNDDOWN(H1289,H1290)</f>
        <v>0</v>
      </c>
      <c r="F1289" s="315"/>
      <c r="G1289" s="53" t="str">
        <f t="shared" si="62"/>
        <v/>
      </c>
      <c r="H1289" s="211"/>
    </row>
    <row r="1290" spans="1:14" ht="14.25" customHeight="1">
      <c r="A1290" s="149"/>
      <c r="B1290" s="159"/>
      <c r="C1290" s="307"/>
      <c r="D1290" s="54"/>
      <c r="E1290" s="317"/>
      <c r="F1290" s="317"/>
      <c r="G1290" s="68" t="str">
        <f t="shared" si="62"/>
        <v/>
      </c>
      <c r="H1290" s="210">
        <f>IF(H1289&lt;10^4,-1,IF(H1289&lt;10^5,-2,IF(H1289&lt;10^6,-3,-4)))</f>
        <v>-1</v>
      </c>
      <c r="K1290" s="206"/>
    </row>
    <row r="1291" spans="1:14" ht="14.25" customHeight="1">
      <c r="A1291" s="148" t="s">
        <v>492</v>
      </c>
      <c r="B1291" s="143"/>
      <c r="C1291" s="304">
        <v>1</v>
      </c>
      <c r="D1291" s="47"/>
      <c r="E1291" s="315"/>
      <c r="F1291" s="315">
        <f>INT(C1291*E1292)</f>
        <v>0</v>
      </c>
      <c r="G1291" s="53" t="str">
        <f t="shared" si="62"/>
        <v/>
      </c>
      <c r="H1291" s="210"/>
      <c r="K1291" s="199"/>
      <c r="L1291" s="199"/>
      <c r="M1291" s="200"/>
      <c r="N1291" s="200"/>
    </row>
    <row r="1292" spans="1:14" ht="14.25" customHeight="1">
      <c r="A1292" s="148"/>
      <c r="B1292" s="143"/>
      <c r="C1292" s="304"/>
      <c r="D1292" s="47" t="s">
        <v>489</v>
      </c>
      <c r="E1292" s="315">
        <f>ROUNDDOWN(H1292,H1293)</f>
        <v>0</v>
      </c>
      <c r="F1292" s="315"/>
      <c r="G1292" s="53" t="str">
        <f t="shared" si="62"/>
        <v/>
      </c>
      <c r="H1292" s="211"/>
    </row>
    <row r="1293" spans="1:14" ht="14.25" customHeight="1">
      <c r="A1293" s="149"/>
      <c r="B1293" s="159"/>
      <c r="C1293" s="307"/>
      <c r="D1293" s="54"/>
      <c r="E1293" s="317"/>
      <c r="F1293" s="317"/>
      <c r="G1293" s="68" t="str">
        <f t="shared" si="62"/>
        <v/>
      </c>
      <c r="H1293" s="210">
        <f>IF(H1292&lt;10^4,-1,IF(H1292&lt;10^5,-2,IF(H1292&lt;10^6,-3,-4)))</f>
        <v>-1</v>
      </c>
    </row>
    <row r="1294" spans="1:14" ht="14.25" customHeight="1">
      <c r="A1294" s="148" t="s">
        <v>82</v>
      </c>
      <c r="B1294" s="143" t="s">
        <v>83</v>
      </c>
      <c r="C1294" s="304">
        <v>1</v>
      </c>
      <c r="D1294" s="47"/>
      <c r="E1294" s="306"/>
      <c r="F1294" s="306">
        <f>INT(C1294*E1295)</f>
        <v>0</v>
      </c>
      <c r="G1294" s="53" t="str">
        <f>I1294&amp;J1294&amp;K1294&amp;L1294&amp;M1294&amp;N1294&amp;O1294</f>
        <v/>
      </c>
      <c r="H1294" s="210"/>
    </row>
    <row r="1295" spans="1:14" ht="14.25" customHeight="1">
      <c r="A1295" s="148"/>
      <c r="B1295" s="143" t="s">
        <v>493</v>
      </c>
      <c r="C1295" s="304"/>
      <c r="D1295" s="47" t="s">
        <v>489</v>
      </c>
      <c r="E1295" s="306">
        <f>ROUNDDOWN(H1295,H1296)</f>
        <v>0</v>
      </c>
      <c r="F1295" s="306"/>
      <c r="G1295" s="53" t="str">
        <f>I1295&amp;J1295&amp;K1295&amp;L1295&amp;M1295&amp;N1295&amp;O1295</f>
        <v/>
      </c>
      <c r="H1295" s="211"/>
    </row>
    <row r="1296" spans="1:14" ht="14.25" customHeight="1">
      <c r="A1296" s="149"/>
      <c r="B1296" s="159" t="s">
        <v>494</v>
      </c>
      <c r="C1296" s="310"/>
      <c r="D1296" s="54"/>
      <c r="E1296" s="309"/>
      <c r="F1296" s="309"/>
      <c r="G1296" s="68" t="str">
        <f>I1296&amp;J1296&amp;K1296&amp;L1296&amp;M1296&amp;N1296&amp;O1296</f>
        <v/>
      </c>
      <c r="H1296" s="210">
        <f>IF(H1295&lt;10^4,-1,IF(H1295&lt;10^5,-2,IF(H1295&lt;10^6,-3,-4)))</f>
        <v>-1</v>
      </c>
    </row>
    <row r="1297" spans="1:11" ht="14.25" customHeight="1">
      <c r="A1297" s="148"/>
      <c r="B1297" s="143" t="s">
        <v>495</v>
      </c>
      <c r="C1297" s="314"/>
      <c r="D1297" s="47"/>
      <c r="E1297" s="315"/>
      <c r="F1297" s="315"/>
      <c r="G1297" s="53" t="str">
        <f t="shared" si="62"/>
        <v/>
      </c>
      <c r="H1297" s="210"/>
    </row>
    <row r="1298" spans="1:11" ht="14.25" customHeight="1">
      <c r="A1298" s="148"/>
      <c r="B1298" s="143" t="s">
        <v>496</v>
      </c>
      <c r="C1298" s="314"/>
      <c r="D1298" s="47"/>
      <c r="E1298" s="315"/>
      <c r="F1298" s="315"/>
      <c r="G1298" s="53" t="str">
        <f t="shared" si="62"/>
        <v/>
      </c>
      <c r="H1298" s="211"/>
    </row>
    <row r="1299" spans="1:11" ht="14.25" customHeight="1">
      <c r="A1299" s="149"/>
      <c r="B1299" s="159" t="s">
        <v>497</v>
      </c>
      <c r="C1299" s="310"/>
      <c r="D1299" s="54"/>
      <c r="E1299" s="317"/>
      <c r="F1299" s="317"/>
      <c r="G1299" s="68" t="str">
        <f t="shared" si="62"/>
        <v/>
      </c>
      <c r="H1299" s="210">
        <f>IF(H1298&lt;10^4,-1,IF(H1298&lt;10^5,-2,IF(H1298&lt;10^6,-3,-4)))</f>
        <v>-1</v>
      </c>
    </row>
    <row r="1300" spans="1:11" ht="14.25" customHeight="1">
      <c r="A1300" s="148"/>
      <c r="B1300" s="143" t="s">
        <v>498</v>
      </c>
      <c r="C1300" s="314"/>
      <c r="D1300" s="47"/>
      <c r="E1300" s="315"/>
      <c r="F1300" s="315"/>
      <c r="G1300" s="53" t="str">
        <f t="shared" si="62"/>
        <v/>
      </c>
      <c r="H1300" s="210"/>
    </row>
    <row r="1301" spans="1:11" ht="14.25" customHeight="1">
      <c r="A1301" s="148"/>
      <c r="B1301" s="143"/>
      <c r="C1301" s="314"/>
      <c r="D1301" s="47"/>
      <c r="E1301" s="315"/>
      <c r="F1301" s="315"/>
      <c r="G1301" s="53" t="str">
        <f t="shared" si="62"/>
        <v/>
      </c>
      <c r="H1301" s="211"/>
    </row>
    <row r="1302" spans="1:11" ht="14.25" customHeight="1">
      <c r="A1302" s="149"/>
      <c r="B1302" s="159"/>
      <c r="C1302" s="310"/>
      <c r="D1302" s="54"/>
      <c r="E1302" s="317"/>
      <c r="F1302" s="317"/>
      <c r="G1302" s="68" t="str">
        <f t="shared" si="62"/>
        <v/>
      </c>
      <c r="H1302" s="210">
        <f>IF(H1301&lt;10^4,-1,IF(H1301&lt;10^5,-2,IF(H1301&lt;10^6,-3,-4)))</f>
        <v>-1</v>
      </c>
    </row>
    <row r="1303" spans="1:11" ht="14.25" customHeight="1">
      <c r="A1303" s="148" t="s">
        <v>499</v>
      </c>
      <c r="B1303" s="143" t="s">
        <v>500</v>
      </c>
      <c r="C1303" s="304">
        <v>4</v>
      </c>
      <c r="D1303" s="47"/>
      <c r="E1303" s="315"/>
      <c r="F1303" s="315">
        <f>INT(C1303*E1304)</f>
        <v>0</v>
      </c>
      <c r="G1303" s="53" t="str">
        <f t="shared" si="62"/>
        <v/>
      </c>
      <c r="H1303" s="210"/>
    </row>
    <row r="1304" spans="1:11" ht="14.25" customHeight="1">
      <c r="A1304" s="148"/>
      <c r="B1304" s="143"/>
      <c r="C1304" s="314"/>
      <c r="D1304" s="47" t="s">
        <v>149</v>
      </c>
      <c r="E1304" s="315">
        <f>ROUNDDOWN(H1304,H1305)</f>
        <v>0</v>
      </c>
      <c r="F1304" s="315"/>
      <c r="G1304" s="53" t="str">
        <f t="shared" si="62"/>
        <v/>
      </c>
      <c r="H1304" s="211"/>
    </row>
    <row r="1305" spans="1:11" ht="14.25" customHeight="1">
      <c r="A1305" s="149"/>
      <c r="B1305" s="159"/>
      <c r="C1305" s="310"/>
      <c r="D1305" s="54"/>
      <c r="E1305" s="317"/>
      <c r="F1305" s="317"/>
      <c r="G1305" s="68" t="str">
        <f t="shared" si="62"/>
        <v/>
      </c>
      <c r="H1305" s="210">
        <f>IF(H1304&lt;10^4,-1,IF(H1304&lt;10^5,-2,IF(H1304&lt;10^6,-3,-4)))</f>
        <v>-1</v>
      </c>
    </row>
    <row r="1306" spans="1:11" ht="14.25" customHeight="1">
      <c r="A1306" s="148" t="s">
        <v>501</v>
      </c>
      <c r="B1306" s="143" t="s">
        <v>502</v>
      </c>
      <c r="C1306" s="304">
        <v>4</v>
      </c>
      <c r="D1306" s="47"/>
      <c r="E1306" s="315"/>
      <c r="F1306" s="315">
        <f>INT(C1306*E1307)</f>
        <v>0</v>
      </c>
      <c r="G1306" s="53" t="str">
        <f t="shared" si="62"/>
        <v/>
      </c>
      <c r="H1306" s="210"/>
    </row>
    <row r="1307" spans="1:11" ht="14.25" customHeight="1">
      <c r="A1307" s="148"/>
      <c r="B1307" s="143"/>
      <c r="C1307" s="314"/>
      <c r="D1307" s="47" t="s">
        <v>149</v>
      </c>
      <c r="E1307" s="315">
        <f>ROUNDDOWN(H1307,H1308)</f>
        <v>0</v>
      </c>
      <c r="F1307" s="315"/>
      <c r="G1307" s="53" t="str">
        <f t="shared" si="62"/>
        <v/>
      </c>
      <c r="H1307" s="211"/>
    </row>
    <row r="1308" spans="1:11" ht="14.25" customHeight="1">
      <c r="A1308" s="149"/>
      <c r="B1308" s="159"/>
      <c r="C1308" s="310"/>
      <c r="D1308" s="54"/>
      <c r="E1308" s="317"/>
      <c r="F1308" s="317"/>
      <c r="G1308" s="68" t="str">
        <f t="shared" si="62"/>
        <v/>
      </c>
      <c r="H1308" s="210">
        <f>IF(H1307&lt;10^4,-1,IF(H1307&lt;10^5,-2,IF(H1307&lt;10^6,-3,-4)))</f>
        <v>-1</v>
      </c>
      <c r="K1308" s="206"/>
    </row>
    <row r="1309" spans="1:11" ht="14.25" customHeight="1">
      <c r="A1309" s="148" t="s">
        <v>503</v>
      </c>
      <c r="B1309" s="143" t="s">
        <v>504</v>
      </c>
      <c r="C1309" s="304">
        <v>4</v>
      </c>
      <c r="D1309" s="47"/>
      <c r="E1309" s="315"/>
      <c r="F1309" s="315">
        <f>INT(C1309*E1310)</f>
        <v>0</v>
      </c>
      <c r="G1309" s="53" t="str">
        <f t="shared" si="62"/>
        <v/>
      </c>
      <c r="H1309" s="210"/>
    </row>
    <row r="1310" spans="1:11" ht="14.25" customHeight="1">
      <c r="A1310" s="148"/>
      <c r="B1310" s="143" t="s">
        <v>814</v>
      </c>
      <c r="C1310" s="314"/>
      <c r="D1310" s="47" t="s">
        <v>149</v>
      </c>
      <c r="E1310" s="315">
        <f>ROUNDDOWN(H1310,H1311)</f>
        <v>0</v>
      </c>
      <c r="F1310" s="315"/>
      <c r="G1310" s="53" t="str">
        <f t="shared" si="62"/>
        <v/>
      </c>
      <c r="H1310" s="211"/>
    </row>
    <row r="1311" spans="1:11" ht="14.25" customHeight="1">
      <c r="A1311" s="149"/>
      <c r="B1311" s="159"/>
      <c r="C1311" s="310"/>
      <c r="D1311" s="54"/>
      <c r="E1311" s="317"/>
      <c r="F1311" s="317"/>
      <c r="G1311" s="68" t="str">
        <f t="shared" si="62"/>
        <v/>
      </c>
      <c r="H1311" s="210">
        <f>IF(H1310&lt;10^4,-1,IF(H1310&lt;10^5,-2,IF(H1310&lt;10^6,-3,-4)))</f>
        <v>-1</v>
      </c>
    </row>
    <row r="1312" spans="1:11" ht="14.25" customHeight="1">
      <c r="A1312" s="148" t="s">
        <v>505</v>
      </c>
      <c r="B1312" s="143" t="s">
        <v>506</v>
      </c>
      <c r="C1312" s="304">
        <v>4</v>
      </c>
      <c r="D1312" s="47"/>
      <c r="E1312" s="306"/>
      <c r="F1312" s="306">
        <f>INT(C1312*E1313)</f>
        <v>0</v>
      </c>
      <c r="G1312" s="53" t="str">
        <f t="shared" ref="G1312:G1317" si="63">I1312&amp;J1312&amp;K1312&amp;L1312&amp;M1312&amp;N1312&amp;O1312</f>
        <v/>
      </c>
      <c r="H1312" s="210"/>
    </row>
    <row r="1313" spans="1:8" ht="14.25" customHeight="1">
      <c r="A1313" s="148" t="s">
        <v>507</v>
      </c>
      <c r="B1313" s="143" t="s">
        <v>508</v>
      </c>
      <c r="C1313" s="314"/>
      <c r="D1313" s="47" t="s">
        <v>149</v>
      </c>
      <c r="E1313" s="306">
        <f>ROUNDDOWN(H1313,H1314)</f>
        <v>0</v>
      </c>
      <c r="F1313" s="306"/>
      <c r="G1313" s="53" t="str">
        <f t="shared" si="63"/>
        <v/>
      </c>
      <c r="H1313" s="211"/>
    </row>
    <row r="1314" spans="1:8" ht="14.25" customHeight="1">
      <c r="A1314" s="149"/>
      <c r="B1314" s="159" t="s">
        <v>509</v>
      </c>
      <c r="C1314" s="310"/>
      <c r="D1314" s="54"/>
      <c r="E1314" s="309"/>
      <c r="F1314" s="309"/>
      <c r="G1314" s="68" t="str">
        <f t="shared" si="63"/>
        <v/>
      </c>
      <c r="H1314" s="210">
        <f>IF(H1313&lt;10^4,-1,IF(H1313&lt;10^5,-2,IF(H1313&lt;10^6,-3,-4)))</f>
        <v>-1</v>
      </c>
    </row>
    <row r="1315" spans="1:8" ht="14.25" customHeight="1">
      <c r="A1315" s="148" t="s">
        <v>815</v>
      </c>
      <c r="B1315" s="143"/>
      <c r="C1315" s="304">
        <v>1</v>
      </c>
      <c r="D1315" s="47"/>
      <c r="E1315" s="320"/>
      <c r="F1315" s="315">
        <f>INT(C1315*E1316)</f>
        <v>0</v>
      </c>
      <c r="G1315" s="53" t="str">
        <f t="shared" si="63"/>
        <v/>
      </c>
      <c r="H1315" s="210"/>
    </row>
    <row r="1316" spans="1:8" ht="14.25" customHeight="1">
      <c r="A1316" s="148"/>
      <c r="B1316" s="143"/>
      <c r="C1316" s="304"/>
      <c r="D1316" s="47" t="s">
        <v>140</v>
      </c>
      <c r="E1316" s="320">
        <f>ROUNDDOWN(H1316,H1317)</f>
        <v>0</v>
      </c>
      <c r="F1316" s="315"/>
      <c r="G1316" s="53" t="str">
        <f t="shared" si="63"/>
        <v/>
      </c>
      <c r="H1316" s="211"/>
    </row>
    <row r="1317" spans="1:8" ht="14.25" customHeight="1">
      <c r="A1317" s="149"/>
      <c r="B1317" s="159"/>
      <c r="C1317" s="310"/>
      <c r="D1317" s="54"/>
      <c r="E1317" s="316"/>
      <c r="F1317" s="317"/>
      <c r="G1317" s="68" t="str">
        <f t="shared" si="63"/>
        <v/>
      </c>
      <c r="H1317" s="210">
        <f>IF(H1316&lt;10^4,-1,IF(H1316&lt;10^5,-2,IF(H1316&lt;10^6,-3,-4)))</f>
        <v>-1</v>
      </c>
    </row>
    <row r="1318" spans="1:8" ht="14.25" customHeight="1">
      <c r="A1318" s="148" t="s">
        <v>84</v>
      </c>
      <c r="B1318" s="143"/>
      <c r="C1318" s="304">
        <v>1</v>
      </c>
      <c r="D1318" s="47"/>
      <c r="E1318" s="315"/>
      <c r="F1318" s="315">
        <f>INT(C1318*E1319)</f>
        <v>0</v>
      </c>
      <c r="G1318" s="53" t="str">
        <f t="shared" ref="G1318:G1325" si="64">I1318&amp;J1318&amp;K1318&amp;L1318&amp;M1318&amp;N1318&amp;O1318</f>
        <v/>
      </c>
      <c r="H1318" s="192"/>
    </row>
    <row r="1319" spans="1:8" ht="14.25" customHeight="1">
      <c r="A1319" s="148"/>
      <c r="B1319" s="143"/>
      <c r="C1319" s="304"/>
      <c r="D1319" s="47" t="s">
        <v>489</v>
      </c>
      <c r="E1319" s="315">
        <f>ROUNDDOWN(H1319,H1320)</f>
        <v>0</v>
      </c>
      <c r="F1319" s="315"/>
      <c r="G1319" s="53" t="str">
        <f t="shared" si="64"/>
        <v/>
      </c>
      <c r="H1319" s="212"/>
    </row>
    <row r="1320" spans="1:8" ht="14.25" customHeight="1">
      <c r="A1320" s="149"/>
      <c r="B1320" s="159"/>
      <c r="C1320" s="310"/>
      <c r="D1320" s="54"/>
      <c r="E1320" s="317"/>
      <c r="F1320" s="317"/>
      <c r="G1320" s="68" t="str">
        <f t="shared" si="64"/>
        <v/>
      </c>
      <c r="H1320" s="192">
        <f>IF(H1319&lt;10^4,-1,IF(H1319&lt;10^5,-2,IF(H1319&lt;10^6,-3,-4)))</f>
        <v>-1</v>
      </c>
    </row>
    <row r="1321" spans="1:8" ht="14.25" customHeight="1">
      <c r="A1321" s="148" t="s">
        <v>85</v>
      </c>
      <c r="B1321" s="143"/>
      <c r="C1321" s="304">
        <v>1</v>
      </c>
      <c r="D1321" s="47"/>
      <c r="E1321" s="315"/>
      <c r="F1321" s="315">
        <f>INT(C1321*E1322)</f>
        <v>0</v>
      </c>
      <c r="G1321" s="53" t="str">
        <f t="shared" si="64"/>
        <v/>
      </c>
      <c r="H1321" s="192"/>
    </row>
    <row r="1322" spans="1:8" ht="14.25" customHeight="1">
      <c r="A1322" s="148"/>
      <c r="B1322" s="143"/>
      <c r="C1322" s="304"/>
      <c r="D1322" s="47" t="s">
        <v>489</v>
      </c>
      <c r="E1322" s="315">
        <f>ROUNDDOWN(H1322,H1323)</f>
        <v>0</v>
      </c>
      <c r="F1322" s="315"/>
      <c r="G1322" s="53" t="str">
        <f t="shared" si="64"/>
        <v/>
      </c>
      <c r="H1322" s="212"/>
    </row>
    <row r="1323" spans="1:8" ht="14.25" customHeight="1">
      <c r="A1323" s="149"/>
      <c r="B1323" s="159"/>
      <c r="C1323" s="310"/>
      <c r="D1323" s="54"/>
      <c r="E1323" s="317"/>
      <c r="F1323" s="317"/>
      <c r="G1323" s="68" t="str">
        <f t="shared" si="64"/>
        <v/>
      </c>
      <c r="H1323" s="192">
        <f>IF(H1322&lt;10^4,-1,IF(H1322&lt;10^5,-2,IF(H1322&lt;10^6,-3,-4)))</f>
        <v>-1</v>
      </c>
    </row>
    <row r="1324" spans="1:8" ht="14.25" customHeight="1">
      <c r="A1324" s="148" t="s">
        <v>86</v>
      </c>
      <c r="B1324" s="143"/>
      <c r="C1324" s="304">
        <v>1</v>
      </c>
      <c r="D1324" s="47"/>
      <c r="E1324" s="315"/>
      <c r="F1324" s="315">
        <f>INT(C1324*E1325)</f>
        <v>0</v>
      </c>
      <c r="G1324" s="53" t="str">
        <f t="shared" si="64"/>
        <v/>
      </c>
      <c r="H1324" s="192"/>
    </row>
    <row r="1325" spans="1:8" ht="14.25" customHeight="1">
      <c r="A1325" s="148"/>
      <c r="B1325" s="143"/>
      <c r="C1325" s="304"/>
      <c r="D1325" s="47" t="s">
        <v>489</v>
      </c>
      <c r="E1325" s="315">
        <f>ROUNDDOWN(H1325,H1326)</f>
        <v>0</v>
      </c>
      <c r="F1325" s="315"/>
      <c r="G1325" s="53" t="str">
        <f t="shared" si="64"/>
        <v/>
      </c>
      <c r="H1325" s="212"/>
    </row>
    <row r="1326" spans="1:8" ht="14.25" customHeight="1">
      <c r="A1326" s="154"/>
      <c r="B1326" s="176"/>
      <c r="C1326" s="311"/>
      <c r="D1326" s="48"/>
      <c r="E1326" s="321"/>
      <c r="F1326" s="321"/>
      <c r="G1326" s="55"/>
      <c r="H1326" s="192">
        <f>IF(H1325&lt;10^4,-1,IF(H1325&lt;10^5,-2,IF(H1325&lt;10^6,-3,-4)))</f>
        <v>-1</v>
      </c>
    </row>
    <row r="1327" spans="1:8" ht="14.25" customHeight="1">
      <c r="A1327" s="72"/>
      <c r="E1327" s="81"/>
      <c r="F1327" s="81"/>
      <c r="G1327" s="69">
        <f>G1276+1</f>
        <v>35</v>
      </c>
      <c r="H1327" s="208">
        <f>H1276+1</f>
        <v>27</v>
      </c>
    </row>
    <row r="1328" spans="1:8" ht="26.1" customHeight="1">
      <c r="A1328" s="177" t="str">
        <f>A53</f>
        <v>A-1.○○棟建築工事</v>
      </c>
      <c r="B1328" s="178" t="str">
        <f>B1277</f>
        <v>23.エレベーター工事</v>
      </c>
      <c r="C1328" s="15"/>
      <c r="D1328" s="15"/>
      <c r="E1328" s="15"/>
      <c r="F1328" s="15"/>
      <c r="G1328" s="70"/>
    </row>
    <row r="1329" spans="1:14" ht="26.1" customHeight="1">
      <c r="A1329" s="179" t="s">
        <v>132</v>
      </c>
      <c r="B1329" s="180" t="s">
        <v>133</v>
      </c>
      <c r="C1329" s="18" t="s">
        <v>134</v>
      </c>
      <c r="D1329" s="18" t="s">
        <v>129</v>
      </c>
      <c r="E1329" s="18" t="s">
        <v>135</v>
      </c>
      <c r="F1329" s="18" t="s">
        <v>136</v>
      </c>
      <c r="G1329" s="71" t="s">
        <v>137</v>
      </c>
    </row>
    <row r="1330" spans="1:14" ht="14.25" customHeight="1">
      <c r="A1330" s="148" t="s">
        <v>510</v>
      </c>
      <c r="B1330" s="143"/>
      <c r="C1330" s="304">
        <v>1</v>
      </c>
      <c r="D1330" s="47"/>
      <c r="E1330" s="315"/>
      <c r="F1330" s="315">
        <f>INT(C1330*E1331)</f>
        <v>0</v>
      </c>
      <c r="G1330" s="53" t="str">
        <f t="shared" ref="G1330:G1362" si="65">I1330&amp;J1330&amp;K1330&amp;L1330&amp;M1330&amp;N1330&amp;O1330</f>
        <v/>
      </c>
      <c r="H1330" s="210"/>
      <c r="K1330" s="199"/>
      <c r="L1330" s="199"/>
      <c r="M1330" s="200"/>
      <c r="N1330" s="200"/>
    </row>
    <row r="1331" spans="1:14" ht="14.25" customHeight="1">
      <c r="A1331" s="148"/>
      <c r="B1331" s="143"/>
      <c r="C1331" s="304"/>
      <c r="D1331" s="47" t="s">
        <v>489</v>
      </c>
      <c r="E1331" s="315">
        <f>ROUNDDOWN(H1331,H1332)</f>
        <v>0</v>
      </c>
      <c r="F1331" s="315"/>
      <c r="G1331" s="53" t="str">
        <f t="shared" si="65"/>
        <v/>
      </c>
      <c r="H1331" s="211"/>
    </row>
    <row r="1332" spans="1:14" ht="14.25" customHeight="1">
      <c r="A1332" s="149"/>
      <c r="B1332" s="159"/>
      <c r="C1332" s="310"/>
      <c r="D1332" s="54"/>
      <c r="E1332" s="317"/>
      <c r="F1332" s="317"/>
      <c r="G1332" s="68" t="str">
        <f t="shared" si="65"/>
        <v/>
      </c>
      <c r="H1332" s="210">
        <f>IF(H1331&lt;10^4,-1,IF(H1331&lt;10^5,-2,IF(H1331&lt;10^6,-3,-4)))</f>
        <v>-1</v>
      </c>
    </row>
    <row r="1333" spans="1:14" ht="14.25" customHeight="1">
      <c r="A1333" s="148" t="s">
        <v>511</v>
      </c>
      <c r="B1333" s="143" t="s">
        <v>512</v>
      </c>
      <c r="C1333" s="304">
        <v>1</v>
      </c>
      <c r="D1333" s="47"/>
      <c r="E1333" s="315"/>
      <c r="F1333" s="315">
        <f>INT(C1333*E1334)</f>
        <v>0</v>
      </c>
      <c r="G1333" s="53" t="str">
        <f t="shared" si="65"/>
        <v/>
      </c>
      <c r="H1333" s="210"/>
      <c r="K1333" s="199"/>
      <c r="L1333" s="199"/>
      <c r="M1333" s="200"/>
      <c r="N1333" s="200"/>
    </row>
    <row r="1334" spans="1:14" ht="14.25" customHeight="1">
      <c r="A1334" s="148"/>
      <c r="B1334" s="143"/>
      <c r="C1334" s="304"/>
      <c r="D1334" s="47" t="s">
        <v>489</v>
      </c>
      <c r="E1334" s="315">
        <f>ROUNDDOWN(H1334,H1335)</f>
        <v>0</v>
      </c>
      <c r="F1334" s="315"/>
      <c r="G1334" s="53" t="str">
        <f t="shared" si="65"/>
        <v/>
      </c>
      <c r="H1334" s="211"/>
    </row>
    <row r="1335" spans="1:14" ht="14.25" customHeight="1">
      <c r="A1335" s="149"/>
      <c r="B1335" s="159"/>
      <c r="C1335" s="307"/>
      <c r="D1335" s="54"/>
      <c r="E1335" s="317"/>
      <c r="F1335" s="317"/>
      <c r="G1335" s="68" t="str">
        <f t="shared" si="65"/>
        <v/>
      </c>
      <c r="H1335" s="210">
        <f>IF(H1334&lt;10^4,-1,IF(H1334&lt;10^5,-2,IF(H1334&lt;10^6,-3,-4)))</f>
        <v>-1</v>
      </c>
    </row>
    <row r="1336" spans="1:14" ht="14.25" customHeight="1">
      <c r="A1336" s="148" t="s">
        <v>87</v>
      </c>
      <c r="B1336" s="143"/>
      <c r="C1336" s="304">
        <v>1</v>
      </c>
      <c r="D1336" s="47"/>
      <c r="E1336" s="315"/>
      <c r="F1336" s="315">
        <f>INT(C1336*E1337)</f>
        <v>0</v>
      </c>
      <c r="G1336" s="53" t="str">
        <f t="shared" si="65"/>
        <v/>
      </c>
      <c r="H1336" s="210"/>
      <c r="K1336" s="199"/>
      <c r="L1336" s="199"/>
      <c r="M1336" s="200"/>
      <c r="N1336" s="200"/>
    </row>
    <row r="1337" spans="1:14" ht="14.25" customHeight="1">
      <c r="A1337" s="148"/>
      <c r="B1337" s="143"/>
      <c r="C1337" s="304"/>
      <c r="D1337" s="47" t="s">
        <v>489</v>
      </c>
      <c r="E1337" s="315">
        <f>ROUNDDOWN(H1337,H1338)</f>
        <v>0</v>
      </c>
      <c r="F1337" s="315"/>
      <c r="G1337" s="53" t="str">
        <f t="shared" si="65"/>
        <v/>
      </c>
      <c r="H1337" s="211"/>
    </row>
    <row r="1338" spans="1:14" ht="14.25" customHeight="1">
      <c r="A1338" s="149"/>
      <c r="B1338" s="159"/>
      <c r="C1338" s="307"/>
      <c r="D1338" s="54"/>
      <c r="E1338" s="317"/>
      <c r="F1338" s="317"/>
      <c r="G1338" s="68" t="str">
        <f t="shared" si="65"/>
        <v/>
      </c>
      <c r="H1338" s="210">
        <f>IF(H1337&lt;10^4,-1,IF(H1337&lt;10^5,-2,IF(H1337&lt;10^6,-3,-4)))</f>
        <v>-1</v>
      </c>
      <c r="K1338" s="206"/>
    </row>
    <row r="1339" spans="1:14" ht="14.25" customHeight="1">
      <c r="A1339" s="148" t="s">
        <v>513</v>
      </c>
      <c r="B1339" s="143"/>
      <c r="C1339" s="304">
        <v>1</v>
      </c>
      <c r="D1339" s="47"/>
      <c r="E1339" s="315"/>
      <c r="F1339" s="315">
        <f>INT(C1339*E1340)</f>
        <v>0</v>
      </c>
      <c r="G1339" s="53" t="str">
        <f t="shared" si="65"/>
        <v/>
      </c>
      <c r="H1339" s="210"/>
      <c r="N1339" s="200"/>
    </row>
    <row r="1340" spans="1:14" ht="14.25" customHeight="1">
      <c r="A1340" s="148"/>
      <c r="B1340" s="143"/>
      <c r="C1340" s="304"/>
      <c r="D1340" s="47" t="s">
        <v>489</v>
      </c>
      <c r="E1340" s="315">
        <f>ROUNDDOWN(H1340,H1341)</f>
        <v>0</v>
      </c>
      <c r="F1340" s="315"/>
      <c r="G1340" s="53" t="str">
        <f t="shared" si="65"/>
        <v/>
      </c>
      <c r="H1340" s="211"/>
    </row>
    <row r="1341" spans="1:14" ht="14.25" customHeight="1">
      <c r="A1341" s="149"/>
      <c r="B1341" s="159"/>
      <c r="C1341" s="307"/>
      <c r="D1341" s="54"/>
      <c r="E1341" s="317"/>
      <c r="F1341" s="317"/>
      <c r="G1341" s="68" t="str">
        <f t="shared" si="65"/>
        <v/>
      </c>
      <c r="H1341" s="210">
        <f>IF(H1340&lt;10^4,-1,IF(H1340&lt;10^5,-2,IF(H1340&lt;10^6,-3,-4)))</f>
        <v>-1</v>
      </c>
      <c r="K1341" s="206"/>
    </row>
    <row r="1342" spans="1:14" ht="14.25" customHeight="1">
      <c r="A1342" s="148" t="s">
        <v>514</v>
      </c>
      <c r="B1342" s="143" t="s">
        <v>515</v>
      </c>
      <c r="C1342" s="304">
        <v>1</v>
      </c>
      <c r="D1342" s="47"/>
      <c r="E1342" s="315"/>
      <c r="F1342" s="315">
        <f>INT(C1342*E1343)</f>
        <v>0</v>
      </c>
      <c r="G1342" s="53" t="str">
        <f t="shared" si="65"/>
        <v/>
      </c>
      <c r="H1342" s="210"/>
      <c r="K1342" s="199"/>
      <c r="L1342" s="199"/>
      <c r="M1342" s="200"/>
      <c r="N1342" s="200"/>
    </row>
    <row r="1343" spans="1:14" ht="14.25" customHeight="1">
      <c r="A1343" s="148"/>
      <c r="B1343" s="143"/>
      <c r="C1343" s="304"/>
      <c r="D1343" s="47" t="s">
        <v>489</v>
      </c>
      <c r="E1343" s="315">
        <f>ROUNDDOWN(H1343,H1344)</f>
        <v>0</v>
      </c>
      <c r="F1343" s="315"/>
      <c r="G1343" s="53" t="str">
        <f t="shared" si="65"/>
        <v/>
      </c>
      <c r="H1343" s="211"/>
    </row>
    <row r="1344" spans="1:14" ht="14.25" customHeight="1">
      <c r="A1344" s="149"/>
      <c r="B1344" s="159"/>
      <c r="C1344" s="307"/>
      <c r="D1344" s="54"/>
      <c r="E1344" s="317"/>
      <c r="F1344" s="317"/>
      <c r="G1344" s="68" t="str">
        <f t="shared" si="65"/>
        <v/>
      </c>
      <c r="H1344" s="210">
        <f>IF(H1343&lt;10^4,-1,IF(H1343&lt;10^5,-2,IF(H1343&lt;10^6,-3,-4)))</f>
        <v>-1</v>
      </c>
    </row>
    <row r="1345" spans="1:11" ht="14.25" customHeight="1">
      <c r="A1345" s="148" t="s">
        <v>516</v>
      </c>
      <c r="B1345" s="143" t="s">
        <v>517</v>
      </c>
      <c r="C1345" s="304">
        <v>1</v>
      </c>
      <c r="D1345" s="47"/>
      <c r="E1345" s="315"/>
      <c r="F1345" s="315">
        <f>INT(C1345*E1346)</f>
        <v>0</v>
      </c>
      <c r="G1345" s="53" t="str">
        <f t="shared" si="65"/>
        <v/>
      </c>
      <c r="H1345" s="210"/>
    </row>
    <row r="1346" spans="1:11" ht="14.25" customHeight="1">
      <c r="A1346" s="148"/>
      <c r="B1346" s="143"/>
      <c r="C1346" s="304"/>
      <c r="D1346" s="47" t="s">
        <v>489</v>
      </c>
      <c r="E1346" s="315">
        <f>ROUNDDOWN(H1346,H1347)</f>
        <v>0</v>
      </c>
      <c r="F1346" s="315"/>
      <c r="G1346" s="53" t="str">
        <f t="shared" si="65"/>
        <v/>
      </c>
      <c r="H1346" s="211"/>
    </row>
    <row r="1347" spans="1:11" ht="14.25" customHeight="1">
      <c r="A1347" s="149"/>
      <c r="B1347" s="159"/>
      <c r="C1347" s="310"/>
      <c r="D1347" s="54"/>
      <c r="E1347" s="317"/>
      <c r="F1347" s="317"/>
      <c r="G1347" s="68" t="str">
        <f t="shared" si="65"/>
        <v/>
      </c>
      <c r="H1347" s="210">
        <f>IF(H1346&lt;10^4,-1,IF(H1346&lt;10^5,-2,IF(H1346&lt;10^6,-3,-4)))</f>
        <v>-1</v>
      </c>
    </row>
    <row r="1348" spans="1:11" ht="14.25" customHeight="1">
      <c r="A1348" s="148" t="s">
        <v>518</v>
      </c>
      <c r="B1348" s="143"/>
      <c r="C1348" s="304">
        <v>1</v>
      </c>
      <c r="D1348" s="47"/>
      <c r="E1348" s="315"/>
      <c r="F1348" s="315">
        <f>INT(C1348*E1349)</f>
        <v>0</v>
      </c>
      <c r="G1348" s="53" t="str">
        <f t="shared" si="65"/>
        <v/>
      </c>
      <c r="H1348" s="210"/>
    </row>
    <row r="1349" spans="1:11" ht="14.25" customHeight="1">
      <c r="A1349" s="148"/>
      <c r="B1349" s="143"/>
      <c r="C1349" s="304"/>
      <c r="D1349" s="47" t="s">
        <v>489</v>
      </c>
      <c r="E1349" s="315">
        <f>ROUNDDOWN(H1349,H1350)</f>
        <v>0</v>
      </c>
      <c r="F1349" s="315"/>
      <c r="G1349" s="53" t="str">
        <f t="shared" si="65"/>
        <v/>
      </c>
      <c r="H1349" s="211"/>
    </row>
    <row r="1350" spans="1:11" ht="14.25" customHeight="1">
      <c r="A1350" s="149"/>
      <c r="B1350" s="159"/>
      <c r="C1350" s="310"/>
      <c r="D1350" s="54"/>
      <c r="E1350" s="317"/>
      <c r="F1350" s="317"/>
      <c r="G1350" s="68" t="str">
        <f t="shared" si="65"/>
        <v/>
      </c>
      <c r="H1350" s="210">
        <f>IF(H1349&lt;10^4,-1,IF(H1349&lt;10^5,-2,IF(H1349&lt;10^6,-3,-4)))</f>
        <v>-1</v>
      </c>
    </row>
    <row r="1351" spans="1:11" ht="14.25" customHeight="1">
      <c r="A1351" s="148" t="s">
        <v>519</v>
      </c>
      <c r="B1351" s="143"/>
      <c r="C1351" s="304">
        <v>1</v>
      </c>
      <c r="D1351" s="47"/>
      <c r="E1351" s="352"/>
      <c r="F1351" s="315">
        <f>INT(C1351*E1352)</f>
        <v>0</v>
      </c>
      <c r="G1351" s="53" t="str">
        <f t="shared" si="65"/>
        <v/>
      </c>
      <c r="H1351" s="210"/>
    </row>
    <row r="1352" spans="1:11" ht="14.25" customHeight="1">
      <c r="A1352" s="148"/>
      <c r="B1352" s="143"/>
      <c r="C1352" s="314"/>
      <c r="D1352" s="47" t="s">
        <v>140</v>
      </c>
      <c r="E1352" s="352">
        <f>ROUNDDOWN(H1352,H1353)</f>
        <v>0</v>
      </c>
      <c r="F1352" s="315"/>
      <c r="G1352" s="53" t="str">
        <f t="shared" si="65"/>
        <v/>
      </c>
      <c r="H1352" s="211"/>
    </row>
    <row r="1353" spans="1:11" ht="14.25" customHeight="1">
      <c r="A1353" s="149"/>
      <c r="B1353" s="159"/>
      <c r="C1353" s="310"/>
      <c r="D1353" s="54"/>
      <c r="E1353" s="353"/>
      <c r="F1353" s="317"/>
      <c r="G1353" s="68" t="str">
        <f t="shared" si="65"/>
        <v/>
      </c>
      <c r="H1353" s="210">
        <f>IF(H1352&lt;10^4,-1,IF(H1352&lt;10^5,-2,IF(H1352&lt;10^6,-3,-4)))</f>
        <v>-1</v>
      </c>
    </row>
    <row r="1354" spans="1:11" ht="14.25" customHeight="1">
      <c r="A1354" s="148" t="s">
        <v>520</v>
      </c>
      <c r="B1354" s="143"/>
      <c r="C1354" s="304">
        <v>1</v>
      </c>
      <c r="D1354" s="47"/>
      <c r="E1354" s="352"/>
      <c r="F1354" s="315">
        <f>INT(C1354*E1355)</f>
        <v>0</v>
      </c>
      <c r="G1354" s="53" t="str">
        <f t="shared" si="65"/>
        <v/>
      </c>
      <c r="H1354" s="210"/>
    </row>
    <row r="1355" spans="1:11" ht="14.25" customHeight="1">
      <c r="A1355" s="148"/>
      <c r="B1355" s="143"/>
      <c r="C1355" s="314"/>
      <c r="D1355" s="47" t="s">
        <v>140</v>
      </c>
      <c r="E1355" s="352">
        <f>ROUNDDOWN(H1355,H1356)</f>
        <v>0</v>
      </c>
      <c r="F1355" s="315"/>
      <c r="G1355" s="53" t="str">
        <f t="shared" si="65"/>
        <v/>
      </c>
      <c r="H1355" s="211"/>
    </row>
    <row r="1356" spans="1:11" ht="14.25" customHeight="1">
      <c r="A1356" s="149"/>
      <c r="B1356" s="159"/>
      <c r="C1356" s="310"/>
      <c r="D1356" s="54"/>
      <c r="E1356" s="353"/>
      <c r="F1356" s="317"/>
      <c r="G1356" s="68" t="str">
        <f t="shared" si="65"/>
        <v/>
      </c>
      <c r="H1356" s="210">
        <f>IF(H1355&lt;10^4,-1,IF(H1355&lt;10^5,-2,IF(H1355&lt;10^6,-3,-4)))</f>
        <v>-1</v>
      </c>
    </row>
    <row r="1357" spans="1:11" ht="14.25" customHeight="1">
      <c r="A1357" s="148" t="s">
        <v>521</v>
      </c>
      <c r="B1357" s="143"/>
      <c r="C1357" s="304">
        <v>1</v>
      </c>
      <c r="D1357" s="47"/>
      <c r="E1357" s="352"/>
      <c r="F1357" s="315">
        <f>INT(C1357*E1358)</f>
        <v>0</v>
      </c>
      <c r="G1357" s="53" t="str">
        <f t="shared" si="65"/>
        <v/>
      </c>
      <c r="H1357" s="210"/>
    </row>
    <row r="1358" spans="1:11" ht="14.25" customHeight="1">
      <c r="A1358" s="148"/>
      <c r="B1358" s="143"/>
      <c r="C1358" s="314"/>
      <c r="D1358" s="47" t="s">
        <v>140</v>
      </c>
      <c r="E1358" s="352">
        <f>ROUNDDOWN(H1358,H1359)</f>
        <v>0</v>
      </c>
      <c r="F1358" s="315"/>
      <c r="G1358" s="53" t="str">
        <f t="shared" si="65"/>
        <v/>
      </c>
      <c r="H1358" s="211"/>
    </row>
    <row r="1359" spans="1:11" ht="14.25" customHeight="1">
      <c r="A1359" s="149"/>
      <c r="B1359" s="159"/>
      <c r="C1359" s="310"/>
      <c r="D1359" s="54"/>
      <c r="E1359" s="353"/>
      <c r="F1359" s="317"/>
      <c r="G1359" s="68" t="str">
        <f t="shared" si="65"/>
        <v/>
      </c>
      <c r="H1359" s="210">
        <f>IF(H1358&lt;10^4,-1,IF(H1358&lt;10^5,-2,IF(H1358&lt;10^6,-3,-4)))</f>
        <v>-1</v>
      </c>
      <c r="K1359" s="206"/>
    </row>
    <row r="1360" spans="1:11" ht="14.25" customHeight="1">
      <c r="A1360" s="148" t="s">
        <v>522</v>
      </c>
      <c r="B1360" s="143"/>
      <c r="C1360" s="304">
        <v>1</v>
      </c>
      <c r="D1360" s="47"/>
      <c r="E1360" s="352"/>
      <c r="F1360" s="315">
        <f>INT(C1360*E1361)</f>
        <v>0</v>
      </c>
      <c r="G1360" s="53" t="str">
        <f t="shared" si="65"/>
        <v/>
      </c>
      <c r="H1360" s="210"/>
    </row>
    <row r="1361" spans="1:8" ht="14.25" customHeight="1">
      <c r="A1361" s="148"/>
      <c r="B1361" s="143"/>
      <c r="C1361" s="314"/>
      <c r="D1361" s="47" t="s">
        <v>140</v>
      </c>
      <c r="E1361" s="352">
        <f>ROUNDDOWN(H1361,H1362)</f>
        <v>0</v>
      </c>
      <c r="F1361" s="315"/>
      <c r="G1361" s="53" t="str">
        <f t="shared" si="65"/>
        <v/>
      </c>
      <c r="H1361" s="211"/>
    </row>
    <row r="1362" spans="1:8" ht="14.25" customHeight="1">
      <c r="A1362" s="149"/>
      <c r="B1362" s="159"/>
      <c r="C1362" s="310"/>
      <c r="D1362" s="54"/>
      <c r="E1362" s="353"/>
      <c r="F1362" s="317"/>
      <c r="G1362" s="68" t="str">
        <f t="shared" si="65"/>
        <v/>
      </c>
      <c r="H1362" s="210">
        <f>IF(H1361&lt;10^4,-1,IF(H1361&lt;10^5,-2,IF(H1361&lt;10^6,-3,-4)))</f>
        <v>-1</v>
      </c>
    </row>
    <row r="1363" spans="1:8" ht="14.25" customHeight="1">
      <c r="A1363" s="148"/>
      <c r="B1363" s="143"/>
      <c r="C1363" s="304"/>
      <c r="D1363" s="47"/>
      <c r="E1363" s="315"/>
      <c r="F1363" s="315"/>
      <c r="G1363" s="53"/>
      <c r="H1363" s="210"/>
    </row>
    <row r="1364" spans="1:8" ht="14.25" customHeight="1">
      <c r="A1364" s="148"/>
      <c r="B1364" s="143"/>
      <c r="C1364" s="314"/>
      <c r="D1364" s="47"/>
      <c r="E1364" s="315"/>
      <c r="F1364" s="315"/>
      <c r="G1364" s="53"/>
      <c r="H1364" s="211"/>
    </row>
    <row r="1365" spans="1:8" ht="14.25" customHeight="1">
      <c r="A1365" s="149"/>
      <c r="B1365" s="159"/>
      <c r="C1365" s="310"/>
      <c r="D1365" s="54"/>
      <c r="E1365" s="317"/>
      <c r="F1365" s="317"/>
      <c r="G1365" s="68"/>
      <c r="H1365" s="210">
        <f>IF(H1364&lt;10^4,-1,IF(H1364&lt;10^5,-2,IF(H1364&lt;10^6,-3,-4)))</f>
        <v>-1</v>
      </c>
    </row>
    <row r="1366" spans="1:8" ht="14.25" customHeight="1">
      <c r="A1366" s="148" t="s">
        <v>523</v>
      </c>
      <c r="B1366" s="143"/>
      <c r="C1366" s="304">
        <v>1</v>
      </c>
      <c r="D1366" s="47"/>
      <c r="E1366" s="352"/>
      <c r="F1366" s="315">
        <f>INT(C1366*E1367)</f>
        <v>0</v>
      </c>
      <c r="G1366" s="53" t="str">
        <f t="shared" ref="G1366:G1371" si="66">I1366&amp;J1366&amp;K1366&amp;L1366&amp;M1366&amp;N1366&amp;O1366</f>
        <v/>
      </c>
      <c r="H1366" s="210"/>
    </row>
    <row r="1367" spans="1:8" ht="14.25" customHeight="1">
      <c r="A1367" s="148"/>
      <c r="B1367" s="143"/>
      <c r="C1367" s="314"/>
      <c r="D1367" s="47" t="s">
        <v>140</v>
      </c>
      <c r="E1367" s="352">
        <f>ROUNDDOWN(H1367,H1368)</f>
        <v>0</v>
      </c>
      <c r="F1367" s="315"/>
      <c r="G1367" s="53" t="str">
        <f t="shared" si="66"/>
        <v/>
      </c>
      <c r="H1367" s="211"/>
    </row>
    <row r="1368" spans="1:8" ht="14.25" customHeight="1">
      <c r="A1368" s="149"/>
      <c r="B1368" s="159"/>
      <c r="C1368" s="310"/>
      <c r="D1368" s="54"/>
      <c r="E1368" s="353"/>
      <c r="F1368" s="317"/>
      <c r="G1368" s="68" t="str">
        <f t="shared" si="66"/>
        <v/>
      </c>
      <c r="H1368" s="210">
        <f>IF(H1367&lt;10^4,-1,IF(H1367&lt;10^5,-2,IF(H1367&lt;10^6,-3,-4)))</f>
        <v>-1</v>
      </c>
    </row>
    <row r="1369" spans="1:8" ht="14.25" customHeight="1">
      <c r="A1369" s="148" t="s">
        <v>524</v>
      </c>
      <c r="B1369" s="143"/>
      <c r="C1369" s="304">
        <v>1</v>
      </c>
      <c r="D1369" s="47"/>
      <c r="E1369" s="352"/>
      <c r="F1369" s="315">
        <f>INT(C1369*E1370)</f>
        <v>0</v>
      </c>
      <c r="G1369" s="53" t="str">
        <f t="shared" si="66"/>
        <v/>
      </c>
      <c r="H1369" s="192"/>
    </row>
    <row r="1370" spans="1:8" ht="14.25" customHeight="1">
      <c r="A1370" s="148"/>
      <c r="B1370" s="143"/>
      <c r="C1370" s="314"/>
      <c r="D1370" s="47" t="s">
        <v>140</v>
      </c>
      <c r="E1370" s="352">
        <f>ROUNDDOWN(H1370,H1371)</f>
        <v>0</v>
      </c>
      <c r="F1370" s="315"/>
      <c r="G1370" s="53" t="str">
        <f t="shared" si="66"/>
        <v/>
      </c>
      <c r="H1370" s="212"/>
    </row>
    <row r="1371" spans="1:8" ht="14.25" customHeight="1">
      <c r="A1371" s="149"/>
      <c r="B1371" s="159"/>
      <c r="C1371" s="310"/>
      <c r="D1371" s="54"/>
      <c r="E1371" s="353"/>
      <c r="F1371" s="317"/>
      <c r="G1371" s="68" t="str">
        <f t="shared" si="66"/>
        <v/>
      </c>
      <c r="H1371" s="192">
        <f>IF(H1370&lt;10^4,-1,IF(H1370&lt;10^5,-2,IF(H1370&lt;10^6,-3,-4)))</f>
        <v>-1</v>
      </c>
    </row>
    <row r="1372" spans="1:8" ht="14.25" customHeight="1">
      <c r="A1372" s="148"/>
      <c r="B1372" s="143"/>
      <c r="C1372" s="314"/>
      <c r="D1372" s="47"/>
      <c r="E1372" s="315"/>
      <c r="F1372" s="315"/>
      <c r="G1372" s="53" t="str">
        <f>I1372&amp;J1372&amp;K1372&amp;L1372&amp;M1372&amp;N1372&amp;O1372</f>
        <v/>
      </c>
      <c r="H1372" s="192"/>
    </row>
    <row r="1373" spans="1:8" ht="14.25" customHeight="1">
      <c r="A1373" s="148"/>
      <c r="B1373" s="143"/>
      <c r="C1373" s="314"/>
      <c r="D1373" s="47"/>
      <c r="E1373" s="315"/>
      <c r="F1373" s="315"/>
      <c r="G1373" s="53" t="str">
        <f>I1373&amp;J1373&amp;K1373&amp;L1373&amp;M1373&amp;N1373&amp;O1373</f>
        <v/>
      </c>
      <c r="H1373" s="212"/>
    </row>
    <row r="1374" spans="1:8" ht="14.25" customHeight="1">
      <c r="A1374" s="149"/>
      <c r="B1374" s="159"/>
      <c r="C1374" s="310"/>
      <c r="D1374" s="54"/>
      <c r="E1374" s="317"/>
      <c r="F1374" s="317"/>
      <c r="G1374" s="68" t="str">
        <f>I1374&amp;J1374&amp;K1374&amp;L1374&amp;M1374&amp;N1374&amp;O1374</f>
        <v/>
      </c>
      <c r="H1374" s="192">
        <f>IF(H1373&lt;10^4,-1,IF(H1373&lt;10^5,-2,IF(H1373&lt;10^6,-3,-4)))</f>
        <v>-1</v>
      </c>
    </row>
    <row r="1375" spans="1:8" ht="14.25" customHeight="1">
      <c r="A1375" s="41"/>
      <c r="B1375" s="37"/>
      <c r="C1375" s="314"/>
      <c r="D1375" s="28"/>
      <c r="E1375" s="315"/>
      <c r="F1375" s="315">
        <f t="array" ref="F1375">SUM(IF(MOD(ROW(F1279:F1372),3)=MOD(ROW(F1279),3),F1279:F1372))</f>
        <v>0</v>
      </c>
      <c r="G1375" s="86"/>
      <c r="H1375" s="192"/>
    </row>
    <row r="1376" spans="1:8" ht="14.25" customHeight="1">
      <c r="A1376" s="44" t="s">
        <v>131</v>
      </c>
      <c r="B1376" s="37"/>
      <c r="C1376" s="314"/>
      <c r="D1376" s="28"/>
      <c r="E1376" s="315"/>
      <c r="F1376" s="315"/>
      <c r="G1376" s="53"/>
      <c r="H1376" s="212"/>
    </row>
    <row r="1377" spans="1:8" ht="14.25" customHeight="1">
      <c r="A1377" s="45"/>
      <c r="B1377" s="46"/>
      <c r="C1377" s="311"/>
      <c r="D1377" s="48"/>
      <c r="E1377" s="321"/>
      <c r="F1377" s="321"/>
      <c r="G1377" s="55" t="str">
        <f>I1377&amp;J1377&amp;K1377&amp;L1377&amp;M1377&amp;N1377&amp;O1377</f>
        <v/>
      </c>
      <c r="H1377" s="192">
        <f>IF(H1376&lt;10^4,-1,IF(H1376&lt;10^5,-2,IF(H1376&lt;10^6,-3,-4)))</f>
        <v>-1</v>
      </c>
    </row>
  </sheetData>
  <phoneticPr fontId="8"/>
  <printOptions horizontalCentered="1" verticalCentered="1"/>
  <pageMargins left="0.6692913385826772" right="0.6692913385826772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rowBreaks count="26" manualBreakCount="26">
    <brk id="51" min="3" max="6" man="1"/>
    <brk id="102" min="3" max="6" man="1"/>
    <brk id="153" min="3" max="6" man="1"/>
    <brk id="204" min="3" max="6" man="1"/>
    <brk id="255" min="3" max="6" man="1"/>
    <brk id="306" min="3" max="6" man="1"/>
    <brk id="357" min="3" max="6" man="1"/>
    <brk id="408" min="3" max="6" man="1"/>
    <brk id="459" min="3" max="6" man="1"/>
    <brk id="510" min="3" max="6" man="1"/>
    <brk id="561" min="3" max="6" man="1"/>
    <brk id="612" min="3" max="6" man="1"/>
    <brk id="663" min="3" max="6" man="1"/>
    <brk id="714" min="3" max="6" man="1"/>
    <brk id="765" min="3" max="6" man="1"/>
    <brk id="816" min="3" max="6" man="1"/>
    <brk id="867" min="3" max="6" man="1"/>
    <brk id="918" min="3" max="6" man="1"/>
    <brk id="969" max="6" man="1"/>
    <brk id="1020" min="3" max="6" man="1"/>
    <brk id="1071" max="6" man="1"/>
    <brk id="1122" min="3" max="6" man="1"/>
    <brk id="1173" min="3" max="6" man="1"/>
    <brk id="1224" min="3" max="6" man="1"/>
    <brk id="1275" min="3" max="6" man="1"/>
    <brk id="1326" min="3" max="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204"/>
  <sheetViews>
    <sheetView zoomScaleNormal="100" workbookViewId="0">
      <selection activeCell="K10" sqref="K10"/>
    </sheetView>
  </sheetViews>
  <sheetFormatPr defaultRowHeight="12"/>
  <cols>
    <col min="1" max="1" width="20.28515625" customWidth="1"/>
    <col min="2" max="2" width="20.85546875" customWidth="1"/>
    <col min="3" max="3" width="10" style="81" customWidth="1"/>
    <col min="4" max="4" width="6.28515625" style="81" customWidth="1"/>
    <col min="5" max="5" width="10" style="81" customWidth="1"/>
    <col min="6" max="6" width="14.85546875" style="81" customWidth="1"/>
    <col min="7" max="7" width="16.28515625" style="72" customWidth="1"/>
    <col min="8" max="8" width="9.85546875" customWidth="1"/>
    <col min="9" max="9" width="10.7109375" bestFit="1" customWidth="1"/>
    <col min="10" max="10" width="2.140625" customWidth="1"/>
    <col min="12" max="12" width="2.140625" customWidth="1"/>
    <col min="14" max="14" width="2.140625" customWidth="1"/>
    <col min="15" max="15" width="9.7109375" bestFit="1" customWidth="1"/>
    <col min="16" max="16" width="9.7109375" customWidth="1"/>
    <col min="21" max="21" width="8.7109375" customWidth="1"/>
  </cols>
  <sheetData>
    <row r="1" spans="1:14" ht="14.25" customHeight="1">
      <c r="G1" s="69">
        <f>内訳1!G1327+1</f>
        <v>36</v>
      </c>
      <c r="H1" s="208">
        <v>1</v>
      </c>
    </row>
    <row r="2" spans="1:14" ht="26.1" customHeight="1">
      <c r="A2" s="75" t="str">
        <f>集計!A59</f>
        <v>A-2.外構工事</v>
      </c>
      <c r="B2" s="250" t="str">
        <f>集計!A209</f>
        <v>1.整地工事</v>
      </c>
      <c r="C2" s="35"/>
      <c r="D2" s="31"/>
      <c r="E2" s="31"/>
      <c r="F2" s="32"/>
      <c r="G2" s="70"/>
    </row>
    <row r="3" spans="1:14" ht="26.1" customHeight="1">
      <c r="A3" s="33" t="s">
        <v>132</v>
      </c>
      <c r="B3" s="34" t="s">
        <v>133</v>
      </c>
      <c r="C3" s="34" t="s">
        <v>134</v>
      </c>
      <c r="D3" s="34" t="s">
        <v>129</v>
      </c>
      <c r="E3" s="34" t="s">
        <v>135</v>
      </c>
      <c r="F3" s="34" t="s">
        <v>136</v>
      </c>
      <c r="G3" s="71" t="s">
        <v>137</v>
      </c>
    </row>
    <row r="4" spans="1:14" ht="14.25" customHeight="1">
      <c r="A4" s="41" t="s">
        <v>818</v>
      </c>
      <c r="B4" s="37" t="s">
        <v>819</v>
      </c>
      <c r="C4" s="314">
        <v>20</v>
      </c>
      <c r="D4" s="28"/>
      <c r="E4" s="315"/>
      <c r="F4" s="315">
        <f>INT(C4*E5)</f>
        <v>0</v>
      </c>
      <c r="G4" s="53" t="str">
        <f t="shared" ref="G4:G9" si="0">I4&amp;J4&amp;K4&amp;L4&amp;M4&amp;N4&amp;O4</f>
        <v/>
      </c>
      <c r="H4" s="210"/>
      <c r="K4" s="49"/>
      <c r="L4" s="49"/>
      <c r="M4" s="50"/>
      <c r="N4" s="50"/>
    </row>
    <row r="5" spans="1:14" ht="14.25" customHeight="1">
      <c r="A5" s="41"/>
      <c r="B5" s="37"/>
      <c r="C5" s="304"/>
      <c r="D5" s="28" t="s">
        <v>890</v>
      </c>
      <c r="E5" s="315">
        <f>ROUNDDOWN(H5,H6)</f>
        <v>0</v>
      </c>
      <c r="F5" s="315"/>
      <c r="G5" s="53" t="str">
        <f t="shared" si="0"/>
        <v/>
      </c>
      <c r="H5" s="211"/>
    </row>
    <row r="6" spans="1:14" ht="14.25" customHeight="1">
      <c r="A6" s="42"/>
      <c r="B6" s="73"/>
      <c r="C6" s="307"/>
      <c r="D6" s="29"/>
      <c r="E6" s="317"/>
      <c r="F6" s="317"/>
      <c r="G6" s="68" t="str">
        <f t="shared" si="0"/>
        <v/>
      </c>
      <c r="H6" s="210">
        <f>IF(H5&lt;10^4,-1,IF(H5&lt;10^5,-2,IF(H5&lt;10^6,-3,-4)))</f>
        <v>-1</v>
      </c>
    </row>
    <row r="7" spans="1:14" ht="14.25" customHeight="1">
      <c r="A7" s="41" t="s">
        <v>821</v>
      </c>
      <c r="B7" s="37" t="s">
        <v>820</v>
      </c>
      <c r="C7" s="314">
        <v>10</v>
      </c>
      <c r="D7" s="28"/>
      <c r="E7" s="315"/>
      <c r="F7" s="315">
        <f>INT(C7*E8)</f>
        <v>0</v>
      </c>
      <c r="G7" s="53" t="str">
        <f t="shared" si="0"/>
        <v/>
      </c>
      <c r="H7" s="210"/>
      <c r="K7" s="49"/>
      <c r="L7" s="49"/>
      <c r="M7" s="50"/>
      <c r="N7" s="50"/>
    </row>
    <row r="8" spans="1:14" ht="14.25" customHeight="1">
      <c r="A8" s="41"/>
      <c r="B8" s="37"/>
      <c r="C8" s="304"/>
      <c r="D8" s="28" t="s">
        <v>890</v>
      </c>
      <c r="E8" s="315">
        <f>ROUNDDOWN(H8,H9)</f>
        <v>0</v>
      </c>
      <c r="F8" s="315"/>
      <c r="G8" s="53" t="str">
        <f t="shared" si="0"/>
        <v/>
      </c>
      <c r="H8" s="211"/>
    </row>
    <row r="9" spans="1:14" ht="14.25" customHeight="1">
      <c r="A9" s="42"/>
      <c r="B9" s="73"/>
      <c r="C9" s="307"/>
      <c r="D9" s="29"/>
      <c r="E9" s="317"/>
      <c r="F9" s="317"/>
      <c r="G9" s="68" t="str">
        <f t="shared" si="0"/>
        <v/>
      </c>
      <c r="H9" s="210">
        <f>IF(H8&lt;10^4,-1,IF(H8&lt;10^5,-2,IF(H8&lt;10^6,-3,-4)))</f>
        <v>-1</v>
      </c>
    </row>
    <row r="10" spans="1:14" ht="14.25" customHeight="1">
      <c r="A10" s="41" t="s">
        <v>822</v>
      </c>
      <c r="B10" s="37" t="s">
        <v>823</v>
      </c>
      <c r="C10" s="314">
        <v>12</v>
      </c>
      <c r="D10" s="28"/>
      <c r="E10" s="306"/>
      <c r="F10" s="306">
        <f>INT(C10*E11)</f>
        <v>0</v>
      </c>
      <c r="G10" s="53" t="str">
        <f>I10&amp;J10&amp;K10&amp;L10&amp;M10&amp;N10&amp;O10</f>
        <v/>
      </c>
      <c r="H10" s="210"/>
      <c r="K10" s="49"/>
      <c r="L10" s="49"/>
      <c r="M10" s="50"/>
      <c r="N10" s="50"/>
    </row>
    <row r="11" spans="1:14" ht="14.25" customHeight="1">
      <c r="A11" s="41"/>
      <c r="B11" s="37"/>
      <c r="C11" s="304"/>
      <c r="D11" s="28" t="s">
        <v>890</v>
      </c>
      <c r="E11" s="306">
        <f>ROUNDDOWN(H11,H12)</f>
        <v>0</v>
      </c>
      <c r="F11" s="306"/>
      <c r="G11" s="53" t="str">
        <f>I11&amp;J11&amp;K11&amp;L11&amp;M11&amp;N11&amp;O11</f>
        <v/>
      </c>
      <c r="H11" s="211"/>
    </row>
    <row r="12" spans="1:14" ht="14.25" customHeight="1">
      <c r="A12" s="42"/>
      <c r="B12" s="73"/>
      <c r="C12" s="307"/>
      <c r="D12" s="29"/>
      <c r="E12" s="309"/>
      <c r="F12" s="309"/>
      <c r="G12" s="68" t="str">
        <f>I12&amp;J12&amp;K12&amp;L12&amp;M12&amp;N12&amp;O12</f>
        <v/>
      </c>
      <c r="H12" s="210">
        <f>IF(H11&lt;10^4,-1,IF(H11&lt;10^5,-2,IF(H11&lt;10^6,-3,-4)))</f>
        <v>-1</v>
      </c>
    </row>
    <row r="13" spans="1:14" ht="14.25" customHeight="1">
      <c r="A13" s="41" t="s">
        <v>94</v>
      </c>
      <c r="B13" s="143" t="s">
        <v>216</v>
      </c>
      <c r="C13" s="322">
        <v>25</v>
      </c>
      <c r="D13" s="171"/>
      <c r="E13" s="315"/>
      <c r="F13" s="315">
        <f>INT(C13*E14)</f>
        <v>0</v>
      </c>
      <c r="G13" s="53" t="str">
        <f>I13&amp;J10&amp;K10&amp;L10&amp;M10&amp;N10&amp;O10</f>
        <v/>
      </c>
      <c r="H13" s="210"/>
      <c r="K13" s="49"/>
      <c r="L13" s="49"/>
      <c r="M13" s="50"/>
      <c r="N13" s="50"/>
    </row>
    <row r="14" spans="1:14" ht="14.25" customHeight="1">
      <c r="A14" s="41"/>
      <c r="B14" s="143"/>
      <c r="C14" s="318"/>
      <c r="D14" s="28" t="s">
        <v>891</v>
      </c>
      <c r="E14" s="315">
        <f>ROUNDDOWN(H14,H15)</f>
        <v>0</v>
      </c>
      <c r="F14" s="315"/>
      <c r="G14" s="53" t="str">
        <f>I14&amp;J11&amp;K11&amp;L11&amp;M11&amp;N11&amp;O11</f>
        <v/>
      </c>
      <c r="H14" s="211"/>
    </row>
    <row r="15" spans="1:14" ht="14.25" customHeight="1">
      <c r="A15" s="42"/>
      <c r="B15" s="158"/>
      <c r="C15" s="319"/>
      <c r="D15" s="172"/>
      <c r="E15" s="317"/>
      <c r="F15" s="317"/>
      <c r="G15" s="68" t="str">
        <f>I15&amp;J12&amp;K12&amp;L12&amp;M12&amp;N12&amp;O12</f>
        <v/>
      </c>
      <c r="H15" s="210">
        <f>IF(H14&lt;10^4,-1,IF(H14&lt;10^5,-2,IF(H14&lt;10^6,-3,-4)))</f>
        <v>-1</v>
      </c>
    </row>
    <row r="16" spans="1:14" ht="14.25" customHeight="1">
      <c r="A16" s="41" t="s">
        <v>824</v>
      </c>
      <c r="B16" s="37" t="s">
        <v>825</v>
      </c>
      <c r="C16" s="314">
        <v>30</v>
      </c>
      <c r="D16" s="28"/>
      <c r="E16" s="315"/>
      <c r="F16" s="315">
        <f>INT(C16*E17)</f>
        <v>0</v>
      </c>
      <c r="G16" s="53" t="str">
        <f>I16&amp;J16&amp;K16&amp;L16&amp;M16&amp;N16&amp;O16</f>
        <v/>
      </c>
      <c r="H16" s="210"/>
      <c r="K16" s="49"/>
      <c r="L16" s="49"/>
      <c r="M16" s="50"/>
      <c r="N16" s="50"/>
    </row>
    <row r="17" spans="1:14" ht="14.25" customHeight="1">
      <c r="A17" s="41"/>
      <c r="B17" s="37"/>
      <c r="C17" s="304"/>
      <c r="D17" s="28" t="s">
        <v>890</v>
      </c>
      <c r="E17" s="315">
        <f>ROUNDDOWN(H17,H18)</f>
        <v>0</v>
      </c>
      <c r="F17" s="315"/>
      <c r="G17" s="53" t="str">
        <f>I17&amp;J17&amp;K17&amp;L17&amp;M17&amp;N17&amp;O17</f>
        <v/>
      </c>
      <c r="H17" s="211"/>
    </row>
    <row r="18" spans="1:14" ht="14.25" customHeight="1">
      <c r="A18" s="42"/>
      <c r="B18" s="73"/>
      <c r="C18" s="307"/>
      <c r="D18" s="29"/>
      <c r="E18" s="317"/>
      <c r="F18" s="317"/>
      <c r="G18" s="68" t="str">
        <f>I18&amp;J18&amp;K18&amp;L18&amp;M18&amp;N18&amp;O18</f>
        <v/>
      </c>
      <c r="H18" s="210">
        <f>IF(H17&lt;10^4,-1,IF(H17&lt;10^5,-2,IF(H17&lt;10^6,-3,-4)))</f>
        <v>-1</v>
      </c>
    </row>
    <row r="19" spans="1:14" ht="14.25" customHeight="1">
      <c r="A19" s="41"/>
      <c r="B19" s="37"/>
      <c r="C19" s="318"/>
      <c r="D19" s="171"/>
      <c r="E19" s="315"/>
      <c r="F19" s="315"/>
      <c r="G19" s="53"/>
      <c r="H19" s="210"/>
      <c r="I19" s="49"/>
      <c r="J19" s="49"/>
      <c r="K19" s="49"/>
      <c r="L19" s="49"/>
      <c r="M19" s="50"/>
      <c r="N19" s="50"/>
    </row>
    <row r="20" spans="1:14" ht="14.25" customHeight="1">
      <c r="A20" s="41"/>
      <c r="B20" s="37"/>
      <c r="C20" s="318"/>
      <c r="D20" s="28"/>
      <c r="E20" s="315"/>
      <c r="F20" s="315"/>
      <c r="G20" s="53"/>
      <c r="H20" s="211"/>
    </row>
    <row r="21" spans="1:14" ht="14.25" customHeight="1">
      <c r="A21" s="42"/>
      <c r="B21" s="43"/>
      <c r="C21" s="319"/>
      <c r="D21" s="172"/>
      <c r="E21" s="317"/>
      <c r="F21" s="317"/>
      <c r="G21" s="68"/>
      <c r="H21" s="210">
        <f>IF(H20&lt;10^4,-1,IF(H20&lt;10^5,-2,IF(H20&lt;10^6,-3,-4)))</f>
        <v>-1</v>
      </c>
    </row>
    <row r="22" spans="1:14" ht="14.25" customHeight="1">
      <c r="A22" s="41"/>
      <c r="B22" s="37"/>
      <c r="C22" s="304"/>
      <c r="D22" s="28"/>
      <c r="E22" s="315"/>
      <c r="F22" s="315"/>
      <c r="G22" s="52"/>
      <c r="H22" s="210"/>
      <c r="K22" s="49"/>
      <c r="L22" s="49"/>
      <c r="M22" s="50"/>
      <c r="N22" s="50"/>
    </row>
    <row r="23" spans="1:14" ht="14.25" customHeight="1">
      <c r="A23" s="41"/>
      <c r="B23" s="37"/>
      <c r="C23" s="304"/>
      <c r="D23" s="28"/>
      <c r="E23" s="315"/>
      <c r="F23" s="315"/>
      <c r="G23" s="53"/>
      <c r="H23" s="211"/>
    </row>
    <row r="24" spans="1:14" ht="14.25" customHeight="1">
      <c r="A24" s="42"/>
      <c r="B24" s="73"/>
      <c r="C24" s="307"/>
      <c r="D24" s="29"/>
      <c r="E24" s="317"/>
      <c r="F24" s="317"/>
      <c r="G24" s="68"/>
      <c r="H24" s="210">
        <f>IF(H23&lt;10^4,-1,IF(H23&lt;10^5,-2,IF(H23&lt;10^6,-3,-4)))</f>
        <v>-1</v>
      </c>
    </row>
    <row r="25" spans="1:14" ht="14.25" customHeight="1">
      <c r="A25" s="41"/>
      <c r="B25" s="37"/>
      <c r="C25" s="314"/>
      <c r="D25" s="28"/>
      <c r="E25" s="315"/>
      <c r="F25" s="315"/>
      <c r="G25" s="52"/>
      <c r="H25" s="210"/>
      <c r="I25" s="49"/>
      <c r="J25" s="49"/>
      <c r="K25" s="49"/>
      <c r="L25" s="49"/>
      <c r="M25" s="50"/>
      <c r="N25" s="50"/>
    </row>
    <row r="26" spans="1:14" ht="14.25" customHeight="1">
      <c r="A26" s="41"/>
      <c r="B26" s="37"/>
      <c r="C26" s="314"/>
      <c r="D26" s="28"/>
      <c r="E26" s="315"/>
      <c r="F26" s="315"/>
      <c r="G26" s="60"/>
      <c r="H26" s="211"/>
    </row>
    <row r="27" spans="1:14" ht="14.25" customHeight="1">
      <c r="A27" s="42"/>
      <c r="B27" s="43"/>
      <c r="C27" s="310"/>
      <c r="D27" s="29"/>
      <c r="E27" s="317"/>
      <c r="F27" s="317"/>
      <c r="G27" s="68"/>
      <c r="H27" s="210">
        <f>IF(H26&lt;10^4,-1,IF(H26&lt;10^5,-2,IF(H26&lt;10^6,-3,-4)))</f>
        <v>-1</v>
      </c>
    </row>
    <row r="28" spans="1:14" ht="14.25" customHeight="1">
      <c r="A28" s="41"/>
      <c r="B28" s="37"/>
      <c r="C28" s="314"/>
      <c r="D28" s="28"/>
      <c r="E28" s="315"/>
      <c r="F28" s="315"/>
      <c r="G28" s="52"/>
      <c r="H28" s="210"/>
      <c r="I28" s="49"/>
      <c r="J28" s="49"/>
      <c r="K28" s="49"/>
      <c r="L28" s="49"/>
      <c r="M28" s="50"/>
      <c r="N28" s="50"/>
    </row>
    <row r="29" spans="1:14" ht="14.25" customHeight="1">
      <c r="A29" s="41"/>
      <c r="B29" s="37"/>
      <c r="C29" s="314"/>
      <c r="D29" s="28"/>
      <c r="E29" s="315"/>
      <c r="F29" s="315"/>
      <c r="G29" s="53"/>
      <c r="H29" s="211"/>
    </row>
    <row r="30" spans="1:14" ht="14.25" customHeight="1">
      <c r="A30" s="42"/>
      <c r="B30" s="43"/>
      <c r="C30" s="310"/>
      <c r="D30" s="29"/>
      <c r="E30" s="317"/>
      <c r="F30" s="317"/>
      <c r="G30" s="68"/>
      <c r="H30" s="210">
        <f>IF(H29&lt;10^4,-1,IF(H29&lt;10^5,-2,IF(H29&lt;10^6,-3,-4)))</f>
        <v>-1</v>
      </c>
    </row>
    <row r="31" spans="1:14" ht="14.25" customHeight="1">
      <c r="A31" s="41"/>
      <c r="B31" s="37"/>
      <c r="C31" s="314"/>
      <c r="D31" s="28"/>
      <c r="E31" s="315"/>
      <c r="F31" s="315"/>
      <c r="G31" s="52"/>
      <c r="H31" s="210"/>
      <c r="I31" s="49"/>
      <c r="J31" s="49"/>
      <c r="K31" s="49"/>
      <c r="L31" s="49"/>
      <c r="M31" s="50"/>
      <c r="N31" s="50"/>
    </row>
    <row r="32" spans="1:14" ht="14.25" customHeight="1">
      <c r="A32" s="41"/>
      <c r="B32" s="37"/>
      <c r="C32" s="314"/>
      <c r="D32" s="28"/>
      <c r="E32" s="315"/>
      <c r="F32" s="315"/>
      <c r="G32" s="53"/>
      <c r="H32" s="211"/>
    </row>
    <row r="33" spans="1:14" ht="14.25" customHeight="1">
      <c r="A33" s="42"/>
      <c r="B33" s="43"/>
      <c r="C33" s="310"/>
      <c r="D33" s="29"/>
      <c r="E33" s="317"/>
      <c r="F33" s="317"/>
      <c r="G33" s="68"/>
      <c r="H33" s="210">
        <f>IF(H32&lt;10^4,-1,IF(H32&lt;10^5,-2,IF(H32&lt;10^6,-3,-4)))</f>
        <v>-1</v>
      </c>
    </row>
    <row r="34" spans="1:14" ht="14.25" customHeight="1">
      <c r="A34" s="41"/>
      <c r="B34" s="37"/>
      <c r="C34" s="314"/>
      <c r="D34" s="28"/>
      <c r="E34" s="315"/>
      <c r="F34" s="315"/>
      <c r="G34" s="52"/>
      <c r="H34" s="210"/>
      <c r="I34" s="66"/>
      <c r="J34" s="66"/>
      <c r="K34" s="49"/>
      <c r="L34" s="49"/>
      <c r="M34" s="50"/>
      <c r="N34" s="50"/>
    </row>
    <row r="35" spans="1:14" ht="14.25" customHeight="1">
      <c r="A35" s="41"/>
      <c r="B35" s="37"/>
      <c r="C35" s="314"/>
      <c r="D35" s="28"/>
      <c r="E35" s="315"/>
      <c r="F35" s="315"/>
      <c r="G35" s="53"/>
      <c r="H35" s="211"/>
    </row>
    <row r="36" spans="1:14" ht="14.25" customHeight="1">
      <c r="A36" s="42"/>
      <c r="B36" s="43"/>
      <c r="C36" s="310"/>
      <c r="D36" s="29"/>
      <c r="E36" s="317"/>
      <c r="F36" s="317"/>
      <c r="G36" s="68"/>
      <c r="H36" s="210">
        <f>IF(H35&lt;10^4,-1,IF(H35&lt;10^5,-2,IF(H35&lt;10^6,-3,-4)))</f>
        <v>-1</v>
      </c>
    </row>
    <row r="37" spans="1:14" ht="14.25" customHeight="1">
      <c r="A37" s="41"/>
      <c r="B37" s="37"/>
      <c r="C37" s="314"/>
      <c r="D37" s="28"/>
      <c r="E37" s="315"/>
      <c r="F37" s="315"/>
      <c r="G37" s="53"/>
      <c r="H37" s="210"/>
      <c r="I37" s="49"/>
      <c r="J37" s="49"/>
      <c r="K37" s="49"/>
      <c r="L37" s="49"/>
      <c r="M37" s="50"/>
      <c r="N37" s="50"/>
    </row>
    <row r="38" spans="1:14" ht="14.25" customHeight="1">
      <c r="A38" s="41"/>
      <c r="B38" s="37"/>
      <c r="C38" s="314"/>
      <c r="D38" s="28"/>
      <c r="E38" s="315"/>
      <c r="F38" s="315"/>
      <c r="G38" s="53"/>
      <c r="H38" s="211"/>
      <c r="I38" s="64"/>
      <c r="J38" s="64"/>
    </row>
    <row r="39" spans="1:14" ht="14.25" customHeight="1">
      <c r="A39" s="42"/>
      <c r="B39" s="43"/>
      <c r="C39" s="310"/>
      <c r="D39" s="29"/>
      <c r="E39" s="317"/>
      <c r="F39" s="317"/>
      <c r="G39" s="68"/>
      <c r="H39" s="210">
        <f>IF(H38&lt;10^4,-1,IF(H38&lt;10^5,-2,IF(H38&lt;10^6,-3,-4)))</f>
        <v>-1</v>
      </c>
    </row>
    <row r="40" spans="1:14" ht="14.25" customHeight="1">
      <c r="A40" s="41"/>
      <c r="B40" s="37"/>
      <c r="C40" s="314"/>
      <c r="D40" s="28"/>
      <c r="E40" s="315"/>
      <c r="F40" s="315"/>
      <c r="G40" s="53"/>
      <c r="H40" s="210"/>
      <c r="K40" s="61"/>
      <c r="L40" s="61"/>
    </row>
    <row r="41" spans="1:14" ht="14.25" customHeight="1">
      <c r="A41" s="41"/>
      <c r="B41" s="37"/>
      <c r="C41" s="314"/>
      <c r="D41" s="28"/>
      <c r="E41" s="315"/>
      <c r="F41" s="315"/>
      <c r="G41" s="53"/>
      <c r="H41" s="211"/>
      <c r="K41" s="61"/>
      <c r="L41" s="61"/>
    </row>
    <row r="42" spans="1:14" ht="14.25" customHeight="1">
      <c r="A42" s="42"/>
      <c r="B42" s="43"/>
      <c r="C42" s="310"/>
      <c r="D42" s="29"/>
      <c r="E42" s="317"/>
      <c r="F42" s="317"/>
      <c r="G42" s="68"/>
      <c r="H42" s="210">
        <f>IF(H41&lt;10^4,-1,IF(H41&lt;10^5,-2,IF(H41&lt;10^6,-3,-4)))</f>
        <v>-1</v>
      </c>
      <c r="K42" s="61"/>
      <c r="L42" s="61"/>
    </row>
    <row r="43" spans="1:14" ht="14.25" customHeight="1">
      <c r="A43" s="41"/>
      <c r="B43" s="37"/>
      <c r="C43" s="314"/>
      <c r="D43" s="28"/>
      <c r="E43" s="315"/>
      <c r="F43" s="315"/>
      <c r="G43" s="53"/>
      <c r="H43" s="192"/>
      <c r="K43" s="61"/>
      <c r="L43" s="61"/>
    </row>
    <row r="44" spans="1:14" ht="14.25" customHeight="1">
      <c r="A44" s="41"/>
      <c r="B44" s="37"/>
      <c r="C44" s="314"/>
      <c r="D44" s="28"/>
      <c r="E44" s="315"/>
      <c r="F44" s="315"/>
      <c r="G44" s="53"/>
      <c r="H44" s="212"/>
      <c r="I44" s="62"/>
      <c r="J44" s="62"/>
      <c r="K44" s="63"/>
      <c r="L44" s="61"/>
    </row>
    <row r="45" spans="1:14" ht="14.25" customHeight="1">
      <c r="A45" s="42"/>
      <c r="B45" s="43"/>
      <c r="C45" s="310"/>
      <c r="D45" s="29"/>
      <c r="E45" s="317"/>
      <c r="F45" s="317"/>
      <c r="G45" s="68"/>
      <c r="H45" s="192">
        <f>IF(H44&lt;10^4,-1,IF(H44&lt;10^5,-2,IF(H44&lt;10^6,-3,-4)))</f>
        <v>-1</v>
      </c>
      <c r="I45" s="62"/>
      <c r="J45" s="62"/>
      <c r="K45" s="63"/>
      <c r="L45" s="63"/>
    </row>
    <row r="46" spans="1:14" ht="14.25" customHeight="1">
      <c r="A46" s="41"/>
      <c r="B46" s="37"/>
      <c r="C46" s="314"/>
      <c r="D46" s="28"/>
      <c r="E46" s="315"/>
      <c r="F46" s="315"/>
      <c r="G46" s="53"/>
      <c r="H46" s="192"/>
      <c r="I46" s="62"/>
      <c r="J46" s="62"/>
      <c r="K46" s="63"/>
      <c r="L46" s="61"/>
    </row>
    <row r="47" spans="1:14" ht="14.25" customHeight="1">
      <c r="A47" s="41"/>
      <c r="B47" s="37"/>
      <c r="C47" s="314"/>
      <c r="D47" s="28"/>
      <c r="E47" s="315"/>
      <c r="F47" s="315"/>
      <c r="G47" s="53"/>
      <c r="H47" s="212"/>
    </row>
    <row r="48" spans="1:14" ht="14.25" customHeight="1">
      <c r="A48" s="42"/>
      <c r="B48" s="43"/>
      <c r="C48" s="310"/>
      <c r="D48" s="29"/>
      <c r="E48" s="317"/>
      <c r="F48" s="317"/>
      <c r="G48" s="68"/>
      <c r="H48" s="192">
        <f>IF(H47&lt;10^4,-1,IF(H47&lt;10^5,-2,IF(H47&lt;10^6,-3,-4)))</f>
        <v>-1</v>
      </c>
    </row>
    <row r="49" spans="1:8" ht="14.25" customHeight="1">
      <c r="A49" s="41"/>
      <c r="B49" s="37"/>
      <c r="C49" s="314"/>
      <c r="D49" s="28"/>
      <c r="E49" s="315"/>
      <c r="F49" s="315">
        <f t="array" ref="F49">SUM(IF(MOD(ROW(F4:F46),3)=MOD(ROW(F4),3),F4:F46))</f>
        <v>0</v>
      </c>
      <c r="G49" s="53" t="str">
        <f>I49&amp;J49&amp;K49&amp;L49&amp;M49&amp;N49&amp;O49</f>
        <v/>
      </c>
      <c r="H49" s="192"/>
    </row>
    <row r="50" spans="1:8" ht="14.25" customHeight="1">
      <c r="A50" s="44" t="s">
        <v>131</v>
      </c>
      <c r="B50" s="37"/>
      <c r="C50" s="314"/>
      <c r="D50" s="28"/>
      <c r="E50" s="315"/>
      <c r="F50" s="315"/>
      <c r="G50" s="53" t="str">
        <f>I50&amp;J50&amp;K50&amp;L50&amp;M50&amp;N50&amp;O50</f>
        <v/>
      </c>
      <c r="H50" s="212"/>
    </row>
    <row r="51" spans="1:8" ht="14.25" customHeight="1">
      <c r="A51" s="45"/>
      <c r="B51" s="46"/>
      <c r="C51" s="311"/>
      <c r="D51" s="48"/>
      <c r="E51" s="321"/>
      <c r="F51" s="321"/>
      <c r="G51" s="55" t="str">
        <f>I51&amp;J51&amp;K51&amp;L51&amp;M51&amp;N51&amp;O51</f>
        <v/>
      </c>
      <c r="H51" s="192">
        <f>IF(H50&lt;10^4,-1,IF(H50&lt;10^5,-2,IF(H50&lt;10^6,-3,-4)))</f>
        <v>-1</v>
      </c>
    </row>
    <row r="52" spans="1:8" ht="14.25" customHeight="1">
      <c r="G52" s="69">
        <f>G1+1</f>
        <v>37</v>
      </c>
      <c r="H52" s="208">
        <f>H1+1</f>
        <v>2</v>
      </c>
    </row>
    <row r="53" spans="1:8" ht="26.1" customHeight="1">
      <c r="A53" s="75" t="str">
        <f>A2</f>
        <v>A-2.外構工事</v>
      </c>
      <c r="B53" s="250" t="str">
        <f>集計!A212</f>
        <v>2.排水工事</v>
      </c>
      <c r="C53" s="35"/>
      <c r="D53" s="31"/>
      <c r="E53" s="31"/>
      <c r="F53" s="32"/>
      <c r="G53" s="70"/>
    </row>
    <row r="54" spans="1:8" ht="26.1" customHeight="1">
      <c r="A54" s="33" t="s">
        <v>132</v>
      </c>
      <c r="B54" s="34" t="s">
        <v>133</v>
      </c>
      <c r="C54" s="34" t="s">
        <v>134</v>
      </c>
      <c r="D54" s="34" t="s">
        <v>129</v>
      </c>
      <c r="E54" s="34" t="s">
        <v>135</v>
      </c>
      <c r="F54" s="34" t="s">
        <v>136</v>
      </c>
      <c r="G54" s="71" t="s">
        <v>137</v>
      </c>
    </row>
    <row r="55" spans="1:8" ht="14.25" customHeight="1">
      <c r="A55" s="41" t="s">
        <v>826</v>
      </c>
      <c r="B55" s="37" t="s">
        <v>827</v>
      </c>
      <c r="C55" s="314">
        <v>20</v>
      </c>
      <c r="D55" s="28"/>
      <c r="E55" s="315"/>
      <c r="F55" s="315">
        <f>INT(C55*E56)</f>
        <v>0</v>
      </c>
      <c r="G55" s="53" t="str">
        <f>I55&amp;J55&amp;K55&amp;L55&amp;M55&amp;N55&amp;O55</f>
        <v/>
      </c>
      <c r="H55" s="210"/>
    </row>
    <row r="56" spans="1:8" ht="14.25" customHeight="1">
      <c r="A56" s="41"/>
      <c r="B56" s="37"/>
      <c r="C56" s="304"/>
      <c r="D56" s="28" t="s">
        <v>890</v>
      </c>
      <c r="E56" s="315">
        <f>ROUNDDOWN(H56,H57)</f>
        <v>0</v>
      </c>
      <c r="F56" s="315"/>
      <c r="G56" s="53" t="str">
        <f>I56&amp;J56&amp;K56&amp;L56&amp;M56&amp;N56&amp;O56</f>
        <v/>
      </c>
      <c r="H56" s="211"/>
    </row>
    <row r="57" spans="1:8" ht="14.25" customHeight="1">
      <c r="A57" s="42"/>
      <c r="B57" s="73"/>
      <c r="C57" s="307"/>
      <c r="D57" s="29"/>
      <c r="E57" s="317"/>
      <c r="F57" s="317"/>
      <c r="G57" s="68" t="str">
        <f>I57&amp;J57&amp;K57&amp;L57&amp;M57&amp;N57&amp;O57</f>
        <v/>
      </c>
      <c r="H57" s="210">
        <f>IF(H56&lt;10^4,-1,IF(H56&lt;10^5,-2,IF(H56&lt;10^6,-3,-4)))</f>
        <v>-1</v>
      </c>
    </row>
    <row r="58" spans="1:8" ht="14.25" customHeight="1">
      <c r="A58" s="41" t="s">
        <v>828</v>
      </c>
      <c r="B58" s="37" t="s">
        <v>829</v>
      </c>
      <c r="C58" s="304">
        <v>5</v>
      </c>
      <c r="D58" s="28"/>
      <c r="E58" s="315"/>
      <c r="F58" s="315">
        <f>INT(C58*E59)</f>
        <v>0</v>
      </c>
      <c r="G58" s="53" t="str">
        <f t="shared" ref="G58:G63" si="1">I58&amp;J58&amp;K58&amp;L58&amp;M58&amp;N58&amp;O58</f>
        <v/>
      </c>
      <c r="H58" s="210"/>
    </row>
    <row r="59" spans="1:8" ht="14.25" customHeight="1">
      <c r="A59" s="41"/>
      <c r="B59" s="37"/>
      <c r="C59" s="304"/>
      <c r="D59" s="28" t="s">
        <v>711</v>
      </c>
      <c r="E59" s="315">
        <f>ROUNDDOWN(H59,H60)</f>
        <v>0</v>
      </c>
      <c r="F59" s="315"/>
      <c r="G59" s="53" t="str">
        <f t="shared" si="1"/>
        <v/>
      </c>
      <c r="H59" s="211"/>
    </row>
    <row r="60" spans="1:8" ht="14.25" customHeight="1">
      <c r="A60" s="42"/>
      <c r="B60" s="73"/>
      <c r="C60" s="307"/>
      <c r="D60" s="29"/>
      <c r="E60" s="317"/>
      <c r="F60" s="317"/>
      <c r="G60" s="68" t="str">
        <f t="shared" si="1"/>
        <v/>
      </c>
      <c r="H60" s="210">
        <f>IF(H59&lt;10^4,-1,IF(H59&lt;10^5,-2,IF(H59&lt;10^6,-3,-4)))</f>
        <v>-1</v>
      </c>
    </row>
    <row r="61" spans="1:8" ht="14.25" customHeight="1">
      <c r="A61" s="41" t="s">
        <v>830</v>
      </c>
      <c r="B61" s="37" t="s">
        <v>831</v>
      </c>
      <c r="C61" s="314">
        <v>20</v>
      </c>
      <c r="D61" s="28"/>
      <c r="E61" s="315"/>
      <c r="F61" s="315">
        <f>INT(C61*E62)</f>
        <v>0</v>
      </c>
      <c r="G61" s="53" t="str">
        <f t="shared" si="1"/>
        <v/>
      </c>
      <c r="H61" s="210"/>
    </row>
    <row r="62" spans="1:8" ht="14.25" customHeight="1">
      <c r="A62" s="41"/>
      <c r="B62" s="37"/>
      <c r="C62" s="304"/>
      <c r="D62" s="28" t="s">
        <v>890</v>
      </c>
      <c r="E62" s="315">
        <f>ROUNDDOWN(H62,H63)</f>
        <v>0</v>
      </c>
      <c r="F62" s="315"/>
      <c r="G62" s="53" t="str">
        <f t="shared" si="1"/>
        <v/>
      </c>
      <c r="H62" s="211"/>
    </row>
    <row r="63" spans="1:8" ht="14.25" customHeight="1">
      <c r="A63" s="42"/>
      <c r="B63" s="73"/>
      <c r="C63" s="307"/>
      <c r="D63" s="29"/>
      <c r="E63" s="317"/>
      <c r="F63" s="317"/>
      <c r="G63" s="68" t="str">
        <f t="shared" si="1"/>
        <v/>
      </c>
      <c r="H63" s="210">
        <f>IF(H62&lt;10^4,-1,IF(H62&lt;10^5,-2,IF(H62&lt;10^6,-3,-4)))</f>
        <v>-1</v>
      </c>
    </row>
    <row r="64" spans="1:8" ht="14.25" customHeight="1">
      <c r="A64" s="41"/>
      <c r="B64" s="37"/>
      <c r="C64" s="304"/>
      <c r="D64" s="28"/>
      <c r="E64" s="315"/>
      <c r="F64" s="315"/>
      <c r="G64" s="52"/>
      <c r="H64" s="210"/>
    </row>
    <row r="65" spans="1:8" ht="14.25" customHeight="1">
      <c r="A65" s="41"/>
      <c r="B65" s="37"/>
      <c r="C65" s="304"/>
      <c r="D65" s="28"/>
      <c r="E65" s="315"/>
      <c r="F65" s="315"/>
      <c r="G65" s="53"/>
      <c r="H65" s="211"/>
    </row>
    <row r="66" spans="1:8" ht="14.25" customHeight="1">
      <c r="A66" s="42"/>
      <c r="B66" s="73"/>
      <c r="C66" s="307"/>
      <c r="D66" s="29"/>
      <c r="E66" s="317"/>
      <c r="F66" s="317"/>
      <c r="G66" s="68"/>
      <c r="H66" s="210">
        <f>IF(H65&lt;10^4,-1,IF(H65&lt;10^5,-2,IF(H65&lt;10^6,-3,-4)))</f>
        <v>-1</v>
      </c>
    </row>
    <row r="67" spans="1:8" ht="14.25" customHeight="1">
      <c r="A67" s="41"/>
      <c r="B67" s="37"/>
      <c r="C67" s="304"/>
      <c r="D67" s="28"/>
      <c r="E67" s="315"/>
      <c r="F67" s="315"/>
      <c r="G67" s="52"/>
      <c r="H67" s="210"/>
    </row>
    <row r="68" spans="1:8" ht="14.25" customHeight="1">
      <c r="A68" s="41"/>
      <c r="B68" s="37"/>
      <c r="C68" s="304"/>
      <c r="D68" s="28"/>
      <c r="E68" s="315"/>
      <c r="F68" s="315"/>
      <c r="G68" s="53"/>
      <c r="H68" s="211"/>
    </row>
    <row r="69" spans="1:8" ht="14.25" customHeight="1">
      <c r="A69" s="42"/>
      <c r="B69" s="73"/>
      <c r="C69" s="307"/>
      <c r="D69" s="29"/>
      <c r="E69" s="317"/>
      <c r="F69" s="317"/>
      <c r="G69" s="68"/>
      <c r="H69" s="210">
        <f>IF(H68&lt;10^4,-1,IF(H68&lt;10^5,-2,IF(H68&lt;10^6,-3,-4)))</f>
        <v>-1</v>
      </c>
    </row>
    <row r="70" spans="1:8" ht="14.25" customHeight="1">
      <c r="A70" s="41"/>
      <c r="B70" s="37"/>
      <c r="C70" s="314"/>
      <c r="D70" s="28"/>
      <c r="E70" s="315"/>
      <c r="F70" s="315"/>
      <c r="G70" s="52"/>
      <c r="H70" s="210"/>
    </row>
    <row r="71" spans="1:8" ht="14.25" customHeight="1">
      <c r="A71" s="41"/>
      <c r="B71" s="37"/>
      <c r="C71" s="314"/>
      <c r="D71" s="28"/>
      <c r="E71" s="315"/>
      <c r="F71" s="315"/>
      <c r="G71" s="53"/>
      <c r="H71" s="211"/>
    </row>
    <row r="72" spans="1:8" ht="14.25" customHeight="1">
      <c r="A72" s="42"/>
      <c r="B72" s="43"/>
      <c r="C72" s="310"/>
      <c r="D72" s="29"/>
      <c r="E72" s="317"/>
      <c r="F72" s="317"/>
      <c r="G72" s="68"/>
      <c r="H72" s="210">
        <f>IF(H71&lt;10^4,-1,IF(H71&lt;10^5,-2,IF(H71&lt;10^6,-3,-4)))</f>
        <v>-1</v>
      </c>
    </row>
    <row r="73" spans="1:8" ht="14.25" customHeight="1">
      <c r="A73" s="41"/>
      <c r="B73" s="37"/>
      <c r="C73" s="304"/>
      <c r="D73" s="28"/>
      <c r="E73" s="315"/>
      <c r="F73" s="315"/>
      <c r="G73" s="52"/>
      <c r="H73" s="210"/>
    </row>
    <row r="74" spans="1:8" ht="14.25" customHeight="1">
      <c r="A74" s="41"/>
      <c r="B74" s="37"/>
      <c r="C74" s="304"/>
      <c r="D74" s="28"/>
      <c r="E74" s="315"/>
      <c r="F74" s="315"/>
      <c r="G74" s="53"/>
      <c r="H74" s="211"/>
    </row>
    <row r="75" spans="1:8" ht="14.25" customHeight="1">
      <c r="A75" s="42"/>
      <c r="B75" s="73"/>
      <c r="C75" s="307"/>
      <c r="D75" s="29"/>
      <c r="E75" s="317"/>
      <c r="F75" s="317"/>
      <c r="G75" s="68"/>
      <c r="H75" s="210">
        <f>IF(H74&lt;10^4,-1,IF(H74&lt;10^5,-2,IF(H74&lt;10^6,-3,-4)))</f>
        <v>-1</v>
      </c>
    </row>
    <row r="76" spans="1:8" ht="14.25" customHeight="1">
      <c r="A76" s="41"/>
      <c r="B76" s="37"/>
      <c r="C76" s="314"/>
      <c r="D76" s="28"/>
      <c r="E76" s="315"/>
      <c r="F76" s="315"/>
      <c r="G76" s="52"/>
      <c r="H76" s="210"/>
    </row>
    <row r="77" spans="1:8" ht="14.25" customHeight="1">
      <c r="A77" s="41"/>
      <c r="B77" s="37"/>
      <c r="C77" s="314"/>
      <c r="D77" s="28"/>
      <c r="E77" s="315"/>
      <c r="F77" s="315"/>
      <c r="G77" s="60"/>
      <c r="H77" s="211"/>
    </row>
    <row r="78" spans="1:8" ht="14.25" customHeight="1">
      <c r="A78" s="42"/>
      <c r="B78" s="43"/>
      <c r="C78" s="310"/>
      <c r="D78" s="29"/>
      <c r="E78" s="317"/>
      <c r="F78" s="317"/>
      <c r="G78" s="68"/>
      <c r="H78" s="210">
        <f>IF(H77&lt;10^4,-1,IF(H77&lt;10^5,-2,IF(H77&lt;10^6,-3,-4)))</f>
        <v>-1</v>
      </c>
    </row>
    <row r="79" spans="1:8" ht="14.25" customHeight="1">
      <c r="A79" s="41"/>
      <c r="B79" s="37"/>
      <c r="C79" s="314"/>
      <c r="D79" s="28"/>
      <c r="E79" s="315"/>
      <c r="F79" s="315"/>
      <c r="G79" s="52"/>
      <c r="H79" s="210"/>
    </row>
    <row r="80" spans="1:8" ht="14.25" customHeight="1">
      <c r="A80" s="41"/>
      <c r="B80" s="37"/>
      <c r="C80" s="314"/>
      <c r="D80" s="28"/>
      <c r="E80" s="315"/>
      <c r="F80" s="315"/>
      <c r="G80" s="53"/>
      <c r="H80" s="211"/>
    </row>
    <row r="81" spans="1:8" ht="14.25" customHeight="1">
      <c r="A81" s="42"/>
      <c r="B81" s="43"/>
      <c r="C81" s="310"/>
      <c r="D81" s="29"/>
      <c r="E81" s="317"/>
      <c r="F81" s="317"/>
      <c r="G81" s="68"/>
      <c r="H81" s="210">
        <f>IF(H80&lt;10^4,-1,IF(H80&lt;10^5,-2,IF(H80&lt;10^6,-3,-4)))</f>
        <v>-1</v>
      </c>
    </row>
    <row r="82" spans="1:8" ht="14.25" customHeight="1">
      <c r="A82" s="41"/>
      <c r="B82" s="37"/>
      <c r="C82" s="314"/>
      <c r="D82" s="28"/>
      <c r="E82" s="315"/>
      <c r="F82" s="315"/>
      <c r="G82" s="52"/>
      <c r="H82" s="210"/>
    </row>
    <row r="83" spans="1:8" ht="14.25" customHeight="1">
      <c r="A83" s="41"/>
      <c r="B83" s="37"/>
      <c r="C83" s="314"/>
      <c r="D83" s="28"/>
      <c r="E83" s="315"/>
      <c r="F83" s="315"/>
      <c r="G83" s="53"/>
      <c r="H83" s="211"/>
    </row>
    <row r="84" spans="1:8" ht="14.25" customHeight="1">
      <c r="A84" s="42"/>
      <c r="B84" s="43"/>
      <c r="C84" s="310"/>
      <c r="D84" s="29"/>
      <c r="E84" s="317"/>
      <c r="F84" s="317"/>
      <c r="G84" s="68"/>
      <c r="H84" s="210">
        <f>IF(H83&lt;10^4,-1,IF(H83&lt;10^5,-2,IF(H83&lt;10^6,-3,-4)))</f>
        <v>-1</v>
      </c>
    </row>
    <row r="85" spans="1:8" ht="14.25" customHeight="1">
      <c r="A85" s="41"/>
      <c r="B85" s="37"/>
      <c r="C85" s="314"/>
      <c r="D85" s="28"/>
      <c r="E85" s="315"/>
      <c r="F85" s="315"/>
      <c r="G85" s="52"/>
      <c r="H85" s="210"/>
    </row>
    <row r="86" spans="1:8" ht="14.25" customHeight="1">
      <c r="A86" s="41"/>
      <c r="B86" s="37"/>
      <c r="C86" s="314"/>
      <c r="D86" s="28"/>
      <c r="E86" s="315"/>
      <c r="F86" s="315"/>
      <c r="G86" s="53"/>
      <c r="H86" s="211"/>
    </row>
    <row r="87" spans="1:8" ht="14.25" customHeight="1">
      <c r="A87" s="42"/>
      <c r="B87" s="43"/>
      <c r="C87" s="310"/>
      <c r="D87" s="29"/>
      <c r="E87" s="317"/>
      <c r="F87" s="317"/>
      <c r="G87" s="68"/>
      <c r="H87" s="210">
        <f>IF(H86&lt;10^4,-1,IF(H86&lt;10^5,-2,IF(H86&lt;10^6,-3,-4)))</f>
        <v>-1</v>
      </c>
    </row>
    <row r="88" spans="1:8" ht="14.25" customHeight="1">
      <c r="A88" s="41"/>
      <c r="B88" s="37"/>
      <c r="C88" s="314"/>
      <c r="D88" s="28"/>
      <c r="E88" s="315"/>
      <c r="F88" s="315"/>
      <c r="G88" s="53"/>
      <c r="H88" s="210"/>
    </row>
    <row r="89" spans="1:8" ht="14.25" customHeight="1">
      <c r="A89" s="41"/>
      <c r="B89" s="37"/>
      <c r="C89" s="314"/>
      <c r="D89" s="28"/>
      <c r="E89" s="315"/>
      <c r="F89" s="315"/>
      <c r="G89" s="53"/>
      <c r="H89" s="211"/>
    </row>
    <row r="90" spans="1:8" ht="14.25" customHeight="1">
      <c r="A90" s="42"/>
      <c r="B90" s="43"/>
      <c r="C90" s="310"/>
      <c r="D90" s="29"/>
      <c r="E90" s="317"/>
      <c r="F90" s="317"/>
      <c r="G90" s="68"/>
      <c r="H90" s="210">
        <f>IF(H89&lt;10^4,-1,IF(H89&lt;10^5,-2,IF(H89&lt;10^6,-3,-4)))</f>
        <v>-1</v>
      </c>
    </row>
    <row r="91" spans="1:8" ht="14.25" customHeight="1">
      <c r="A91" s="41"/>
      <c r="B91" s="37"/>
      <c r="C91" s="314"/>
      <c r="D91" s="28"/>
      <c r="E91" s="315"/>
      <c r="F91" s="315"/>
      <c r="G91" s="53"/>
      <c r="H91" s="210"/>
    </row>
    <row r="92" spans="1:8" ht="14.25" customHeight="1">
      <c r="A92" s="41"/>
      <c r="B92" s="37"/>
      <c r="C92" s="314"/>
      <c r="D92" s="28"/>
      <c r="E92" s="315"/>
      <c r="F92" s="315"/>
      <c r="G92" s="53"/>
      <c r="H92" s="211"/>
    </row>
    <row r="93" spans="1:8" ht="14.25" customHeight="1">
      <c r="A93" s="42"/>
      <c r="B93" s="43"/>
      <c r="C93" s="310"/>
      <c r="D93" s="29"/>
      <c r="E93" s="317"/>
      <c r="F93" s="317"/>
      <c r="G93" s="68"/>
      <c r="H93" s="210">
        <f>IF(H92&lt;10^4,-1,IF(H92&lt;10^5,-2,IF(H92&lt;10^6,-3,-4)))</f>
        <v>-1</v>
      </c>
    </row>
    <row r="94" spans="1:8" ht="14.25" customHeight="1">
      <c r="A94" s="41"/>
      <c r="B94" s="37"/>
      <c r="C94" s="314"/>
      <c r="D94" s="28"/>
      <c r="E94" s="315"/>
      <c r="F94" s="315"/>
      <c r="G94" s="53"/>
      <c r="H94" s="192"/>
    </row>
    <row r="95" spans="1:8" ht="14.25" customHeight="1">
      <c r="A95" s="41"/>
      <c r="B95" s="37"/>
      <c r="C95" s="314"/>
      <c r="D95" s="28"/>
      <c r="E95" s="315"/>
      <c r="F95" s="315"/>
      <c r="G95" s="53"/>
      <c r="H95" s="212"/>
    </row>
    <row r="96" spans="1:8" ht="14.25" customHeight="1">
      <c r="A96" s="42"/>
      <c r="B96" s="43"/>
      <c r="C96" s="310"/>
      <c r="D96" s="29"/>
      <c r="E96" s="317"/>
      <c r="F96" s="317"/>
      <c r="G96" s="68"/>
      <c r="H96" s="192">
        <f>IF(H95&lt;10^4,-1,IF(H95&lt;10^5,-2,IF(H95&lt;10^6,-3,-4)))</f>
        <v>-1</v>
      </c>
    </row>
    <row r="97" spans="1:14" ht="14.25" customHeight="1">
      <c r="A97" s="41"/>
      <c r="B97" s="37"/>
      <c r="C97" s="314"/>
      <c r="D97" s="28"/>
      <c r="E97" s="315"/>
      <c r="F97" s="315"/>
      <c r="G97" s="53"/>
      <c r="H97" s="192"/>
    </row>
    <row r="98" spans="1:14" ht="14.25" customHeight="1">
      <c r="A98" s="41"/>
      <c r="B98" s="37"/>
      <c r="C98" s="314"/>
      <c r="D98" s="28"/>
      <c r="E98" s="315"/>
      <c r="F98" s="315"/>
      <c r="G98" s="53"/>
      <c r="H98" s="212"/>
    </row>
    <row r="99" spans="1:14" ht="14.25" customHeight="1">
      <c r="A99" s="42"/>
      <c r="B99" s="43"/>
      <c r="C99" s="310"/>
      <c r="D99" s="29"/>
      <c r="E99" s="317"/>
      <c r="F99" s="317"/>
      <c r="G99" s="68"/>
      <c r="H99" s="192">
        <f>IF(H98&lt;10^4,-1,IF(H98&lt;10^5,-2,IF(H98&lt;10^6,-3,-4)))</f>
        <v>-1</v>
      </c>
    </row>
    <row r="100" spans="1:14" ht="14.25" customHeight="1">
      <c r="A100" s="41"/>
      <c r="B100" s="37"/>
      <c r="C100" s="314"/>
      <c r="D100" s="28"/>
      <c r="E100" s="315"/>
      <c r="F100" s="315">
        <f t="array" ref="F100">SUM(IF(MOD(ROW(F55:F97),3)=MOD(ROW(F55),3),F55:F97))</f>
        <v>0</v>
      </c>
      <c r="G100" s="53" t="str">
        <f>I100&amp;J100&amp;K100&amp;L100&amp;M100&amp;N100&amp;O100</f>
        <v/>
      </c>
      <c r="H100" s="192"/>
    </row>
    <row r="101" spans="1:14" ht="14.25" customHeight="1">
      <c r="A101" s="44" t="s">
        <v>131</v>
      </c>
      <c r="B101" s="37"/>
      <c r="C101" s="314"/>
      <c r="D101" s="28"/>
      <c r="E101" s="315"/>
      <c r="F101" s="315"/>
      <c r="G101" s="53" t="str">
        <f>I101&amp;J101&amp;K101&amp;L101&amp;M101&amp;N101&amp;O101</f>
        <v/>
      </c>
      <c r="H101" s="212"/>
    </row>
    <row r="102" spans="1:14" ht="14.25" customHeight="1">
      <c r="A102" s="45"/>
      <c r="B102" s="46"/>
      <c r="C102" s="311"/>
      <c r="D102" s="48"/>
      <c r="E102" s="321"/>
      <c r="F102" s="321"/>
      <c r="G102" s="55" t="str">
        <f>I102&amp;J102&amp;K102&amp;L102&amp;M102&amp;N102&amp;O102</f>
        <v/>
      </c>
      <c r="H102" s="192">
        <f>IF(H101&lt;10^4,-1,IF(H101&lt;10^5,-2,IF(H101&lt;10^6,-3,-4)))</f>
        <v>-1</v>
      </c>
    </row>
    <row r="103" spans="1:14" ht="14.25" customHeight="1">
      <c r="G103" s="69">
        <f>G52+1</f>
        <v>38</v>
      </c>
      <c r="H103" s="208">
        <f>H52+1</f>
        <v>3</v>
      </c>
    </row>
    <row r="104" spans="1:14" ht="26.1" customHeight="1">
      <c r="A104" s="75" t="str">
        <f>A2</f>
        <v>A-2.外構工事</v>
      </c>
      <c r="B104" s="250" t="str">
        <f>集計!A215</f>
        <v>3.舗装工事</v>
      </c>
      <c r="C104" s="15"/>
      <c r="D104" s="15"/>
      <c r="E104" s="15"/>
      <c r="F104" s="15"/>
      <c r="G104" s="70"/>
    </row>
    <row r="105" spans="1:14" ht="26.1" customHeight="1">
      <c r="A105" s="17" t="s">
        <v>132</v>
      </c>
      <c r="B105" s="18" t="s">
        <v>133</v>
      </c>
      <c r="C105" s="18" t="s">
        <v>134</v>
      </c>
      <c r="D105" s="18" t="s">
        <v>129</v>
      </c>
      <c r="E105" s="18" t="s">
        <v>135</v>
      </c>
      <c r="F105" s="18" t="s">
        <v>136</v>
      </c>
      <c r="G105" s="71" t="s">
        <v>137</v>
      </c>
    </row>
    <row r="106" spans="1:14" ht="14.25" customHeight="1">
      <c r="A106" s="41" t="s">
        <v>833</v>
      </c>
      <c r="B106" s="37" t="s">
        <v>832</v>
      </c>
      <c r="C106" s="304">
        <v>378</v>
      </c>
      <c r="D106" s="28"/>
      <c r="E106" s="315"/>
      <c r="F106" s="315">
        <f>INT(C106*E107)</f>
        <v>0</v>
      </c>
      <c r="G106" s="53" t="str">
        <f t="shared" ref="G106:G111" si="2">I106&amp;J106&amp;K106&amp;L106&amp;M106&amp;N106&amp;O106</f>
        <v/>
      </c>
      <c r="H106" s="210"/>
      <c r="I106" s="72"/>
      <c r="J106" s="72"/>
      <c r="K106" s="72"/>
      <c r="L106" s="49"/>
      <c r="M106" s="50"/>
      <c r="N106" s="251"/>
    </row>
    <row r="107" spans="1:14" ht="14.25" customHeight="1">
      <c r="A107" s="41"/>
      <c r="B107" s="37" t="s">
        <v>834</v>
      </c>
      <c r="C107" s="304"/>
      <c r="D107" s="28" t="s">
        <v>662</v>
      </c>
      <c r="E107" s="315">
        <f>ROUNDDOWN(H107,H108)</f>
        <v>0</v>
      </c>
      <c r="F107" s="315"/>
      <c r="G107" s="53" t="str">
        <f t="shared" si="2"/>
        <v/>
      </c>
      <c r="H107" s="211"/>
      <c r="I107" s="72"/>
      <c r="J107" s="72"/>
      <c r="K107" s="72"/>
      <c r="N107" s="251"/>
    </row>
    <row r="108" spans="1:14" ht="14.25" customHeight="1">
      <c r="A108" s="42"/>
      <c r="B108" s="252" t="s">
        <v>835</v>
      </c>
      <c r="C108" s="307"/>
      <c r="D108" s="29"/>
      <c r="E108" s="317"/>
      <c r="F108" s="317"/>
      <c r="G108" s="68" t="str">
        <f t="shared" si="2"/>
        <v/>
      </c>
      <c r="H108" s="210">
        <f>IF(H107&lt;10^4,-1,IF(H107&lt;10^5,-2,IF(H107&lt;10^6,-3,-4)))</f>
        <v>-1</v>
      </c>
      <c r="I108" s="72"/>
      <c r="J108" s="72"/>
      <c r="K108" s="72"/>
      <c r="N108" s="251"/>
    </row>
    <row r="109" spans="1:14" ht="14.25" customHeight="1">
      <c r="A109" s="41" t="s">
        <v>836</v>
      </c>
      <c r="B109" s="143"/>
      <c r="C109" s="304">
        <v>1</v>
      </c>
      <c r="D109" s="28"/>
      <c r="E109" s="320"/>
      <c r="F109" s="315">
        <f>INT(C109*E110)</f>
        <v>0</v>
      </c>
      <c r="G109" s="53" t="str">
        <f t="shared" si="2"/>
        <v/>
      </c>
      <c r="H109" s="210"/>
      <c r="I109" s="72"/>
      <c r="N109" s="251"/>
    </row>
    <row r="110" spans="1:14" ht="14.25" customHeight="1">
      <c r="A110" s="41"/>
      <c r="B110" s="143"/>
      <c r="C110" s="304"/>
      <c r="D110" s="28" t="s">
        <v>140</v>
      </c>
      <c r="E110" s="320">
        <f>ROUNDDOWN(H110,H111)</f>
        <v>0</v>
      </c>
      <c r="F110" s="315"/>
      <c r="G110" s="53" t="str">
        <f t="shared" si="2"/>
        <v/>
      </c>
      <c r="H110" s="211"/>
      <c r="I110" s="72"/>
      <c r="N110" s="251"/>
    </row>
    <row r="111" spans="1:14" ht="14.25" customHeight="1">
      <c r="A111" s="42"/>
      <c r="B111" s="159"/>
      <c r="C111" s="307"/>
      <c r="D111" s="29"/>
      <c r="E111" s="316"/>
      <c r="F111" s="317"/>
      <c r="G111" s="68" t="str">
        <f t="shared" si="2"/>
        <v/>
      </c>
      <c r="H111" s="210">
        <f>IF(H110&lt;10^4,-1,IF(H110&lt;10^5,-2,IF(H110&lt;10^6,-3,-4)))</f>
        <v>-1</v>
      </c>
      <c r="I111" s="72"/>
      <c r="N111" s="251"/>
    </row>
    <row r="112" spans="1:14" ht="14.25" customHeight="1">
      <c r="A112" s="41"/>
      <c r="B112" s="37"/>
      <c r="C112" s="304"/>
      <c r="D112" s="28"/>
      <c r="E112" s="315"/>
      <c r="F112" s="315"/>
      <c r="G112" s="53"/>
      <c r="H112" s="210"/>
      <c r="K112" s="49"/>
      <c r="L112" s="49"/>
      <c r="M112" s="50"/>
      <c r="N112" s="50"/>
    </row>
    <row r="113" spans="1:14" ht="14.25" customHeight="1">
      <c r="A113" s="41"/>
      <c r="B113" s="37"/>
      <c r="C113" s="304"/>
      <c r="D113" s="28"/>
      <c r="E113" s="315"/>
      <c r="F113" s="315"/>
      <c r="G113" s="53"/>
      <c r="H113" s="211"/>
    </row>
    <row r="114" spans="1:14" ht="14.25" customHeight="1">
      <c r="A114" s="42"/>
      <c r="B114" s="73"/>
      <c r="C114" s="307"/>
      <c r="D114" s="29"/>
      <c r="E114" s="317"/>
      <c r="F114" s="317"/>
      <c r="G114" s="68"/>
      <c r="H114" s="210">
        <f>IF(H113&lt;10^4,-1,IF(H113&lt;10^5,-2,IF(H113&lt;10^6,-3,-4)))</f>
        <v>-1</v>
      </c>
    </row>
    <row r="115" spans="1:14" ht="14.25" customHeight="1">
      <c r="A115" s="41"/>
      <c r="B115" s="37"/>
      <c r="C115" s="304"/>
      <c r="D115" s="28"/>
      <c r="E115" s="315"/>
      <c r="F115" s="315"/>
      <c r="G115" s="52"/>
      <c r="H115" s="210"/>
      <c r="K115" s="49"/>
      <c r="L115" s="49"/>
      <c r="M115" s="50"/>
      <c r="N115" s="50"/>
    </row>
    <row r="116" spans="1:14" ht="14.25" customHeight="1">
      <c r="A116" s="41"/>
      <c r="B116" s="37"/>
      <c r="C116" s="304"/>
      <c r="D116" s="28"/>
      <c r="E116" s="315"/>
      <c r="F116" s="315"/>
      <c r="G116" s="53"/>
      <c r="H116" s="211"/>
    </row>
    <row r="117" spans="1:14" ht="14.25" customHeight="1">
      <c r="A117" s="42"/>
      <c r="B117" s="73"/>
      <c r="C117" s="307"/>
      <c r="D117" s="29"/>
      <c r="E117" s="317"/>
      <c r="F117" s="317"/>
      <c r="G117" s="68"/>
      <c r="H117" s="210">
        <f>IF(H116&lt;10^4,-1,IF(H116&lt;10^5,-2,IF(H116&lt;10^6,-3,-4)))</f>
        <v>-1</v>
      </c>
      <c r="K117" s="74"/>
    </row>
    <row r="118" spans="1:14" ht="14.25" customHeight="1">
      <c r="A118" s="41"/>
      <c r="B118" s="37"/>
      <c r="C118" s="304"/>
      <c r="D118" s="28"/>
      <c r="E118" s="315"/>
      <c r="F118" s="315"/>
      <c r="G118" s="52"/>
      <c r="H118" s="210"/>
      <c r="K118" s="49"/>
      <c r="L118" s="49"/>
      <c r="M118" s="50"/>
      <c r="N118" s="50"/>
    </row>
    <row r="119" spans="1:14" ht="14.25" customHeight="1">
      <c r="A119" s="41"/>
      <c r="B119" s="37"/>
      <c r="C119" s="304"/>
      <c r="D119" s="28"/>
      <c r="E119" s="315"/>
      <c r="F119" s="315"/>
      <c r="G119" s="53"/>
      <c r="H119" s="211"/>
    </row>
    <row r="120" spans="1:14" ht="14.25" customHeight="1">
      <c r="A120" s="42"/>
      <c r="B120" s="73"/>
      <c r="C120" s="307"/>
      <c r="D120" s="29"/>
      <c r="E120" s="317"/>
      <c r="F120" s="317"/>
      <c r="G120" s="68"/>
      <c r="H120" s="210">
        <f>IF(H119&lt;10^4,-1,IF(H119&lt;10^5,-2,IF(H119&lt;10^6,-3,-4)))</f>
        <v>-1</v>
      </c>
    </row>
    <row r="121" spans="1:14" ht="14.25" customHeight="1">
      <c r="A121" s="41"/>
      <c r="B121" s="37"/>
      <c r="C121" s="314"/>
      <c r="D121" s="28"/>
      <c r="E121" s="315"/>
      <c r="F121" s="315"/>
      <c r="G121" s="52"/>
      <c r="H121" s="210"/>
    </row>
    <row r="122" spans="1:14" ht="14.25" customHeight="1">
      <c r="A122" s="41"/>
      <c r="B122" s="37"/>
      <c r="C122" s="314"/>
      <c r="D122" s="28"/>
      <c r="E122" s="315"/>
      <c r="F122" s="315"/>
      <c r="G122" s="53"/>
      <c r="H122" s="211"/>
    </row>
    <row r="123" spans="1:14" ht="14.25" customHeight="1">
      <c r="A123" s="42"/>
      <c r="B123" s="43"/>
      <c r="C123" s="310"/>
      <c r="D123" s="29"/>
      <c r="E123" s="317"/>
      <c r="F123" s="317"/>
      <c r="G123" s="68"/>
      <c r="H123" s="210">
        <f>IF(H122&lt;10^4,-1,IF(H122&lt;10^5,-2,IF(H122&lt;10^6,-3,-4)))</f>
        <v>-1</v>
      </c>
    </row>
    <row r="124" spans="1:14" ht="14.25" customHeight="1">
      <c r="A124" s="41"/>
      <c r="B124" s="37"/>
      <c r="C124" s="304"/>
      <c r="D124" s="28"/>
      <c r="E124" s="315"/>
      <c r="F124" s="315"/>
      <c r="G124" s="52"/>
      <c r="H124" s="210"/>
    </row>
    <row r="125" spans="1:14" ht="14.25" customHeight="1">
      <c r="A125" s="41"/>
      <c r="B125" s="37"/>
      <c r="C125" s="304"/>
      <c r="D125" s="28"/>
      <c r="E125" s="315"/>
      <c r="F125" s="315"/>
      <c r="G125" s="53"/>
      <c r="H125" s="211"/>
    </row>
    <row r="126" spans="1:14" ht="14.25" customHeight="1">
      <c r="A126" s="42"/>
      <c r="B126" s="73"/>
      <c r="C126" s="307"/>
      <c r="D126" s="29"/>
      <c r="E126" s="317"/>
      <c r="F126" s="317"/>
      <c r="G126" s="68"/>
      <c r="H126" s="210">
        <f>IF(H125&lt;10^4,-1,IF(H125&lt;10^5,-2,IF(H125&lt;10^6,-3,-4)))</f>
        <v>-1</v>
      </c>
    </row>
    <row r="127" spans="1:14" ht="14.25" customHeight="1">
      <c r="A127" s="41"/>
      <c r="B127" s="37"/>
      <c r="C127" s="314"/>
      <c r="D127" s="28"/>
      <c r="E127" s="315"/>
      <c r="F127" s="315"/>
      <c r="G127" s="52"/>
      <c r="H127" s="210"/>
    </row>
    <row r="128" spans="1:14" ht="14.25" customHeight="1">
      <c r="A128" s="41"/>
      <c r="B128" s="37"/>
      <c r="C128" s="314"/>
      <c r="D128" s="28"/>
      <c r="E128" s="315"/>
      <c r="F128" s="315"/>
      <c r="G128" s="60"/>
      <c r="H128" s="211"/>
    </row>
    <row r="129" spans="1:11" ht="14.25" customHeight="1">
      <c r="A129" s="42"/>
      <c r="B129" s="43"/>
      <c r="C129" s="310"/>
      <c r="D129" s="29"/>
      <c r="E129" s="317"/>
      <c r="F129" s="317"/>
      <c r="G129" s="68"/>
      <c r="H129" s="210">
        <f>IF(H128&lt;10^4,-1,IF(H128&lt;10^5,-2,IF(H128&lt;10^6,-3,-4)))</f>
        <v>-1</v>
      </c>
    </row>
    <row r="130" spans="1:11" ht="14.25" customHeight="1">
      <c r="A130" s="41"/>
      <c r="B130" s="37"/>
      <c r="C130" s="314"/>
      <c r="D130" s="28"/>
      <c r="E130" s="315"/>
      <c r="F130" s="315"/>
      <c r="G130" s="52"/>
      <c r="H130" s="210"/>
    </row>
    <row r="131" spans="1:11" ht="14.25" customHeight="1">
      <c r="A131" s="41"/>
      <c r="B131" s="37"/>
      <c r="C131" s="314"/>
      <c r="D131" s="28"/>
      <c r="E131" s="315"/>
      <c r="F131" s="315"/>
      <c r="G131" s="53"/>
      <c r="H131" s="211"/>
    </row>
    <row r="132" spans="1:11" ht="14.25" customHeight="1">
      <c r="A132" s="42"/>
      <c r="B132" s="43"/>
      <c r="C132" s="310"/>
      <c r="D132" s="29"/>
      <c r="E132" s="317"/>
      <c r="F132" s="317"/>
      <c r="G132" s="68"/>
      <c r="H132" s="210">
        <f>IF(H131&lt;10^4,-1,IF(H131&lt;10^5,-2,IF(H131&lt;10^6,-3,-4)))</f>
        <v>-1</v>
      </c>
    </row>
    <row r="133" spans="1:11" ht="14.25" customHeight="1">
      <c r="A133" s="41"/>
      <c r="B133" s="37"/>
      <c r="C133" s="314"/>
      <c r="D133" s="28"/>
      <c r="E133" s="315"/>
      <c r="F133" s="315"/>
      <c r="G133" s="52"/>
      <c r="H133" s="210"/>
    </row>
    <row r="134" spans="1:11" ht="14.25" customHeight="1">
      <c r="A134" s="41"/>
      <c r="B134" s="37"/>
      <c r="C134" s="314"/>
      <c r="D134" s="28"/>
      <c r="E134" s="315"/>
      <c r="F134" s="315"/>
      <c r="G134" s="53"/>
      <c r="H134" s="211"/>
    </row>
    <row r="135" spans="1:11" ht="14.25" customHeight="1">
      <c r="A135" s="42"/>
      <c r="B135" s="43"/>
      <c r="C135" s="310"/>
      <c r="D135" s="29"/>
      <c r="E135" s="317"/>
      <c r="F135" s="317"/>
      <c r="G135" s="68"/>
      <c r="H135" s="210">
        <f>IF(H134&lt;10^4,-1,IF(H134&lt;10^5,-2,IF(H134&lt;10^6,-3,-4)))</f>
        <v>-1</v>
      </c>
    </row>
    <row r="136" spans="1:11" ht="14.25" customHeight="1">
      <c r="A136" s="41"/>
      <c r="B136" s="37"/>
      <c r="C136" s="314"/>
      <c r="D136" s="28"/>
      <c r="E136" s="315"/>
      <c r="F136" s="315"/>
      <c r="G136" s="52"/>
      <c r="H136" s="210"/>
    </row>
    <row r="137" spans="1:11" ht="14.25" customHeight="1">
      <c r="A137" s="41"/>
      <c r="B137" s="37"/>
      <c r="C137" s="314"/>
      <c r="D137" s="28"/>
      <c r="E137" s="315"/>
      <c r="F137" s="315"/>
      <c r="G137" s="53"/>
      <c r="H137" s="211"/>
    </row>
    <row r="138" spans="1:11" ht="14.25" customHeight="1">
      <c r="A138" s="42"/>
      <c r="B138" s="43"/>
      <c r="C138" s="310"/>
      <c r="D138" s="29"/>
      <c r="E138" s="317"/>
      <c r="F138" s="317"/>
      <c r="G138" s="68"/>
      <c r="H138" s="210">
        <f>IF(H137&lt;10^4,-1,IF(H137&lt;10^5,-2,IF(H137&lt;10^6,-3,-4)))</f>
        <v>-1</v>
      </c>
      <c r="K138" s="74"/>
    </row>
    <row r="139" spans="1:11" ht="14.25" customHeight="1">
      <c r="A139" s="41"/>
      <c r="B139" s="37"/>
      <c r="C139" s="314"/>
      <c r="D139" s="28"/>
      <c r="E139" s="315"/>
      <c r="F139" s="315"/>
      <c r="G139" s="53"/>
      <c r="H139" s="210"/>
    </row>
    <row r="140" spans="1:11" ht="14.25" customHeight="1">
      <c r="A140" s="41"/>
      <c r="B140" s="37"/>
      <c r="C140" s="314"/>
      <c r="D140" s="28"/>
      <c r="E140" s="315"/>
      <c r="F140" s="315"/>
      <c r="G140" s="53"/>
      <c r="H140" s="211"/>
    </row>
    <row r="141" spans="1:11" ht="14.25" customHeight="1">
      <c r="A141" s="42"/>
      <c r="B141" s="43"/>
      <c r="C141" s="310"/>
      <c r="D141" s="29"/>
      <c r="E141" s="317"/>
      <c r="F141" s="317"/>
      <c r="G141" s="68"/>
      <c r="H141" s="210">
        <f>IF(H140&lt;10^4,-1,IF(H140&lt;10^5,-2,IF(H140&lt;10^6,-3,-4)))</f>
        <v>-1</v>
      </c>
    </row>
    <row r="142" spans="1:11" ht="14.25" customHeight="1">
      <c r="A142" s="41"/>
      <c r="B142" s="37"/>
      <c r="C142" s="314"/>
      <c r="D142" s="28"/>
      <c r="E142" s="315"/>
      <c r="F142" s="315"/>
      <c r="G142" s="53"/>
      <c r="H142" s="210"/>
    </row>
    <row r="143" spans="1:11" ht="14.25" customHeight="1">
      <c r="A143" s="41"/>
      <c r="B143" s="37"/>
      <c r="C143" s="314"/>
      <c r="D143" s="28"/>
      <c r="E143" s="315"/>
      <c r="F143" s="315"/>
      <c r="G143" s="53"/>
      <c r="H143" s="211"/>
    </row>
    <row r="144" spans="1:11" ht="14.25" customHeight="1">
      <c r="A144" s="42"/>
      <c r="B144" s="43"/>
      <c r="C144" s="310"/>
      <c r="D144" s="29"/>
      <c r="E144" s="317"/>
      <c r="F144" s="317"/>
      <c r="G144" s="68"/>
      <c r="H144" s="210">
        <f>IF(H143&lt;10^4,-1,IF(H143&lt;10^5,-2,IF(H143&lt;10^6,-3,-4)))</f>
        <v>-1</v>
      </c>
    </row>
    <row r="145" spans="1:14" ht="14.25" customHeight="1">
      <c r="A145" s="41"/>
      <c r="B145" s="37"/>
      <c r="C145" s="314"/>
      <c r="D145" s="28"/>
      <c r="E145" s="315"/>
      <c r="F145" s="315"/>
      <c r="G145" s="53"/>
      <c r="H145" s="192"/>
    </row>
    <row r="146" spans="1:14" ht="14.25" customHeight="1">
      <c r="A146" s="41"/>
      <c r="B146" s="37"/>
      <c r="C146" s="314"/>
      <c r="D146" s="28"/>
      <c r="E146" s="315"/>
      <c r="F146" s="315"/>
      <c r="G146" s="53"/>
      <c r="H146" s="212"/>
    </row>
    <row r="147" spans="1:14" ht="14.25" customHeight="1">
      <c r="A147" s="42"/>
      <c r="B147" s="43"/>
      <c r="C147" s="310"/>
      <c r="D147" s="29"/>
      <c r="E147" s="317"/>
      <c r="F147" s="317"/>
      <c r="G147" s="68"/>
      <c r="H147" s="192">
        <f>IF(H146&lt;10^4,-1,IF(H146&lt;10^5,-2,IF(H146&lt;10^6,-3,-4)))</f>
        <v>-1</v>
      </c>
    </row>
    <row r="148" spans="1:14" ht="14.25" customHeight="1">
      <c r="A148" s="41"/>
      <c r="B148" s="37"/>
      <c r="C148" s="314"/>
      <c r="D148" s="28"/>
      <c r="E148" s="315"/>
      <c r="F148" s="315"/>
      <c r="G148" s="53"/>
      <c r="H148" s="192"/>
    </row>
    <row r="149" spans="1:14" ht="14.25" customHeight="1">
      <c r="A149" s="41"/>
      <c r="B149" s="37"/>
      <c r="C149" s="314"/>
      <c r="D149" s="28"/>
      <c r="E149" s="315"/>
      <c r="F149" s="315"/>
      <c r="G149" s="53"/>
      <c r="H149" s="212"/>
    </row>
    <row r="150" spans="1:14" ht="14.25" customHeight="1">
      <c r="A150" s="42"/>
      <c r="B150" s="43"/>
      <c r="C150" s="310"/>
      <c r="D150" s="29"/>
      <c r="E150" s="317"/>
      <c r="F150" s="317"/>
      <c r="G150" s="68"/>
      <c r="H150" s="192">
        <f>IF(H149&lt;10^4,-1,IF(H149&lt;10^5,-2,IF(H149&lt;10^6,-3,-4)))</f>
        <v>-1</v>
      </c>
    </row>
    <row r="151" spans="1:14" ht="14.25" customHeight="1">
      <c r="A151" s="41"/>
      <c r="B151" s="37"/>
      <c r="C151" s="314"/>
      <c r="D151" s="28"/>
      <c r="E151" s="315"/>
      <c r="F151" s="315">
        <f t="array" ref="F151">SUM(IF(MOD(ROW(F106:F148),3)=MOD(ROW(F106),3),F106:F148))</f>
        <v>0</v>
      </c>
      <c r="G151" s="53" t="str">
        <f>I151&amp;J151&amp;K151&amp;L151&amp;M151&amp;N151&amp;O151</f>
        <v/>
      </c>
      <c r="H151" s="192"/>
    </row>
    <row r="152" spans="1:14" ht="14.25" customHeight="1">
      <c r="A152" s="44" t="s">
        <v>131</v>
      </c>
      <c r="B152" s="37"/>
      <c r="C152" s="314"/>
      <c r="D152" s="28"/>
      <c r="E152" s="315"/>
      <c r="F152" s="315"/>
      <c r="G152" s="53" t="str">
        <f>I152&amp;J152&amp;K152&amp;L152&amp;M152&amp;N152&amp;O152</f>
        <v/>
      </c>
      <c r="H152" s="212"/>
    </row>
    <row r="153" spans="1:14" ht="14.25" customHeight="1">
      <c r="A153" s="45"/>
      <c r="B153" s="46"/>
      <c r="C153" s="311"/>
      <c r="D153" s="48"/>
      <c r="E153" s="321"/>
      <c r="F153" s="321"/>
      <c r="G153" s="55" t="str">
        <f>I153&amp;J153&amp;K153&amp;L153&amp;M153&amp;N153&amp;O153</f>
        <v/>
      </c>
      <c r="H153" s="192">
        <f>IF(H152&lt;10^4,-1,IF(H152&lt;10^5,-2,IF(H152&lt;10^6,-3,-4)))</f>
        <v>-1</v>
      </c>
    </row>
    <row r="154" spans="1:14" ht="14.25" customHeight="1">
      <c r="G154" s="69">
        <f>G103+1</f>
        <v>39</v>
      </c>
      <c r="H154" s="208">
        <f>H103+1</f>
        <v>4</v>
      </c>
    </row>
    <row r="155" spans="1:14" ht="26.1" customHeight="1">
      <c r="A155" s="75" t="str">
        <f>A2</f>
        <v>A-2.外構工事</v>
      </c>
      <c r="B155" s="76" t="str">
        <f>集計!A218</f>
        <v>4.植栽工事</v>
      </c>
      <c r="C155" s="15"/>
      <c r="D155" s="15"/>
      <c r="E155" s="15"/>
      <c r="F155" s="15"/>
      <c r="G155" s="70"/>
    </row>
    <row r="156" spans="1:14" ht="26.1" customHeight="1">
      <c r="A156" s="17" t="s">
        <v>132</v>
      </c>
      <c r="B156" s="18" t="s">
        <v>133</v>
      </c>
      <c r="C156" s="18" t="s">
        <v>134</v>
      </c>
      <c r="D156" s="18" t="s">
        <v>129</v>
      </c>
      <c r="E156" s="18" t="s">
        <v>135</v>
      </c>
      <c r="F156" s="18" t="s">
        <v>136</v>
      </c>
      <c r="G156" s="71" t="s">
        <v>137</v>
      </c>
    </row>
    <row r="157" spans="1:14" ht="14.25" customHeight="1">
      <c r="A157" s="41" t="s">
        <v>15</v>
      </c>
      <c r="B157" s="37" t="s">
        <v>837</v>
      </c>
      <c r="C157" s="304">
        <v>100</v>
      </c>
      <c r="D157" s="47"/>
      <c r="E157" s="315"/>
      <c r="F157" s="315">
        <f>INT(C157*E158)</f>
        <v>0</v>
      </c>
      <c r="G157" s="253"/>
      <c r="H157" s="210"/>
      <c r="K157" s="49"/>
      <c r="L157" s="49"/>
      <c r="M157" s="50"/>
      <c r="N157" s="50"/>
    </row>
    <row r="158" spans="1:14" ht="14.25" customHeight="1">
      <c r="A158" s="41"/>
      <c r="B158" s="254" t="s">
        <v>838</v>
      </c>
      <c r="C158" s="314"/>
      <c r="D158" s="47" t="s">
        <v>839</v>
      </c>
      <c r="E158" s="315">
        <f>ROUNDDOWN(H158,H159)</f>
        <v>0</v>
      </c>
      <c r="F158" s="315"/>
      <c r="G158" s="255"/>
      <c r="H158" s="211"/>
    </row>
    <row r="159" spans="1:14" ht="14.25" customHeight="1">
      <c r="A159" s="42"/>
      <c r="B159" s="256"/>
      <c r="C159" s="310"/>
      <c r="D159" s="54"/>
      <c r="E159" s="317"/>
      <c r="F159" s="317"/>
      <c r="G159" s="39"/>
      <c r="H159" s="210">
        <f>IF(H158&lt;10^4,-1,IF(H158&lt;10^5,-2,IF(H158&lt;10^6,-3,-4)))</f>
        <v>-1</v>
      </c>
    </row>
    <row r="160" spans="1:14" ht="14.25" customHeight="1">
      <c r="A160" s="41" t="s">
        <v>16</v>
      </c>
      <c r="B160" s="37" t="s">
        <v>840</v>
      </c>
      <c r="C160" s="304">
        <v>170</v>
      </c>
      <c r="D160" s="47"/>
      <c r="E160" s="315"/>
      <c r="F160" s="315">
        <f>INT(C160*E161)</f>
        <v>0</v>
      </c>
      <c r="G160" s="253"/>
      <c r="H160" s="210"/>
      <c r="K160" s="49"/>
      <c r="L160" s="49"/>
      <c r="M160" s="50"/>
      <c r="N160" s="50"/>
    </row>
    <row r="161" spans="1:14" ht="14.25" customHeight="1">
      <c r="A161" s="41"/>
      <c r="B161" s="257" t="s">
        <v>841</v>
      </c>
      <c r="C161" s="314"/>
      <c r="D161" s="47" t="s">
        <v>839</v>
      </c>
      <c r="E161" s="315">
        <f>ROUNDDOWN(H161,H162)</f>
        <v>0</v>
      </c>
      <c r="F161" s="315"/>
      <c r="G161" s="255"/>
      <c r="H161" s="211"/>
    </row>
    <row r="162" spans="1:14" ht="14.25" customHeight="1">
      <c r="A162" s="42"/>
      <c r="B162" s="43"/>
      <c r="C162" s="310"/>
      <c r="D162" s="54"/>
      <c r="E162" s="317"/>
      <c r="F162" s="317"/>
      <c r="G162" s="39"/>
      <c r="H162" s="210">
        <f>IF(H161&lt;10^4,-1,IF(H161&lt;10^5,-2,IF(H161&lt;10^6,-3,-4)))</f>
        <v>-1</v>
      </c>
    </row>
    <row r="163" spans="1:14" ht="14.25" customHeight="1">
      <c r="A163" s="41" t="s">
        <v>17</v>
      </c>
      <c r="B163" s="257" t="s">
        <v>842</v>
      </c>
      <c r="C163" s="304">
        <v>2</v>
      </c>
      <c r="D163" s="47"/>
      <c r="E163" s="315"/>
      <c r="F163" s="315">
        <f>INT(C163*E164)</f>
        <v>0</v>
      </c>
      <c r="G163" s="253"/>
      <c r="H163" s="210"/>
      <c r="K163" s="49"/>
      <c r="L163" s="49"/>
      <c r="M163" s="50"/>
      <c r="N163" s="50"/>
    </row>
    <row r="164" spans="1:14" ht="14.25" customHeight="1">
      <c r="A164" s="41"/>
      <c r="B164" s="254" t="s">
        <v>843</v>
      </c>
      <c r="C164" s="314"/>
      <c r="D164" s="47" t="s">
        <v>839</v>
      </c>
      <c r="E164" s="315">
        <f>ROUNDDOWN(H164,H165)</f>
        <v>0</v>
      </c>
      <c r="F164" s="315"/>
      <c r="G164" s="255"/>
      <c r="H164" s="211"/>
    </row>
    <row r="165" spans="1:14" ht="14.25" customHeight="1">
      <c r="A165" s="42"/>
      <c r="B165" s="258" t="s">
        <v>844</v>
      </c>
      <c r="C165" s="310"/>
      <c r="D165" s="54"/>
      <c r="E165" s="317"/>
      <c r="F165" s="317"/>
      <c r="G165" s="39"/>
      <c r="H165" s="210">
        <f>IF(H164&lt;10^4,-1,IF(H164&lt;10^5,-2,IF(H164&lt;10^6,-3,-4)))</f>
        <v>-1</v>
      </c>
      <c r="K165" s="74"/>
    </row>
    <row r="166" spans="1:14" ht="14.25" customHeight="1">
      <c r="A166" s="41" t="s">
        <v>846</v>
      </c>
      <c r="B166" s="37" t="s">
        <v>845</v>
      </c>
      <c r="C166" s="304">
        <v>2</v>
      </c>
      <c r="D166" s="47"/>
      <c r="E166" s="315"/>
      <c r="F166" s="315">
        <f>INT(C166*E167)</f>
        <v>0</v>
      </c>
      <c r="G166" s="253"/>
      <c r="H166" s="210"/>
      <c r="N166" s="50"/>
    </row>
    <row r="167" spans="1:14" ht="14.25" customHeight="1">
      <c r="A167" s="41"/>
      <c r="B167" s="37" t="s">
        <v>847</v>
      </c>
      <c r="C167" s="314"/>
      <c r="D167" s="47" t="s">
        <v>839</v>
      </c>
      <c r="E167" s="315">
        <f>ROUNDDOWN(H167,H168)</f>
        <v>0</v>
      </c>
      <c r="F167" s="315"/>
      <c r="G167" s="255"/>
      <c r="H167" s="211"/>
    </row>
    <row r="168" spans="1:14" ht="14.25" customHeight="1">
      <c r="A168" s="42"/>
      <c r="B168" s="43" t="s">
        <v>841</v>
      </c>
      <c r="C168" s="310"/>
      <c r="D168" s="54"/>
      <c r="E168" s="317"/>
      <c r="F168" s="317"/>
      <c r="G168" s="39"/>
      <c r="H168" s="210">
        <f>IF(H167&lt;10^4,-1,IF(H167&lt;10^5,-2,IF(H167&lt;10^6,-3,-4)))</f>
        <v>-1</v>
      </c>
      <c r="K168" s="74"/>
    </row>
    <row r="169" spans="1:14" ht="14.25" customHeight="1">
      <c r="A169" s="41" t="s">
        <v>848</v>
      </c>
      <c r="B169" s="257"/>
      <c r="C169" s="304">
        <v>10</v>
      </c>
      <c r="D169" s="47"/>
      <c r="E169" s="315"/>
      <c r="F169" s="315">
        <f>INT(C169*E170)</f>
        <v>0</v>
      </c>
      <c r="G169" s="253"/>
      <c r="H169" s="210"/>
      <c r="K169" s="49"/>
      <c r="L169" s="49"/>
      <c r="M169" s="50"/>
      <c r="N169" s="50"/>
    </row>
    <row r="170" spans="1:14" ht="14.25" customHeight="1">
      <c r="A170" s="41"/>
      <c r="B170" s="257"/>
      <c r="C170" s="314"/>
      <c r="D170" s="28" t="s">
        <v>849</v>
      </c>
      <c r="E170" s="315">
        <f>ROUNDDOWN(H170,H171)</f>
        <v>0</v>
      </c>
      <c r="F170" s="315"/>
      <c r="G170" s="255"/>
      <c r="H170" s="211"/>
    </row>
    <row r="171" spans="1:14" ht="14.25" customHeight="1">
      <c r="A171" s="42"/>
      <c r="B171" s="43"/>
      <c r="C171" s="310"/>
      <c r="D171" s="54"/>
      <c r="E171" s="317"/>
      <c r="F171" s="317"/>
      <c r="G171" s="39"/>
      <c r="H171" s="210">
        <f>IF(H170&lt;10^4,-1,IF(H170&lt;10^5,-2,IF(H170&lt;10^6,-3,-4)))</f>
        <v>-1</v>
      </c>
    </row>
    <row r="172" spans="1:14" ht="14.25" customHeight="1">
      <c r="A172" s="41"/>
      <c r="B172" s="257"/>
      <c r="C172" s="304"/>
      <c r="D172" s="47"/>
      <c r="E172" s="315"/>
      <c r="F172" s="315"/>
      <c r="G172" s="253"/>
      <c r="H172" s="210"/>
    </row>
    <row r="173" spans="1:14" ht="14.25" customHeight="1">
      <c r="A173" s="41"/>
      <c r="B173" s="37"/>
      <c r="C173" s="314"/>
      <c r="D173" s="47"/>
      <c r="E173" s="315"/>
      <c r="F173" s="315"/>
      <c r="G173" s="255"/>
      <c r="H173" s="211"/>
    </row>
    <row r="174" spans="1:14" ht="14.25" customHeight="1">
      <c r="A174" s="42"/>
      <c r="B174" s="43"/>
      <c r="C174" s="310"/>
      <c r="D174" s="54"/>
      <c r="E174" s="317"/>
      <c r="F174" s="317"/>
      <c r="G174" s="39"/>
      <c r="H174" s="210">
        <f>IF(H173&lt;10^4,-1,IF(H173&lt;10^5,-2,IF(H173&lt;10^6,-3,-4)))</f>
        <v>-1</v>
      </c>
    </row>
    <row r="175" spans="1:14" ht="14.25" customHeight="1">
      <c r="A175" s="41"/>
      <c r="B175" s="257"/>
      <c r="C175" s="304"/>
      <c r="D175" s="47"/>
      <c r="E175" s="315"/>
      <c r="F175" s="315"/>
      <c r="G175" s="253"/>
      <c r="H175" s="210"/>
    </row>
    <row r="176" spans="1:14" ht="14.25" customHeight="1">
      <c r="A176" s="41"/>
      <c r="B176" s="254"/>
      <c r="C176" s="314"/>
      <c r="D176" s="47"/>
      <c r="E176" s="315"/>
      <c r="F176" s="315"/>
      <c r="G176" s="255"/>
      <c r="H176" s="211"/>
    </row>
    <row r="177" spans="1:11" ht="14.25" customHeight="1">
      <c r="A177" s="42"/>
      <c r="B177" s="258"/>
      <c r="C177" s="310"/>
      <c r="D177" s="54"/>
      <c r="E177" s="317"/>
      <c r="F177" s="317"/>
      <c r="G177" s="39"/>
      <c r="H177" s="210">
        <f>IF(H176&lt;10^4,-1,IF(H176&lt;10^5,-2,IF(H176&lt;10^6,-3,-4)))</f>
        <v>-1</v>
      </c>
    </row>
    <row r="178" spans="1:11" ht="14.25" customHeight="1">
      <c r="A178" s="41"/>
      <c r="B178" s="37"/>
      <c r="C178" s="304"/>
      <c r="D178" s="47"/>
      <c r="E178" s="315"/>
      <c r="F178" s="315"/>
      <c r="G178" s="253"/>
      <c r="H178" s="210"/>
    </row>
    <row r="179" spans="1:11" ht="14.25" customHeight="1">
      <c r="A179" s="41"/>
      <c r="B179" s="37"/>
      <c r="C179" s="314"/>
      <c r="D179" s="47"/>
      <c r="E179" s="315"/>
      <c r="F179" s="315"/>
      <c r="G179" s="255"/>
      <c r="H179" s="211"/>
    </row>
    <row r="180" spans="1:11" ht="14.25" customHeight="1">
      <c r="A180" s="42"/>
      <c r="B180" s="43"/>
      <c r="C180" s="310"/>
      <c r="D180" s="54"/>
      <c r="E180" s="317"/>
      <c r="F180" s="317"/>
      <c r="G180" s="39"/>
      <c r="H180" s="210">
        <f>IF(H179&lt;10^4,-1,IF(H179&lt;10^5,-2,IF(H179&lt;10^6,-3,-4)))</f>
        <v>-1</v>
      </c>
    </row>
    <row r="181" spans="1:11" ht="14.25" customHeight="1">
      <c r="A181" s="41"/>
      <c r="B181" s="37"/>
      <c r="C181" s="304"/>
      <c r="D181" s="47"/>
      <c r="E181" s="315"/>
      <c r="F181" s="315"/>
      <c r="G181" s="253"/>
      <c r="H181" s="210"/>
    </row>
    <row r="182" spans="1:11" ht="14.25" customHeight="1">
      <c r="A182" s="41"/>
      <c r="B182" s="257"/>
      <c r="C182" s="314"/>
      <c r="D182" s="47"/>
      <c r="E182" s="315"/>
      <c r="F182" s="315"/>
      <c r="G182" s="255"/>
      <c r="H182" s="211"/>
    </row>
    <row r="183" spans="1:11" ht="14.25" customHeight="1">
      <c r="A183" s="42"/>
      <c r="B183" s="43"/>
      <c r="C183" s="310"/>
      <c r="D183" s="54"/>
      <c r="E183" s="317"/>
      <c r="F183" s="317"/>
      <c r="G183" s="39"/>
      <c r="H183" s="210">
        <f>IF(H182&lt;10^4,-1,IF(H182&lt;10^5,-2,IF(H182&lt;10^6,-3,-4)))</f>
        <v>-1</v>
      </c>
    </row>
    <row r="184" spans="1:11" ht="14.25" customHeight="1">
      <c r="A184" s="41"/>
      <c r="B184" s="257"/>
      <c r="C184" s="304"/>
      <c r="D184" s="47"/>
      <c r="E184" s="315"/>
      <c r="F184" s="315"/>
      <c r="G184" s="253"/>
      <c r="H184" s="210"/>
    </row>
    <row r="185" spans="1:11" ht="14.25" customHeight="1">
      <c r="A185" s="41"/>
      <c r="B185" s="37"/>
      <c r="C185" s="314"/>
      <c r="D185" s="47"/>
      <c r="E185" s="315"/>
      <c r="F185" s="315"/>
      <c r="G185" s="255"/>
      <c r="H185" s="211"/>
    </row>
    <row r="186" spans="1:11" ht="14.25" customHeight="1">
      <c r="A186" s="42"/>
      <c r="B186" s="43"/>
      <c r="C186" s="310"/>
      <c r="D186" s="54"/>
      <c r="E186" s="317"/>
      <c r="F186" s="317"/>
      <c r="G186" s="39"/>
      <c r="H186" s="210">
        <f>IF(H185&lt;10^4,-1,IF(H185&lt;10^5,-2,IF(H185&lt;10^6,-3,-4)))</f>
        <v>-1</v>
      </c>
      <c r="K186" s="74"/>
    </row>
    <row r="187" spans="1:11" ht="14.25" customHeight="1">
      <c r="A187" s="41"/>
      <c r="B187" s="37"/>
      <c r="C187" s="304"/>
      <c r="D187" s="47"/>
      <c r="E187" s="315"/>
      <c r="F187" s="315"/>
      <c r="G187" s="253"/>
      <c r="H187" s="210"/>
    </row>
    <row r="188" spans="1:11" ht="14.25" customHeight="1">
      <c r="A188" s="41"/>
      <c r="B188" s="37"/>
      <c r="C188" s="314"/>
      <c r="D188" s="47"/>
      <c r="E188" s="315"/>
      <c r="F188" s="315"/>
      <c r="G188" s="255"/>
      <c r="H188" s="211"/>
    </row>
    <row r="189" spans="1:11" ht="14.25" customHeight="1">
      <c r="A189" s="42"/>
      <c r="B189" s="43"/>
      <c r="C189" s="310"/>
      <c r="D189" s="54"/>
      <c r="E189" s="317"/>
      <c r="F189" s="317"/>
      <c r="G189" s="39"/>
      <c r="H189" s="210">
        <f>IF(H188&lt;10^4,-1,IF(H188&lt;10^5,-2,IF(H188&lt;10^6,-3,-4)))</f>
        <v>-1</v>
      </c>
    </row>
    <row r="190" spans="1:11" ht="14.25" customHeight="1">
      <c r="A190" s="41"/>
      <c r="B190" s="257"/>
      <c r="C190" s="304"/>
      <c r="D190" s="47"/>
      <c r="E190" s="315"/>
      <c r="F190" s="315"/>
      <c r="G190" s="253"/>
      <c r="H190" s="210"/>
    </row>
    <row r="191" spans="1:11" ht="14.25" customHeight="1">
      <c r="A191" s="41"/>
      <c r="B191" s="37"/>
      <c r="C191" s="314"/>
      <c r="D191" s="47"/>
      <c r="E191" s="315"/>
      <c r="F191" s="315"/>
      <c r="G191" s="255"/>
      <c r="H191" s="211"/>
    </row>
    <row r="192" spans="1:11" ht="14.25" customHeight="1">
      <c r="A192" s="42"/>
      <c r="B192" s="43"/>
      <c r="C192" s="310"/>
      <c r="D192" s="54"/>
      <c r="E192" s="317"/>
      <c r="F192" s="317"/>
      <c r="G192" s="39"/>
      <c r="H192" s="210">
        <f>IF(H191&lt;10^4,-1,IF(H191&lt;10^5,-2,IF(H191&lt;10^6,-3,-4)))</f>
        <v>-1</v>
      </c>
    </row>
    <row r="193" spans="1:8" ht="14.25" customHeight="1">
      <c r="A193" s="41"/>
      <c r="B193" s="257"/>
      <c r="C193" s="304"/>
      <c r="D193" s="47"/>
      <c r="E193" s="315"/>
      <c r="F193" s="315"/>
      <c r="G193" s="253"/>
      <c r="H193" s="210"/>
    </row>
    <row r="194" spans="1:8" ht="14.25" customHeight="1">
      <c r="A194" s="41"/>
      <c r="B194" s="257"/>
      <c r="C194" s="314"/>
      <c r="D194" s="28"/>
      <c r="E194" s="336"/>
      <c r="F194" s="315"/>
      <c r="G194" s="255"/>
      <c r="H194" s="211"/>
    </row>
    <row r="195" spans="1:8" ht="14.25" customHeight="1">
      <c r="A195" s="42"/>
      <c r="B195" s="43"/>
      <c r="C195" s="310"/>
      <c r="D195" s="54"/>
      <c r="E195" s="317"/>
      <c r="F195" s="317"/>
      <c r="G195" s="39"/>
      <c r="H195" s="210">
        <f>IF(H194&lt;10^4,-1,IF(H194&lt;10^5,-2,IF(H194&lt;10^6,-3,-4)))</f>
        <v>-1</v>
      </c>
    </row>
    <row r="196" spans="1:8" ht="14.25" customHeight="1">
      <c r="A196" s="41"/>
      <c r="B196" s="257"/>
      <c r="C196" s="304"/>
      <c r="D196" s="47"/>
      <c r="E196" s="315"/>
      <c r="F196" s="315"/>
      <c r="G196" s="253"/>
      <c r="H196" s="192"/>
    </row>
    <row r="197" spans="1:8" ht="14.25" customHeight="1">
      <c r="A197" s="41"/>
      <c r="B197" s="257"/>
      <c r="C197" s="314"/>
      <c r="D197" s="28"/>
      <c r="E197" s="315"/>
      <c r="F197" s="315"/>
      <c r="G197" s="255"/>
      <c r="H197" s="212"/>
    </row>
    <row r="198" spans="1:8" ht="14.25" customHeight="1">
      <c r="A198" s="42"/>
      <c r="B198" s="43"/>
      <c r="C198" s="310"/>
      <c r="D198" s="54"/>
      <c r="E198" s="317"/>
      <c r="F198" s="317"/>
      <c r="G198" s="39"/>
      <c r="H198" s="192">
        <f>IF(H197&lt;10^4,-1,IF(H197&lt;10^5,-2,IF(H197&lt;10^6,-3,-4)))</f>
        <v>-1</v>
      </c>
    </row>
    <row r="199" spans="1:8" ht="14.25" customHeight="1">
      <c r="A199" s="41"/>
      <c r="B199" s="37"/>
      <c r="C199" s="314"/>
      <c r="D199" s="28"/>
      <c r="E199" s="315"/>
      <c r="F199" s="315"/>
      <c r="G199" s="53"/>
      <c r="H199" s="192"/>
    </row>
    <row r="200" spans="1:8" ht="14.25" customHeight="1">
      <c r="A200" s="41"/>
      <c r="B200" s="37"/>
      <c r="C200" s="314"/>
      <c r="D200" s="28"/>
      <c r="E200" s="315"/>
      <c r="F200" s="315"/>
      <c r="G200" s="53"/>
      <c r="H200" s="212"/>
    </row>
    <row r="201" spans="1:8" ht="14.25" customHeight="1">
      <c r="A201" s="42"/>
      <c r="B201" s="43"/>
      <c r="C201" s="310"/>
      <c r="D201" s="29"/>
      <c r="E201" s="317"/>
      <c r="F201" s="317"/>
      <c r="G201" s="68"/>
      <c r="H201" s="192">
        <f>IF(H200&lt;10^4,-1,IF(H200&lt;10^5,-2,IF(H200&lt;10^6,-3,-4)))</f>
        <v>-1</v>
      </c>
    </row>
    <row r="202" spans="1:8" ht="14.25" customHeight="1">
      <c r="A202" s="41"/>
      <c r="B202" s="37"/>
      <c r="C202" s="314"/>
      <c r="D202" s="28"/>
      <c r="E202" s="315"/>
      <c r="F202" s="315">
        <f t="array" ref="F202">SUM(IF(MOD(ROW(F157:F199),3)=MOD(ROW(F157),3),F157:F199))</f>
        <v>0</v>
      </c>
      <c r="G202" s="53" t="str">
        <f>I202&amp;J202&amp;K202&amp;L202&amp;M202&amp;N202&amp;O202</f>
        <v/>
      </c>
      <c r="H202" s="192"/>
    </row>
    <row r="203" spans="1:8" ht="14.25" customHeight="1">
      <c r="A203" s="44" t="s">
        <v>131</v>
      </c>
      <c r="B203" s="37"/>
      <c r="C203" s="314"/>
      <c r="D203" s="28"/>
      <c r="E203" s="315"/>
      <c r="F203" s="315"/>
      <c r="G203" s="53" t="str">
        <f>I203&amp;J203&amp;K203&amp;L203&amp;M203&amp;N203&amp;O203</f>
        <v/>
      </c>
      <c r="H203" s="212"/>
    </row>
    <row r="204" spans="1:8" ht="14.25" customHeight="1">
      <c r="A204" s="45"/>
      <c r="B204" s="46"/>
      <c r="C204" s="311"/>
      <c r="D204" s="48"/>
      <c r="E204" s="321"/>
      <c r="F204" s="321"/>
      <c r="G204" s="55" t="str">
        <f>I204&amp;J204&amp;K204&amp;L204&amp;M204&amp;N204&amp;O204</f>
        <v/>
      </c>
      <c r="H204" s="192">
        <f>IF(H203&lt;10^4,-1,IF(H203&lt;10^5,-2,IF(H203&lt;10^6,-3,-4)))</f>
        <v>-1</v>
      </c>
    </row>
  </sheetData>
  <phoneticPr fontId="8"/>
  <pageMargins left="0.6692913385826772" right="0.6692913385826772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rowBreaks count="3" manualBreakCount="3">
    <brk id="51" max="6" man="1"/>
    <brk id="102" max="6" man="1"/>
    <brk id="153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Y255"/>
  <sheetViews>
    <sheetView zoomScaleNormal="100" workbookViewId="0">
      <selection activeCell="G59" sqref="G59"/>
    </sheetView>
  </sheetViews>
  <sheetFormatPr defaultRowHeight="12"/>
  <cols>
    <col min="1" max="1" width="20.28515625" customWidth="1"/>
    <col min="2" max="2" width="20.85546875" customWidth="1"/>
    <col min="3" max="3" width="10" style="81" customWidth="1"/>
    <col min="4" max="4" width="6.28515625" style="81" customWidth="1"/>
    <col min="5" max="5" width="10" style="81" customWidth="1"/>
    <col min="6" max="6" width="14.85546875" style="81" customWidth="1"/>
    <col min="7" max="7" width="16.28515625" style="72" customWidth="1"/>
    <col min="8" max="8" width="9" customWidth="1"/>
    <col min="9" max="9" width="10.7109375" bestFit="1" customWidth="1"/>
    <col min="10" max="10" width="2.140625" customWidth="1"/>
    <col min="12" max="12" width="2.140625" customWidth="1"/>
    <col min="14" max="14" width="2.140625" customWidth="1"/>
    <col min="15" max="15" width="9.7109375" bestFit="1" customWidth="1"/>
    <col min="16" max="16" width="9.7109375" customWidth="1"/>
    <col min="21" max="21" width="8.7109375" customWidth="1"/>
  </cols>
  <sheetData>
    <row r="1" spans="1:25" ht="14.25" customHeight="1">
      <c r="G1" s="69">
        <f>内訳2!G154+1</f>
        <v>40</v>
      </c>
      <c r="H1" s="208">
        <v>1</v>
      </c>
    </row>
    <row r="2" spans="1:25" ht="26.1" customHeight="1">
      <c r="A2" s="75" t="str">
        <f>集計!A62</f>
        <v>A-3.取り壊し工事</v>
      </c>
      <c r="B2" s="250" t="str">
        <f>集計!A260</f>
        <v>1.直接仮設工事</v>
      </c>
      <c r="C2" s="35"/>
      <c r="D2" s="31"/>
      <c r="E2" s="31"/>
      <c r="F2" s="32"/>
      <c r="G2" s="70"/>
    </row>
    <row r="3" spans="1:25" ht="26.1" customHeight="1">
      <c r="A3" s="33" t="s">
        <v>132</v>
      </c>
      <c r="B3" s="34" t="s">
        <v>133</v>
      </c>
      <c r="C3" s="34" t="s">
        <v>134</v>
      </c>
      <c r="D3" s="34" t="s">
        <v>129</v>
      </c>
      <c r="E3" s="34" t="s">
        <v>135</v>
      </c>
      <c r="F3" s="34" t="s">
        <v>136</v>
      </c>
      <c r="G3" s="71" t="s">
        <v>137</v>
      </c>
    </row>
    <row r="4" spans="1:25" ht="14.25" customHeight="1">
      <c r="A4" s="148" t="s">
        <v>865</v>
      </c>
      <c r="B4" s="143" t="s">
        <v>864</v>
      </c>
      <c r="C4" s="304">
        <v>1</v>
      </c>
      <c r="D4" s="28"/>
      <c r="E4" s="320"/>
      <c r="F4" s="315">
        <f>INT(C4*E5)</f>
        <v>0</v>
      </c>
      <c r="G4" s="260" t="str">
        <f>I4&amp;J4&amp;K4&amp;L4&amp;M4&amp;N4&amp;O4</f>
        <v/>
      </c>
      <c r="H4" s="210"/>
      <c r="I4" s="89"/>
      <c r="J4" s="89"/>
      <c r="K4" s="90"/>
      <c r="L4" s="90"/>
      <c r="M4" s="91"/>
      <c r="N4" s="128"/>
      <c r="O4" s="128"/>
      <c r="P4" s="128"/>
      <c r="Q4" s="128"/>
      <c r="S4" s="147"/>
      <c r="T4" s="147"/>
      <c r="U4" s="147"/>
      <c r="V4" s="147"/>
      <c r="W4" s="147"/>
      <c r="X4" s="147"/>
      <c r="Y4" s="147"/>
    </row>
    <row r="5" spans="1:25" ht="14.25" customHeight="1">
      <c r="A5" s="148" t="s">
        <v>867</v>
      </c>
      <c r="B5" s="37" t="s">
        <v>866</v>
      </c>
      <c r="C5" s="304"/>
      <c r="D5" s="28" t="s">
        <v>140</v>
      </c>
      <c r="E5" s="320">
        <f>ROUNDDOWN(H5,H6)</f>
        <v>0</v>
      </c>
      <c r="F5" s="315"/>
      <c r="G5" s="260" t="str">
        <f>I5&amp;J5&amp;K5&amp;L5&amp;M5&amp;N5&amp;O5&amp;P5&amp;Q5</f>
        <v/>
      </c>
      <c r="H5" s="211"/>
      <c r="I5" s="89"/>
      <c r="J5" s="89"/>
      <c r="K5" s="89"/>
      <c r="L5" s="89"/>
      <c r="M5" s="89"/>
      <c r="N5" s="128"/>
      <c r="O5" s="128"/>
      <c r="P5" s="128"/>
      <c r="Q5" s="128"/>
      <c r="S5" s="147"/>
      <c r="T5" s="147"/>
      <c r="U5" s="147"/>
      <c r="V5" s="147"/>
      <c r="W5" s="147"/>
      <c r="X5" s="147"/>
      <c r="Y5" s="147"/>
    </row>
    <row r="6" spans="1:25" ht="14.25" customHeight="1">
      <c r="A6" s="149"/>
      <c r="B6" s="156">
        <v>2688</v>
      </c>
      <c r="C6" s="307"/>
      <c r="D6" s="29"/>
      <c r="E6" s="316"/>
      <c r="F6" s="317"/>
      <c r="G6" s="263" t="str">
        <f>I6&amp;J6&amp;K6&amp;L6&amp;M6&amp;N6&amp;O6</f>
        <v/>
      </c>
      <c r="H6" s="210">
        <f>IF(H5&lt;10^4,-1,IF(H5&lt;10^5,-2,IF(H5&lt;10^6,-3,-4)))</f>
        <v>-1</v>
      </c>
      <c r="I6" s="264"/>
      <c r="J6" s="89"/>
      <c r="K6" s="89"/>
      <c r="L6" s="89"/>
      <c r="M6" s="89"/>
      <c r="N6" s="128"/>
      <c r="O6" s="128"/>
      <c r="P6" s="128"/>
      <c r="Q6" s="128"/>
      <c r="S6" s="147"/>
      <c r="T6" s="147"/>
      <c r="U6" s="147"/>
      <c r="V6" s="147"/>
      <c r="W6" s="147"/>
      <c r="X6" s="147"/>
      <c r="Y6" s="147"/>
    </row>
    <row r="7" spans="1:25" ht="14.25" customHeight="1">
      <c r="A7" s="148" t="s">
        <v>865</v>
      </c>
      <c r="B7" s="143" t="s">
        <v>868</v>
      </c>
      <c r="C7" s="304">
        <v>1</v>
      </c>
      <c r="D7" s="28"/>
      <c r="E7" s="320"/>
      <c r="F7" s="315">
        <f>INT(C7*E8)</f>
        <v>0</v>
      </c>
      <c r="G7" s="260" t="str">
        <f>I7&amp;J7&amp;K7&amp;L7&amp;M7&amp;N7&amp;O7</f>
        <v/>
      </c>
      <c r="H7" s="210"/>
      <c r="I7" s="89"/>
      <c r="J7" s="89"/>
      <c r="K7" s="90"/>
      <c r="L7" s="90"/>
      <c r="M7" s="91"/>
      <c r="N7" s="128"/>
      <c r="O7" s="128"/>
      <c r="P7" s="128"/>
      <c r="Q7" s="128"/>
      <c r="R7" s="147"/>
      <c r="S7" s="147"/>
      <c r="T7" s="147"/>
      <c r="U7" s="147"/>
      <c r="V7" s="147"/>
      <c r="W7" s="147"/>
      <c r="X7" s="147"/>
      <c r="Y7" s="147"/>
    </row>
    <row r="8" spans="1:25" ht="14.25" customHeight="1">
      <c r="A8" s="148" t="s">
        <v>867</v>
      </c>
      <c r="B8" s="37" t="s">
        <v>866</v>
      </c>
      <c r="C8" s="304"/>
      <c r="D8" s="28" t="s">
        <v>140</v>
      </c>
      <c r="E8" s="320">
        <f>ROUNDDOWN(H8,H9)</f>
        <v>0</v>
      </c>
      <c r="F8" s="315"/>
      <c r="G8" s="260" t="str">
        <f>I8&amp;J8&amp;K8&amp;L8&amp;M8&amp;N8&amp;O8&amp;P8&amp;Q8</f>
        <v/>
      </c>
      <c r="H8" s="211"/>
      <c r="I8" s="89"/>
      <c r="J8" s="89"/>
      <c r="K8" s="89"/>
      <c r="L8" s="89"/>
      <c r="M8" s="89"/>
      <c r="N8" s="128"/>
      <c r="O8" s="128"/>
      <c r="P8" s="128"/>
      <c r="Q8" s="128"/>
      <c r="R8" s="147"/>
      <c r="S8" s="147"/>
      <c r="T8" s="147"/>
      <c r="U8" s="147"/>
      <c r="V8" s="147"/>
      <c r="W8" s="147"/>
      <c r="X8" s="147"/>
      <c r="Y8" s="147"/>
    </row>
    <row r="9" spans="1:25" ht="14.25" customHeight="1">
      <c r="A9" s="149"/>
      <c r="B9" s="156">
        <v>738</v>
      </c>
      <c r="C9" s="307"/>
      <c r="D9" s="29"/>
      <c r="E9" s="316"/>
      <c r="F9" s="317"/>
      <c r="G9" s="263" t="str">
        <f>I9&amp;J9&amp;K9&amp;L9&amp;M9&amp;N9&amp;O9</f>
        <v/>
      </c>
      <c r="H9" s="210">
        <f>IF(H8&lt;10^4,-1,IF(H8&lt;10^5,-2,IF(H8&lt;10^6,-3,-4)))</f>
        <v>-1</v>
      </c>
      <c r="I9" s="264"/>
      <c r="J9" s="89"/>
      <c r="K9" s="89"/>
      <c r="L9" s="89"/>
      <c r="M9" s="89"/>
      <c r="N9" s="128"/>
      <c r="O9" s="128"/>
      <c r="P9" s="128"/>
      <c r="Q9" s="128"/>
      <c r="R9" s="147"/>
      <c r="S9" s="147"/>
      <c r="T9" s="147"/>
      <c r="U9" s="147"/>
      <c r="V9" s="147"/>
      <c r="W9" s="147"/>
      <c r="X9" s="147"/>
      <c r="Y9" s="147"/>
    </row>
    <row r="10" spans="1:25" ht="14.25" customHeight="1">
      <c r="A10" s="148" t="s">
        <v>142</v>
      </c>
      <c r="B10" s="143" t="s">
        <v>869</v>
      </c>
      <c r="C10" s="304">
        <v>1</v>
      </c>
      <c r="D10" s="28"/>
      <c r="E10" s="320"/>
      <c r="F10" s="315">
        <f>INT(C10*E11)</f>
        <v>0</v>
      </c>
      <c r="G10" s="260" t="str">
        <f>I10&amp;J10&amp;K10&amp;L10&amp;M10&amp;N10&amp;O10</f>
        <v/>
      </c>
      <c r="H10" s="210"/>
      <c r="I10" s="89"/>
      <c r="J10" s="89"/>
      <c r="K10" s="90"/>
      <c r="L10" s="90"/>
      <c r="M10" s="91"/>
      <c r="N10" s="128"/>
      <c r="O10" s="128"/>
      <c r="P10" s="128"/>
      <c r="Q10" s="128"/>
      <c r="R10" s="147"/>
      <c r="S10" s="147"/>
      <c r="T10" s="147"/>
      <c r="U10" s="147"/>
      <c r="V10" s="147"/>
      <c r="W10" s="147"/>
      <c r="X10" s="147"/>
      <c r="Y10" s="147"/>
    </row>
    <row r="11" spans="1:25" ht="14.25" customHeight="1">
      <c r="A11" s="148"/>
      <c r="B11" s="37" t="s">
        <v>866</v>
      </c>
      <c r="C11" s="304"/>
      <c r="D11" s="28" t="s">
        <v>140</v>
      </c>
      <c r="E11" s="320">
        <f>ROUNDDOWN(H11,H12)</f>
        <v>0</v>
      </c>
      <c r="F11" s="315"/>
      <c r="G11" s="260" t="str">
        <f>I11&amp;J11&amp;K11&amp;L11&amp;M11&amp;N11&amp;O11&amp;P11&amp;Q11</f>
        <v/>
      </c>
      <c r="H11" s="211"/>
      <c r="I11" s="89"/>
      <c r="J11" s="89"/>
      <c r="K11" s="89"/>
      <c r="L11" s="89"/>
      <c r="M11" s="89"/>
      <c r="N11" s="128"/>
      <c r="O11" s="128"/>
      <c r="P11" s="128"/>
      <c r="Q11" s="128"/>
      <c r="R11" s="147"/>
      <c r="S11" s="147"/>
      <c r="T11" s="147"/>
      <c r="U11" s="147"/>
      <c r="V11" s="147"/>
      <c r="W11" s="147"/>
      <c r="X11" s="147"/>
      <c r="Y11" s="147"/>
    </row>
    <row r="12" spans="1:25" ht="14.25" customHeight="1">
      <c r="A12" s="149"/>
      <c r="B12" s="156">
        <v>198</v>
      </c>
      <c r="C12" s="310"/>
      <c r="D12" s="29"/>
      <c r="E12" s="316"/>
      <c r="F12" s="317"/>
      <c r="G12" s="263" t="str">
        <f>I12&amp;J12&amp;K12&amp;L12&amp;M12&amp;N12&amp;O12</f>
        <v/>
      </c>
      <c r="H12" s="210">
        <f>IF(H11&lt;10^4,-1,IF(H11&lt;10^5,-2,IF(H11&lt;10^6,-3,-4)))</f>
        <v>-1</v>
      </c>
      <c r="I12" s="265"/>
      <c r="J12" s="89"/>
      <c r="K12" s="89"/>
      <c r="L12" s="89"/>
      <c r="M12" s="89"/>
      <c r="N12" s="128"/>
      <c r="O12" s="128"/>
      <c r="P12" s="128"/>
      <c r="Q12" s="128"/>
      <c r="R12" s="147"/>
      <c r="S12" s="147"/>
      <c r="T12" s="147"/>
      <c r="U12" s="147"/>
      <c r="V12" s="147"/>
      <c r="W12" s="147"/>
      <c r="X12" s="147"/>
      <c r="Y12" s="147"/>
    </row>
    <row r="13" spans="1:25" ht="14.25" customHeight="1">
      <c r="A13" s="148" t="s">
        <v>679</v>
      </c>
      <c r="B13" s="143" t="s">
        <v>870</v>
      </c>
      <c r="C13" s="304">
        <v>1</v>
      </c>
      <c r="D13" s="28"/>
      <c r="E13" s="320"/>
      <c r="F13" s="315">
        <f>INT(C13*E14)</f>
        <v>0</v>
      </c>
      <c r="G13" s="260" t="str">
        <f>I13&amp;J13&amp;K13&amp;L13&amp;M13&amp;N13&amp;O13</f>
        <v/>
      </c>
      <c r="H13" s="210"/>
      <c r="I13" s="89"/>
      <c r="J13" s="89"/>
      <c r="K13" s="90"/>
      <c r="L13" s="90"/>
      <c r="M13" s="91"/>
      <c r="N13" s="128"/>
      <c r="O13" s="128"/>
      <c r="P13" s="128"/>
      <c r="Q13" s="128"/>
      <c r="R13" s="147"/>
      <c r="S13" s="147"/>
      <c r="T13" s="147"/>
      <c r="U13" s="147"/>
      <c r="V13" s="147"/>
      <c r="W13" s="147"/>
      <c r="X13" s="147"/>
      <c r="Y13" s="147"/>
    </row>
    <row r="14" spans="1:25" ht="14.25" customHeight="1">
      <c r="A14" s="148"/>
      <c r="B14" s="37" t="s">
        <v>866</v>
      </c>
      <c r="C14" s="304"/>
      <c r="D14" s="28" t="s">
        <v>140</v>
      </c>
      <c r="E14" s="320">
        <f>ROUNDDOWN(H14,H15)</f>
        <v>0</v>
      </c>
      <c r="F14" s="315"/>
      <c r="G14" s="260" t="str">
        <f>I14&amp;J14&amp;K14&amp;L14&amp;M14&amp;N14&amp;O14&amp;P14&amp;Q14</f>
        <v/>
      </c>
      <c r="H14" s="211"/>
      <c r="I14" s="264"/>
      <c r="J14" s="89"/>
      <c r="K14" s="89"/>
      <c r="L14" s="89"/>
      <c r="M14" s="89"/>
      <c r="N14" s="128"/>
      <c r="O14" s="128"/>
      <c r="P14" s="128"/>
      <c r="Q14" s="128"/>
      <c r="R14" s="147"/>
      <c r="S14" s="147"/>
      <c r="T14" s="147"/>
      <c r="U14" s="147"/>
      <c r="V14" s="147"/>
      <c r="W14" s="147"/>
      <c r="X14" s="147"/>
      <c r="Y14" s="147"/>
    </row>
    <row r="15" spans="1:25" ht="14.25" customHeight="1">
      <c r="A15" s="149"/>
      <c r="B15" s="156">
        <v>1931</v>
      </c>
      <c r="C15" s="310"/>
      <c r="D15" s="29"/>
      <c r="E15" s="316"/>
      <c r="F15" s="317"/>
      <c r="G15" s="263" t="str">
        <f>I15&amp;J15&amp;K15&amp;L15&amp;M15&amp;N15&amp;O15</f>
        <v/>
      </c>
      <c r="H15" s="210">
        <f>IF(H14&lt;10^4,-1,IF(H14&lt;10^5,-2,IF(H14&lt;10^6,-3,-4)))</f>
        <v>-1</v>
      </c>
      <c r="I15" s="265"/>
      <c r="J15" s="89"/>
      <c r="K15" s="89"/>
      <c r="L15" s="89"/>
      <c r="M15" s="89"/>
      <c r="N15" s="128"/>
      <c r="O15" s="128"/>
      <c r="P15" s="128"/>
      <c r="Q15" s="128"/>
      <c r="R15" s="147"/>
      <c r="S15" s="147"/>
      <c r="T15" s="147"/>
      <c r="U15" s="147"/>
      <c r="V15" s="147"/>
      <c r="W15" s="147"/>
      <c r="X15" s="147"/>
      <c r="Y15" s="147"/>
    </row>
    <row r="16" spans="1:25" ht="14.25" customHeight="1">
      <c r="A16" s="148" t="s">
        <v>679</v>
      </c>
      <c r="B16" s="143" t="s">
        <v>871</v>
      </c>
      <c r="C16" s="304">
        <v>1</v>
      </c>
      <c r="D16" s="28"/>
      <c r="E16" s="320"/>
      <c r="F16" s="315">
        <f>INT(C16*E17)</f>
        <v>0</v>
      </c>
      <c r="G16" s="260" t="str">
        <f>I16&amp;J16&amp;K16&amp;L16&amp;M16&amp;N16&amp;O16</f>
        <v/>
      </c>
      <c r="H16" s="210"/>
      <c r="I16" s="89"/>
      <c r="J16" s="89"/>
      <c r="K16" s="90"/>
      <c r="L16" s="90"/>
      <c r="M16" s="91"/>
      <c r="N16" s="128"/>
      <c r="O16" s="128"/>
      <c r="P16" s="128"/>
      <c r="Q16" s="128"/>
      <c r="R16" s="147"/>
      <c r="S16" s="147"/>
      <c r="T16" s="147"/>
      <c r="U16" s="147"/>
      <c r="V16" s="147"/>
      <c r="W16" s="147"/>
      <c r="X16" s="147"/>
      <c r="Y16" s="147"/>
    </row>
    <row r="17" spans="1:25" ht="14.25" customHeight="1">
      <c r="A17" s="148"/>
      <c r="B17" s="37" t="s">
        <v>866</v>
      </c>
      <c r="C17" s="304"/>
      <c r="D17" s="28" t="s">
        <v>140</v>
      </c>
      <c r="E17" s="320">
        <f>ROUNDDOWN(H17,H18)</f>
        <v>0</v>
      </c>
      <c r="F17" s="315"/>
      <c r="G17" s="260" t="str">
        <f>I17&amp;J17&amp;K17&amp;L17&amp;M17&amp;N17&amp;O17&amp;P17&amp;Q17</f>
        <v/>
      </c>
      <c r="H17" s="211"/>
      <c r="I17" s="89"/>
      <c r="J17" s="89"/>
      <c r="K17" s="89"/>
      <c r="L17" s="89"/>
      <c r="M17" s="89"/>
      <c r="N17" s="128"/>
      <c r="O17" s="128"/>
      <c r="P17" s="128"/>
      <c r="Q17" s="128"/>
      <c r="R17" s="147"/>
      <c r="S17" s="147"/>
      <c r="T17" s="147"/>
      <c r="U17" s="147"/>
      <c r="V17" s="147"/>
      <c r="W17" s="147"/>
      <c r="X17" s="147"/>
      <c r="Y17" s="147"/>
    </row>
    <row r="18" spans="1:25" ht="14.25" customHeight="1">
      <c r="A18" s="149"/>
      <c r="B18" s="156">
        <v>1495</v>
      </c>
      <c r="C18" s="310"/>
      <c r="D18" s="29"/>
      <c r="E18" s="316"/>
      <c r="F18" s="317"/>
      <c r="G18" s="263" t="str">
        <f>I18&amp;J18&amp;K18&amp;L18&amp;M18&amp;N18&amp;O18</f>
        <v/>
      </c>
      <c r="H18" s="210">
        <f>IF(H17&lt;10^4,-1,IF(H17&lt;10^5,-2,IF(H17&lt;10^6,-3,-4)))</f>
        <v>-1</v>
      </c>
      <c r="I18" s="264"/>
      <c r="J18" s="89"/>
      <c r="K18" s="89"/>
      <c r="L18" s="89"/>
      <c r="M18" s="89"/>
      <c r="N18" s="128"/>
      <c r="O18" s="128"/>
      <c r="P18" s="128"/>
      <c r="Q18" s="128"/>
      <c r="R18" s="147"/>
      <c r="S18" s="147"/>
      <c r="T18" s="147"/>
      <c r="U18" s="147"/>
      <c r="V18" s="147"/>
      <c r="W18" s="147"/>
      <c r="X18" s="147"/>
      <c r="Y18" s="147"/>
    </row>
    <row r="19" spans="1:25" ht="14.25" customHeight="1">
      <c r="A19" s="148" t="s">
        <v>872</v>
      </c>
      <c r="B19" s="143" t="s">
        <v>695</v>
      </c>
      <c r="C19" s="304">
        <v>1</v>
      </c>
      <c r="D19" s="28"/>
      <c r="E19" s="320"/>
      <c r="F19" s="315">
        <f>INT(C19*E20)</f>
        <v>0</v>
      </c>
      <c r="G19" s="260" t="str">
        <f>I19&amp;J19&amp;K19&amp;L19&amp;M19&amp;N19&amp;O19</f>
        <v/>
      </c>
      <c r="H19" s="210"/>
      <c r="I19" s="89"/>
      <c r="J19" s="89"/>
      <c r="K19" s="90"/>
      <c r="L19" s="90"/>
      <c r="M19" s="91"/>
      <c r="N19" s="128"/>
      <c r="O19" s="128"/>
      <c r="P19" s="128"/>
      <c r="Q19" s="128"/>
      <c r="R19" s="147"/>
      <c r="S19" s="147"/>
      <c r="T19" s="147"/>
      <c r="U19" s="147"/>
      <c r="V19" s="147"/>
      <c r="W19" s="147"/>
      <c r="X19" s="147"/>
      <c r="Y19" s="147"/>
    </row>
    <row r="20" spans="1:25" ht="14.25" customHeight="1">
      <c r="A20" s="148"/>
      <c r="B20" s="37" t="s">
        <v>873</v>
      </c>
      <c r="C20" s="304"/>
      <c r="D20" s="28" t="s">
        <v>140</v>
      </c>
      <c r="E20" s="320">
        <f>ROUNDDOWN(H20,H21)</f>
        <v>0</v>
      </c>
      <c r="F20" s="315"/>
      <c r="G20" s="260" t="str">
        <f>I20&amp;J20&amp;K20&amp;L20&amp;M20&amp;N20&amp;O20&amp;P20&amp;Q20</f>
        <v/>
      </c>
      <c r="H20" s="211"/>
      <c r="I20" s="89"/>
      <c r="J20" s="89"/>
      <c r="K20" s="89"/>
      <c r="L20" s="89"/>
      <c r="M20" s="89"/>
      <c r="N20" s="128"/>
      <c r="O20" s="128"/>
      <c r="P20" s="128"/>
      <c r="Q20" s="128"/>
      <c r="R20" s="147"/>
      <c r="S20" s="147"/>
      <c r="T20" s="147"/>
      <c r="U20" s="147"/>
      <c r="V20" s="147"/>
      <c r="W20" s="147"/>
      <c r="X20" s="147"/>
      <c r="Y20" s="147"/>
    </row>
    <row r="21" spans="1:25" ht="14.25" customHeight="1">
      <c r="A21" s="149"/>
      <c r="B21" s="156">
        <v>3124</v>
      </c>
      <c r="C21" s="307"/>
      <c r="D21" s="29"/>
      <c r="E21" s="316"/>
      <c r="F21" s="317"/>
      <c r="G21" s="263" t="str">
        <f>I21&amp;J21&amp;K21&amp;L21&amp;M21&amp;N21&amp;O21</f>
        <v/>
      </c>
      <c r="H21" s="210">
        <f>IF(H20&lt;10^4,-1,IF(H20&lt;10^5,-2,IF(H20&lt;10^6,-3,-4)))</f>
        <v>-1</v>
      </c>
      <c r="I21" s="264"/>
      <c r="J21" s="89"/>
      <c r="K21" s="89"/>
      <c r="L21" s="89"/>
      <c r="M21" s="89"/>
      <c r="N21" s="128"/>
      <c r="O21" s="128"/>
      <c r="P21" s="128"/>
      <c r="Q21" s="128"/>
      <c r="R21" s="147"/>
      <c r="S21" s="147"/>
      <c r="T21" s="147"/>
      <c r="U21" s="147"/>
      <c r="V21" s="147"/>
      <c r="W21" s="147"/>
      <c r="X21" s="147"/>
      <c r="Y21" s="147"/>
    </row>
    <row r="22" spans="1:25" ht="14.25" customHeight="1">
      <c r="A22" s="148" t="s">
        <v>874</v>
      </c>
      <c r="B22" s="143" t="s">
        <v>875</v>
      </c>
      <c r="C22" s="304">
        <v>1</v>
      </c>
      <c r="D22" s="28"/>
      <c r="E22" s="320"/>
      <c r="F22" s="315">
        <f>INT(C22*E23)</f>
        <v>0</v>
      </c>
      <c r="G22" s="260" t="str">
        <f>I22&amp;J22&amp;K22&amp;L22&amp;M22&amp;N22&amp;O22</f>
        <v/>
      </c>
      <c r="H22" s="210"/>
      <c r="I22" s="89"/>
      <c r="J22" s="89"/>
      <c r="K22" s="90"/>
      <c r="L22" s="90"/>
      <c r="M22" s="91"/>
      <c r="N22" s="128"/>
      <c r="O22" s="128"/>
      <c r="P22" s="128"/>
      <c r="Q22" s="128"/>
      <c r="R22" s="147"/>
      <c r="S22" s="147"/>
      <c r="T22" s="147"/>
      <c r="U22" s="147"/>
      <c r="V22" s="147"/>
      <c r="W22" s="147"/>
      <c r="X22" s="147"/>
      <c r="Y22" s="147"/>
    </row>
    <row r="23" spans="1:25" ht="14.25" customHeight="1">
      <c r="A23" s="148" t="s">
        <v>876</v>
      </c>
      <c r="B23" s="37" t="s">
        <v>873</v>
      </c>
      <c r="C23" s="304"/>
      <c r="D23" s="28" t="s">
        <v>140</v>
      </c>
      <c r="E23" s="320">
        <f>ROUNDDOWN(H23,H24)</f>
        <v>0</v>
      </c>
      <c r="F23" s="315"/>
      <c r="G23" s="260" t="str">
        <f>I23&amp;J23&amp;K23&amp;L23&amp;M23&amp;N23&amp;O23&amp;P23&amp;Q23</f>
        <v/>
      </c>
      <c r="H23" s="211"/>
      <c r="I23" s="89"/>
      <c r="J23" s="89"/>
      <c r="K23" s="89"/>
      <c r="L23" s="89"/>
      <c r="M23" s="89"/>
      <c r="N23" s="128"/>
      <c r="O23" s="128"/>
      <c r="P23" s="128"/>
      <c r="Q23" s="128"/>
      <c r="R23" s="147"/>
      <c r="S23" s="147"/>
      <c r="T23" s="147"/>
      <c r="U23" s="147"/>
      <c r="V23" s="147"/>
      <c r="W23" s="147"/>
      <c r="X23" s="147"/>
      <c r="Y23" s="147"/>
    </row>
    <row r="24" spans="1:25" ht="14.25" customHeight="1">
      <c r="A24" s="149"/>
      <c r="B24" s="156">
        <v>734</v>
      </c>
      <c r="C24" s="310"/>
      <c r="D24" s="29"/>
      <c r="E24" s="316"/>
      <c r="F24" s="317"/>
      <c r="G24" s="263" t="str">
        <f>I24&amp;J24&amp;K24&amp;L24&amp;M24&amp;N24&amp;O24</f>
        <v/>
      </c>
      <c r="H24" s="210">
        <f>IF(H23&lt;10^4,-1,IF(H23&lt;10^5,-2,IF(H23&lt;10^6,-3,-4)))</f>
        <v>-1</v>
      </c>
      <c r="I24" s="264"/>
      <c r="J24" s="89"/>
      <c r="K24" s="89"/>
      <c r="L24" s="89"/>
      <c r="M24" s="89"/>
      <c r="N24" s="128"/>
      <c r="O24" s="128"/>
      <c r="P24" s="128"/>
      <c r="Q24" s="128"/>
      <c r="R24" s="147"/>
      <c r="S24" s="147"/>
      <c r="T24" s="147"/>
      <c r="U24" s="147"/>
      <c r="V24" s="147"/>
      <c r="W24" s="147"/>
      <c r="X24" s="147"/>
      <c r="Y24" s="147"/>
    </row>
    <row r="25" spans="1:25" ht="14.25" customHeight="1">
      <c r="A25" s="41"/>
      <c r="B25" s="37"/>
      <c r="C25" s="314"/>
      <c r="D25" s="28"/>
      <c r="E25" s="315"/>
      <c r="F25" s="315"/>
      <c r="G25" s="266"/>
      <c r="H25" s="210"/>
      <c r="I25" s="49"/>
      <c r="J25" s="49"/>
      <c r="K25" s="49"/>
      <c r="L25" s="49"/>
      <c r="M25" s="50"/>
      <c r="N25" s="50"/>
    </row>
    <row r="26" spans="1:25" ht="14.25" customHeight="1">
      <c r="A26" s="41"/>
      <c r="B26" s="37"/>
      <c r="C26" s="314"/>
      <c r="D26" s="28"/>
      <c r="E26" s="315"/>
      <c r="F26" s="315"/>
      <c r="G26" s="267"/>
      <c r="H26" s="211"/>
    </row>
    <row r="27" spans="1:25" ht="14.25" customHeight="1">
      <c r="A27" s="42"/>
      <c r="B27" s="43"/>
      <c r="C27" s="310"/>
      <c r="D27" s="29"/>
      <c r="E27" s="317"/>
      <c r="F27" s="317"/>
      <c r="G27" s="68"/>
      <c r="H27" s="210">
        <f>IF(H26&lt;10^4,-1,IF(H26&lt;10^5,-2,IF(H26&lt;10^6,-3,-4)))</f>
        <v>-1</v>
      </c>
    </row>
    <row r="28" spans="1:25" ht="14.25" customHeight="1">
      <c r="A28" s="41"/>
      <c r="B28" s="37"/>
      <c r="C28" s="314"/>
      <c r="D28" s="28"/>
      <c r="E28" s="315"/>
      <c r="F28" s="315"/>
      <c r="G28" s="52"/>
      <c r="H28" s="210"/>
      <c r="I28" s="49"/>
      <c r="J28" s="49"/>
      <c r="K28" s="49"/>
      <c r="L28" s="49"/>
      <c r="M28" s="50"/>
      <c r="N28" s="50"/>
    </row>
    <row r="29" spans="1:25" ht="14.25" customHeight="1">
      <c r="A29" s="41"/>
      <c r="B29" s="37"/>
      <c r="C29" s="314"/>
      <c r="D29" s="28"/>
      <c r="E29" s="315"/>
      <c r="F29" s="315"/>
      <c r="G29" s="53"/>
      <c r="H29" s="211"/>
    </row>
    <row r="30" spans="1:25" ht="14.25" customHeight="1">
      <c r="A30" s="42"/>
      <c r="B30" s="43"/>
      <c r="C30" s="310"/>
      <c r="D30" s="29"/>
      <c r="E30" s="317"/>
      <c r="F30" s="317"/>
      <c r="G30" s="68"/>
      <c r="H30" s="210">
        <f>IF(H29&lt;10^4,-1,IF(H29&lt;10^5,-2,IF(H29&lt;10^6,-3,-4)))</f>
        <v>-1</v>
      </c>
    </row>
    <row r="31" spans="1:25" ht="14.25" customHeight="1">
      <c r="A31" s="41"/>
      <c r="B31" s="37"/>
      <c r="C31" s="314"/>
      <c r="D31" s="28"/>
      <c r="E31" s="315"/>
      <c r="F31" s="315"/>
      <c r="G31" s="52"/>
      <c r="H31" s="210"/>
      <c r="I31" s="49"/>
      <c r="J31" s="49"/>
      <c r="K31" s="49"/>
      <c r="L31" s="49"/>
      <c r="M31" s="50"/>
      <c r="N31" s="50"/>
    </row>
    <row r="32" spans="1:25" ht="14.25" customHeight="1">
      <c r="A32" s="41"/>
      <c r="B32" s="37"/>
      <c r="C32" s="314"/>
      <c r="D32" s="28"/>
      <c r="E32" s="315"/>
      <c r="F32" s="315"/>
      <c r="G32" s="53"/>
      <c r="H32" s="211"/>
    </row>
    <row r="33" spans="1:14" ht="14.25" customHeight="1">
      <c r="A33" s="42"/>
      <c r="B33" s="43"/>
      <c r="C33" s="310"/>
      <c r="D33" s="29"/>
      <c r="E33" s="317"/>
      <c r="F33" s="317"/>
      <c r="G33" s="68"/>
      <c r="H33" s="210">
        <f>IF(H32&lt;10^4,-1,IF(H32&lt;10^5,-2,IF(H32&lt;10^6,-3,-4)))</f>
        <v>-1</v>
      </c>
    </row>
    <row r="34" spans="1:14" ht="14.25" customHeight="1">
      <c r="A34" s="41"/>
      <c r="B34" s="37"/>
      <c r="C34" s="314"/>
      <c r="D34" s="28"/>
      <c r="E34" s="315"/>
      <c r="F34" s="315"/>
      <c r="G34" s="52"/>
      <c r="H34" s="210"/>
      <c r="I34" s="66"/>
      <c r="J34" s="66"/>
      <c r="K34" s="49"/>
      <c r="L34" s="49"/>
      <c r="M34" s="50"/>
      <c r="N34" s="50"/>
    </row>
    <row r="35" spans="1:14" ht="14.25" customHeight="1">
      <c r="A35" s="41"/>
      <c r="B35" s="37"/>
      <c r="C35" s="314"/>
      <c r="D35" s="28"/>
      <c r="E35" s="315"/>
      <c r="F35" s="315"/>
      <c r="G35" s="53"/>
      <c r="H35" s="211"/>
    </row>
    <row r="36" spans="1:14" ht="14.25" customHeight="1">
      <c r="A36" s="42"/>
      <c r="B36" s="43"/>
      <c r="C36" s="310"/>
      <c r="D36" s="29"/>
      <c r="E36" s="317"/>
      <c r="F36" s="317"/>
      <c r="G36" s="68"/>
      <c r="H36" s="210">
        <f>IF(H35&lt;10^4,-1,IF(H35&lt;10^5,-2,IF(H35&lt;10^6,-3,-4)))</f>
        <v>-1</v>
      </c>
    </row>
    <row r="37" spans="1:14" ht="14.25" customHeight="1">
      <c r="A37" s="41"/>
      <c r="B37" s="37"/>
      <c r="C37" s="314"/>
      <c r="D37" s="28"/>
      <c r="E37" s="315"/>
      <c r="F37" s="315"/>
      <c r="G37" s="53"/>
      <c r="H37" s="210"/>
      <c r="I37" s="49"/>
      <c r="J37" s="49"/>
      <c r="K37" s="49"/>
      <c r="L37" s="49"/>
      <c r="M37" s="50"/>
      <c r="N37" s="50"/>
    </row>
    <row r="38" spans="1:14" ht="14.25" customHeight="1">
      <c r="A38" s="41"/>
      <c r="B38" s="37"/>
      <c r="C38" s="314"/>
      <c r="D38" s="28"/>
      <c r="E38" s="315"/>
      <c r="F38" s="315"/>
      <c r="G38" s="53"/>
      <c r="H38" s="211"/>
      <c r="I38" s="64"/>
      <c r="J38" s="64"/>
    </row>
    <row r="39" spans="1:14" ht="14.25" customHeight="1">
      <c r="A39" s="42"/>
      <c r="B39" s="43"/>
      <c r="C39" s="310"/>
      <c r="D39" s="29"/>
      <c r="E39" s="317"/>
      <c r="F39" s="317"/>
      <c r="G39" s="68"/>
      <c r="H39" s="210">
        <f>IF(H38&lt;10^4,-1,IF(H38&lt;10^5,-2,IF(H38&lt;10^6,-3,-4)))</f>
        <v>-1</v>
      </c>
    </row>
    <row r="40" spans="1:14" ht="14.25" customHeight="1">
      <c r="A40" s="41"/>
      <c r="B40" s="37"/>
      <c r="C40" s="314"/>
      <c r="D40" s="28"/>
      <c r="E40" s="315"/>
      <c r="F40" s="315"/>
      <c r="G40" s="53"/>
      <c r="H40" s="210"/>
      <c r="K40" s="61"/>
      <c r="L40" s="61"/>
    </row>
    <row r="41" spans="1:14" ht="14.25" customHeight="1">
      <c r="A41" s="41"/>
      <c r="B41" s="37"/>
      <c r="C41" s="314"/>
      <c r="D41" s="28"/>
      <c r="E41" s="315"/>
      <c r="F41" s="315"/>
      <c r="G41" s="53"/>
      <c r="H41" s="211"/>
      <c r="K41" s="61"/>
      <c r="L41" s="61"/>
    </row>
    <row r="42" spans="1:14" ht="14.25" customHeight="1">
      <c r="A42" s="42"/>
      <c r="B42" s="43"/>
      <c r="C42" s="310"/>
      <c r="D42" s="29"/>
      <c r="E42" s="317"/>
      <c r="F42" s="317"/>
      <c r="G42" s="68"/>
      <c r="H42" s="210">
        <f>IF(H41&lt;10^4,-1,IF(H41&lt;10^5,-2,IF(H41&lt;10^6,-3,-4)))</f>
        <v>-1</v>
      </c>
      <c r="K42" s="61"/>
      <c r="L42" s="61"/>
    </row>
    <row r="43" spans="1:14" ht="14.25" customHeight="1">
      <c r="A43" s="41"/>
      <c r="B43" s="37"/>
      <c r="C43" s="314"/>
      <c r="D43" s="28"/>
      <c r="E43" s="315"/>
      <c r="F43" s="315"/>
      <c r="G43" s="53"/>
      <c r="H43" s="192"/>
      <c r="K43" s="61"/>
      <c r="L43" s="61"/>
    </row>
    <row r="44" spans="1:14" ht="14.25" customHeight="1">
      <c r="A44" s="41"/>
      <c r="B44" s="37"/>
      <c r="C44" s="314"/>
      <c r="D44" s="28"/>
      <c r="E44" s="315"/>
      <c r="F44" s="315"/>
      <c r="G44" s="53"/>
      <c r="H44" s="212"/>
      <c r="I44" s="62"/>
      <c r="J44" s="62"/>
      <c r="K44" s="63"/>
      <c r="L44" s="61"/>
    </row>
    <row r="45" spans="1:14" ht="14.25" customHeight="1">
      <c r="A45" s="42"/>
      <c r="B45" s="43"/>
      <c r="C45" s="310"/>
      <c r="D45" s="29"/>
      <c r="E45" s="317"/>
      <c r="F45" s="317"/>
      <c r="G45" s="68"/>
      <c r="H45" s="192">
        <f>IF(H44&lt;10^4,-1,IF(H44&lt;10^5,-2,IF(H44&lt;10^6,-3,-4)))</f>
        <v>-1</v>
      </c>
      <c r="I45" s="62"/>
      <c r="J45" s="62"/>
      <c r="K45" s="63"/>
      <c r="L45" s="63"/>
    </row>
    <row r="46" spans="1:14" ht="14.25" customHeight="1">
      <c r="A46" s="41"/>
      <c r="B46" s="37"/>
      <c r="C46" s="314"/>
      <c r="D46" s="28"/>
      <c r="E46" s="315"/>
      <c r="F46" s="315"/>
      <c r="G46" s="53"/>
      <c r="H46" s="192"/>
      <c r="I46" s="62"/>
      <c r="J46" s="62"/>
      <c r="K46" s="63"/>
      <c r="L46" s="61"/>
    </row>
    <row r="47" spans="1:14" ht="14.25" customHeight="1">
      <c r="A47" s="41"/>
      <c r="B47" s="37"/>
      <c r="C47" s="314"/>
      <c r="D47" s="28"/>
      <c r="E47" s="315"/>
      <c r="F47" s="315"/>
      <c r="G47" s="53"/>
      <c r="H47" s="212"/>
    </row>
    <row r="48" spans="1:14" ht="14.25" customHeight="1">
      <c r="A48" s="42"/>
      <c r="B48" s="43"/>
      <c r="C48" s="310"/>
      <c r="D48" s="29"/>
      <c r="E48" s="317"/>
      <c r="F48" s="317"/>
      <c r="G48" s="68"/>
      <c r="H48" s="192">
        <f>IF(H47&lt;10^4,-1,IF(H47&lt;10^5,-2,IF(H47&lt;10^6,-3,-4)))</f>
        <v>-1</v>
      </c>
    </row>
    <row r="49" spans="1:15" ht="14.25" customHeight="1">
      <c r="A49" s="41"/>
      <c r="B49" s="37"/>
      <c r="C49" s="314"/>
      <c r="D49" s="28"/>
      <c r="E49" s="315"/>
      <c r="F49" s="315">
        <f t="array" ref="F49">SUM(IF(MOD(ROW(F4:F46),3)=MOD(ROW(F4),3),F4:F46))</f>
        <v>0</v>
      </c>
      <c r="G49" s="53" t="str">
        <f>I49&amp;J49&amp;K49&amp;L49&amp;M49&amp;N49&amp;O49</f>
        <v/>
      </c>
      <c r="H49" s="192"/>
    </row>
    <row r="50" spans="1:15" ht="14.25" customHeight="1">
      <c r="A50" s="44" t="s">
        <v>131</v>
      </c>
      <c r="B50" s="37"/>
      <c r="C50" s="314"/>
      <c r="D50" s="28"/>
      <c r="E50" s="315"/>
      <c r="F50" s="315"/>
      <c r="G50" s="53" t="str">
        <f>I50&amp;J50&amp;K50&amp;L50&amp;M50&amp;N50&amp;O50</f>
        <v/>
      </c>
      <c r="H50" s="212"/>
    </row>
    <row r="51" spans="1:15" ht="14.25" customHeight="1">
      <c r="A51" s="45"/>
      <c r="B51" s="46"/>
      <c r="C51" s="311"/>
      <c r="D51" s="48"/>
      <c r="E51" s="321"/>
      <c r="F51" s="321"/>
      <c r="G51" s="55" t="str">
        <f>I51&amp;J51&amp;K51&amp;L51&amp;M51&amp;N51&amp;O51</f>
        <v/>
      </c>
      <c r="H51" s="192">
        <f>IF(H50&lt;10^4,-1,IF(H50&lt;10^5,-2,IF(H50&lt;10^6,-3,-4)))</f>
        <v>-1</v>
      </c>
    </row>
    <row r="52" spans="1:15" ht="14.25" customHeight="1">
      <c r="G52" s="69">
        <f>G1+1</f>
        <v>41</v>
      </c>
      <c r="H52" s="208">
        <f>H1+1</f>
        <v>2</v>
      </c>
    </row>
    <row r="53" spans="1:15" ht="26.1" customHeight="1">
      <c r="A53" s="75" t="str">
        <f>A2</f>
        <v>A-3.取り壊し工事</v>
      </c>
      <c r="B53" s="76" t="str">
        <f>集計!A263</f>
        <v>2.○○棟解体工事</v>
      </c>
      <c r="C53" s="35"/>
      <c r="D53" s="31"/>
      <c r="E53" s="31"/>
      <c r="F53" s="32"/>
      <c r="G53" s="70"/>
    </row>
    <row r="54" spans="1:15" ht="26.1" customHeight="1">
      <c r="A54" s="33" t="s">
        <v>132</v>
      </c>
      <c r="B54" s="34" t="s">
        <v>133</v>
      </c>
      <c r="C54" s="34" t="s">
        <v>134</v>
      </c>
      <c r="D54" s="34" t="s">
        <v>129</v>
      </c>
      <c r="E54" s="34" t="s">
        <v>135</v>
      </c>
      <c r="F54" s="34" t="s">
        <v>136</v>
      </c>
      <c r="G54" s="71" t="s">
        <v>137</v>
      </c>
    </row>
    <row r="55" spans="1:15" ht="14.25" customHeight="1">
      <c r="A55" s="41" t="s">
        <v>878</v>
      </c>
      <c r="B55" s="37" t="s">
        <v>877</v>
      </c>
      <c r="C55" s="314">
        <v>48.7</v>
      </c>
      <c r="D55" s="28"/>
      <c r="E55" s="320"/>
      <c r="F55" s="315">
        <f>INT(C55*E56)</f>
        <v>0</v>
      </c>
      <c r="G55" s="260" t="str">
        <f>I55&amp;J55&amp;K55&amp;L55&amp;M55&amp;N55&amp;O55</f>
        <v/>
      </c>
      <c r="H55" s="210"/>
      <c r="I55" s="89"/>
      <c r="J55" s="89"/>
      <c r="K55" s="89"/>
      <c r="L55" s="89"/>
      <c r="M55" s="89"/>
      <c r="N55" s="128"/>
      <c r="O55" s="128"/>
    </row>
    <row r="56" spans="1:15" ht="14.25" customHeight="1">
      <c r="A56" s="41"/>
      <c r="B56" s="37"/>
      <c r="C56" s="304"/>
      <c r="D56" s="28" t="s">
        <v>889</v>
      </c>
      <c r="E56" s="315">
        <f>ROUNDDOWN(H56,H57)</f>
        <v>0</v>
      </c>
      <c r="F56" s="315"/>
      <c r="G56" s="260" t="str">
        <f>I56&amp;J56&amp;K56&amp;L56&amp;M56&amp;N56&amp;O56&amp;P56&amp;Q56</f>
        <v/>
      </c>
      <c r="H56" s="211"/>
      <c r="I56" s="89"/>
      <c r="J56" s="89"/>
      <c r="K56" s="89"/>
      <c r="L56" s="128"/>
      <c r="M56" s="128"/>
      <c r="N56" s="128"/>
      <c r="O56" s="128"/>
    </row>
    <row r="57" spans="1:15" ht="14.25" customHeight="1">
      <c r="A57" s="42"/>
      <c r="B57" s="77" t="s">
        <v>857</v>
      </c>
      <c r="C57" s="307"/>
      <c r="D57" s="29"/>
      <c r="E57" s="316"/>
      <c r="F57" s="317"/>
      <c r="G57" s="263" t="str">
        <f>I57&amp;J57&amp;K57&amp;L57&amp;M57&amp;N57&amp;O57</f>
        <v/>
      </c>
      <c r="H57" s="210">
        <f>IF(H56&lt;10^4,-1,IF(H56&lt;10^5,-2,IF(H56&lt;10^6,-3,-4)))</f>
        <v>-1</v>
      </c>
      <c r="I57" s="147"/>
      <c r="J57" s="147"/>
      <c r="K57" s="147"/>
      <c r="L57" s="147"/>
      <c r="M57" s="147"/>
      <c r="N57" s="147"/>
      <c r="O57" s="147"/>
    </row>
    <row r="58" spans="1:15" ht="14.25" customHeight="1">
      <c r="A58" s="41" t="s">
        <v>850</v>
      </c>
      <c r="B58" s="37" t="s">
        <v>855</v>
      </c>
      <c r="C58" s="304">
        <v>2034</v>
      </c>
      <c r="D58" s="259"/>
      <c r="E58" s="320"/>
      <c r="F58" s="315">
        <f>INT(C58*E59)</f>
        <v>0</v>
      </c>
      <c r="G58" s="260" t="str">
        <f>I58&amp;J58&amp;K58&amp;L58&amp;M58&amp;N58&amp;O58</f>
        <v/>
      </c>
      <c r="H58" s="210"/>
      <c r="I58" s="89"/>
      <c r="J58" s="89"/>
      <c r="K58" s="90"/>
      <c r="L58" s="90"/>
      <c r="M58" s="190"/>
      <c r="N58" s="128"/>
      <c r="O58" s="128"/>
    </row>
    <row r="59" spans="1:15" ht="14.25" customHeight="1">
      <c r="A59" s="41" t="s">
        <v>852</v>
      </c>
      <c r="B59" s="37" t="s">
        <v>853</v>
      </c>
      <c r="C59" s="304"/>
      <c r="D59" s="261" t="s">
        <v>891</v>
      </c>
      <c r="E59" s="315">
        <f>ROUNDDOWN(H59,H60)</f>
        <v>0</v>
      </c>
      <c r="F59" s="315"/>
      <c r="G59" s="260" t="str">
        <f>I59&amp;J59&amp;K59&amp;L59&amp;M59&amp;N59&amp;O59&amp;P59&amp;Q59</f>
        <v/>
      </c>
      <c r="H59" s="211"/>
      <c r="I59" s="89"/>
      <c r="J59" s="89"/>
      <c r="K59" s="89"/>
      <c r="L59" s="89"/>
      <c r="M59" s="268"/>
      <c r="N59" s="128"/>
      <c r="O59" s="128"/>
    </row>
    <row r="60" spans="1:15" ht="14.25" customHeight="1">
      <c r="A60" s="42"/>
      <c r="B60" s="77" t="s">
        <v>857</v>
      </c>
      <c r="C60" s="307"/>
      <c r="D60" s="262"/>
      <c r="E60" s="316"/>
      <c r="F60" s="317"/>
      <c r="G60" s="263" t="str">
        <f>I60&amp;J60&amp;K60&amp;L60&amp;M60&amp;N60&amp;O60</f>
        <v/>
      </c>
      <c r="H60" s="210">
        <f>IF(H59&lt;10^4,-1,IF(H59&lt;10^5,-2,IF(H59&lt;10^6,-3,-4)))</f>
        <v>-1</v>
      </c>
      <c r="I60" s="346"/>
      <c r="J60" s="347"/>
      <c r="K60" s="347"/>
      <c r="L60" s="347"/>
      <c r="M60" s="348"/>
      <c r="N60" s="128"/>
      <c r="O60" s="128"/>
    </row>
    <row r="61" spans="1:15" ht="14.25" customHeight="1">
      <c r="A61" s="41" t="s">
        <v>850</v>
      </c>
      <c r="B61" s="37" t="s">
        <v>851</v>
      </c>
      <c r="C61" s="304">
        <v>321</v>
      </c>
      <c r="D61" s="259"/>
      <c r="E61" s="320"/>
      <c r="F61" s="315">
        <f>INT(C61*E62)</f>
        <v>0</v>
      </c>
      <c r="G61" s="260" t="str">
        <f>I61&amp;J61&amp;K61&amp;L61&amp;M61&amp;N61&amp;O61</f>
        <v/>
      </c>
      <c r="H61" s="210"/>
      <c r="I61" s="89"/>
      <c r="J61" s="89"/>
      <c r="K61" s="90"/>
      <c r="L61" s="90"/>
      <c r="M61" s="190"/>
      <c r="N61" s="128"/>
      <c r="O61" s="128"/>
    </row>
    <row r="62" spans="1:15" ht="14.25" customHeight="1">
      <c r="A62" s="41" t="s">
        <v>852</v>
      </c>
      <c r="B62" s="37" t="s">
        <v>853</v>
      </c>
      <c r="C62" s="304"/>
      <c r="D62" s="261" t="s">
        <v>891</v>
      </c>
      <c r="E62" s="315">
        <f>ROUNDDOWN(H62,H63)</f>
        <v>0</v>
      </c>
      <c r="F62" s="315"/>
      <c r="G62" s="260" t="str">
        <f>I62&amp;J62&amp;K62&amp;L62&amp;M62&amp;N62&amp;O62&amp;P62&amp;Q62</f>
        <v/>
      </c>
      <c r="H62" s="211"/>
      <c r="I62" s="89"/>
      <c r="J62" s="89"/>
      <c r="K62" s="89"/>
      <c r="L62" s="89"/>
      <c r="M62" s="268"/>
      <c r="N62" s="128"/>
      <c r="O62" s="128"/>
    </row>
    <row r="63" spans="1:15" ht="14.25" customHeight="1">
      <c r="A63" s="42"/>
      <c r="B63" s="77" t="s">
        <v>857</v>
      </c>
      <c r="C63" s="307"/>
      <c r="D63" s="262"/>
      <c r="E63" s="316"/>
      <c r="F63" s="317"/>
      <c r="G63" s="263" t="str">
        <f>I63&amp;J63&amp;K63&amp;L63&amp;M63&amp;N63&amp;O63</f>
        <v/>
      </c>
      <c r="H63" s="210">
        <f>IF(H62&lt;10^4,-1,IF(H62&lt;10^5,-2,IF(H62&lt;10^6,-3,-4)))</f>
        <v>-1</v>
      </c>
      <c r="I63" s="147"/>
      <c r="J63" s="89"/>
      <c r="K63" s="89"/>
      <c r="L63" s="89"/>
      <c r="M63" s="190"/>
      <c r="N63" s="147"/>
      <c r="O63" s="147"/>
    </row>
    <row r="64" spans="1:15" ht="14.25" customHeight="1">
      <c r="A64" s="41" t="s">
        <v>90</v>
      </c>
      <c r="B64" s="37"/>
      <c r="C64" s="314">
        <v>19</v>
      </c>
      <c r="D64" s="259"/>
      <c r="E64" s="320"/>
      <c r="F64" s="315">
        <f>INT(C64*E65)</f>
        <v>0</v>
      </c>
      <c r="G64" s="260" t="str">
        <f>I64&amp;J64&amp;K64&amp;L64&amp;M64&amp;N64&amp;O64</f>
        <v/>
      </c>
      <c r="H64" s="210"/>
      <c r="I64" s="89"/>
      <c r="J64" s="89"/>
      <c r="K64" s="90"/>
      <c r="L64" s="90"/>
      <c r="M64" s="190"/>
      <c r="N64" s="128"/>
      <c r="O64" s="128"/>
    </row>
    <row r="65" spans="1:17" ht="14.25" customHeight="1">
      <c r="A65" s="41" t="s">
        <v>852</v>
      </c>
      <c r="B65" s="37" t="s">
        <v>853</v>
      </c>
      <c r="C65" s="304"/>
      <c r="D65" s="261" t="s">
        <v>891</v>
      </c>
      <c r="E65" s="315">
        <f>ROUNDDOWN(H65,H66)</f>
        <v>0</v>
      </c>
      <c r="F65" s="315"/>
      <c r="G65" s="260" t="str">
        <f>I65&amp;J65&amp;K65&amp;L65&amp;M65&amp;N65&amp;O65&amp;P65&amp;Q65</f>
        <v/>
      </c>
      <c r="H65" s="211"/>
      <c r="I65" s="89"/>
      <c r="J65" s="89"/>
      <c r="K65" s="89"/>
      <c r="L65" s="89"/>
      <c r="M65" s="268"/>
      <c r="N65" s="128"/>
      <c r="O65" s="128"/>
    </row>
    <row r="66" spans="1:17" ht="14.25" customHeight="1">
      <c r="A66" s="42"/>
      <c r="B66" s="77" t="s">
        <v>857</v>
      </c>
      <c r="C66" s="307"/>
      <c r="D66" s="262"/>
      <c r="E66" s="316"/>
      <c r="F66" s="317"/>
      <c r="G66" s="263" t="str">
        <f>I66&amp;J66&amp;K66&amp;L66&amp;M66&amp;N66&amp;O66</f>
        <v/>
      </c>
      <c r="H66" s="210">
        <f>IF(H65&lt;10^4,-1,IF(H65&lt;10^5,-2,IF(H65&lt;10^6,-3,-4)))</f>
        <v>-1</v>
      </c>
      <c r="I66" s="147"/>
      <c r="J66" s="89"/>
      <c r="K66" s="89"/>
      <c r="L66" s="89"/>
      <c r="M66" s="190"/>
      <c r="N66" s="147"/>
      <c r="O66" s="147"/>
    </row>
    <row r="67" spans="1:17" ht="14.25" customHeight="1">
      <c r="A67" s="41" t="s">
        <v>879</v>
      </c>
      <c r="B67" s="37" t="s">
        <v>858</v>
      </c>
      <c r="C67" s="314">
        <v>38.299999999999997</v>
      </c>
      <c r="D67" s="28"/>
      <c r="E67" s="320"/>
      <c r="F67" s="315">
        <f>INT(C67*E68)</f>
        <v>0</v>
      </c>
      <c r="G67" s="260" t="str">
        <f>I67&amp;J67&amp;K67&amp;L67&amp;M67&amp;N67&amp;O67</f>
        <v/>
      </c>
      <c r="H67" s="210"/>
      <c r="I67" s="89"/>
      <c r="J67" s="89"/>
      <c r="K67" s="90"/>
      <c r="L67" s="90"/>
      <c r="M67" s="190"/>
      <c r="N67" s="128"/>
      <c r="O67" s="128"/>
    </row>
    <row r="68" spans="1:17" ht="14.25" customHeight="1">
      <c r="A68" s="41" t="s">
        <v>852</v>
      </c>
      <c r="B68" s="37" t="s">
        <v>853</v>
      </c>
      <c r="C68" s="304"/>
      <c r="D68" s="261" t="s">
        <v>891</v>
      </c>
      <c r="E68" s="315">
        <f>ROUNDDOWN(H68,H69)</f>
        <v>0</v>
      </c>
      <c r="F68" s="315"/>
      <c r="G68" s="260" t="str">
        <f>I68&amp;J68&amp;K68&amp;L68&amp;M68&amp;N68&amp;O68&amp;P68&amp;Q68</f>
        <v/>
      </c>
      <c r="H68" s="211"/>
      <c r="I68" s="89"/>
      <c r="J68" s="89"/>
      <c r="K68" s="89"/>
      <c r="L68" s="89"/>
      <c r="M68" s="268"/>
      <c r="N68" s="89"/>
      <c r="O68" s="128"/>
    </row>
    <row r="69" spans="1:17" ht="14.25" customHeight="1">
      <c r="A69" s="42"/>
      <c r="B69" s="77" t="s">
        <v>857</v>
      </c>
      <c r="C69" s="307"/>
      <c r="D69" s="29"/>
      <c r="E69" s="316"/>
      <c r="F69" s="317"/>
      <c r="G69" s="263" t="str">
        <f>I69&amp;J69&amp;K69&amp;L69&amp;M69&amp;N69&amp;O69</f>
        <v/>
      </c>
      <c r="H69" s="210">
        <f>IF(H68&lt;10^4,-1,IF(H68&lt;10^5,-2,IF(H68&lt;10^6,-3,-4)))</f>
        <v>-1</v>
      </c>
      <c r="I69" s="147"/>
      <c r="J69" s="89"/>
      <c r="K69" s="89"/>
      <c r="L69" s="89"/>
      <c r="M69" s="190"/>
      <c r="N69" s="89"/>
      <c r="O69" s="128"/>
    </row>
    <row r="70" spans="1:17" ht="14.25" customHeight="1">
      <c r="A70" s="41" t="s">
        <v>881</v>
      </c>
      <c r="B70" s="37" t="s">
        <v>880</v>
      </c>
      <c r="C70" s="304">
        <v>1397</v>
      </c>
      <c r="D70" s="28"/>
      <c r="E70" s="320"/>
      <c r="F70" s="315">
        <f>INT(C70*E71)</f>
        <v>0</v>
      </c>
      <c r="G70" s="260" t="str">
        <f>I70&amp;J70&amp;K70&amp;L70&amp;M70&amp;N70&amp;O70</f>
        <v/>
      </c>
      <c r="H70" s="210"/>
      <c r="I70" s="89"/>
      <c r="J70" s="89"/>
      <c r="K70" s="90"/>
      <c r="L70" s="90"/>
      <c r="M70" s="89"/>
      <c r="N70" s="89"/>
      <c r="O70" s="89"/>
      <c r="P70" s="128"/>
    </row>
    <row r="71" spans="1:17" ht="14.25" customHeight="1">
      <c r="A71" s="41"/>
      <c r="B71" s="37"/>
      <c r="C71" s="304"/>
      <c r="D71" s="28" t="s">
        <v>662</v>
      </c>
      <c r="E71" s="315">
        <f>ROUNDDOWN(H71,H72)</f>
        <v>0</v>
      </c>
      <c r="F71" s="315"/>
      <c r="G71" s="260" t="str">
        <f>I71&amp;J71&amp;K71&amp;L71&amp;M71&amp;N71&amp;O71&amp;P71&amp;Q71</f>
        <v/>
      </c>
      <c r="H71" s="211"/>
      <c r="I71" s="147"/>
      <c r="J71" s="89"/>
      <c r="K71" s="89"/>
      <c r="L71" s="89"/>
      <c r="M71" s="190"/>
      <c r="N71" s="89"/>
      <c r="O71" s="89"/>
      <c r="P71" s="128"/>
    </row>
    <row r="72" spans="1:17" ht="14.25" customHeight="1">
      <c r="A72" s="42"/>
      <c r="B72" s="158" t="s">
        <v>857</v>
      </c>
      <c r="C72" s="307"/>
      <c r="D72" s="29"/>
      <c r="E72" s="316"/>
      <c r="F72" s="317"/>
      <c r="G72" s="263" t="str">
        <f>I72&amp;J72&amp;K72&amp;L72&amp;M72&amp;N72&amp;O72</f>
        <v/>
      </c>
      <c r="H72" s="210">
        <f>IF(H71&lt;10^4,-1,IF(H71&lt;10^5,-2,IF(H71&lt;10^6,-3,-4)))</f>
        <v>-1</v>
      </c>
      <c r="I72" s="346"/>
      <c r="J72" s="347"/>
      <c r="K72" s="347"/>
      <c r="L72" s="347"/>
      <c r="M72" s="347"/>
      <c r="N72" s="89"/>
      <c r="O72" s="89"/>
      <c r="P72" s="128"/>
    </row>
    <row r="73" spans="1:17" ht="14.25" customHeight="1">
      <c r="A73" s="148" t="s">
        <v>1</v>
      </c>
      <c r="B73" s="37" t="s">
        <v>0</v>
      </c>
      <c r="C73" s="304">
        <v>1265</v>
      </c>
      <c r="D73" s="28"/>
      <c r="E73" s="320"/>
      <c r="F73" s="315">
        <f>INT(C73*E74)</f>
        <v>0</v>
      </c>
      <c r="G73" s="260" t="str">
        <f>I73&amp;J73&amp;K73&amp;L73&amp;M73&amp;N73&amp;O73</f>
        <v/>
      </c>
      <c r="H73" s="210"/>
      <c r="I73" s="89"/>
      <c r="J73" s="89"/>
      <c r="K73" s="90"/>
      <c r="L73" s="90"/>
      <c r="M73" s="89"/>
      <c r="N73" s="89"/>
      <c r="O73" s="89"/>
      <c r="P73" s="128"/>
    </row>
    <row r="74" spans="1:17" ht="14.25" customHeight="1">
      <c r="A74" s="41"/>
      <c r="B74" s="37" t="s">
        <v>2</v>
      </c>
      <c r="C74" s="304"/>
      <c r="D74" s="28" t="s">
        <v>662</v>
      </c>
      <c r="E74" s="315">
        <f>ROUNDDOWN(H74,H75)</f>
        <v>0</v>
      </c>
      <c r="F74" s="315"/>
      <c r="G74" s="260" t="str">
        <f>I74&amp;J74&amp;K74&amp;L74&amp;M74&amp;N74&amp;O74&amp;P74&amp;Q74</f>
        <v/>
      </c>
      <c r="H74" s="211"/>
      <c r="I74" s="147"/>
      <c r="J74" s="89"/>
      <c r="K74" s="89"/>
      <c r="L74" s="89"/>
      <c r="M74" s="190"/>
      <c r="N74" s="89"/>
      <c r="O74" s="89"/>
      <c r="P74" s="128"/>
    </row>
    <row r="75" spans="1:17" ht="14.25" customHeight="1">
      <c r="A75" s="149"/>
      <c r="B75" s="158" t="s">
        <v>857</v>
      </c>
      <c r="C75" s="307"/>
      <c r="D75" s="29"/>
      <c r="E75" s="316"/>
      <c r="F75" s="317"/>
      <c r="G75" s="263" t="str">
        <f>I75&amp;J75&amp;K75&amp;L75&amp;M75&amp;N75&amp;O75</f>
        <v/>
      </c>
      <c r="H75" s="210">
        <f>IF(H74&lt;10^4,-1,IF(H74&lt;10^5,-2,IF(H74&lt;10^6,-3,-4)))</f>
        <v>-1</v>
      </c>
      <c r="I75" s="147"/>
      <c r="J75" s="89"/>
      <c r="K75" s="89"/>
      <c r="L75" s="89"/>
      <c r="M75" s="89"/>
      <c r="N75" s="89"/>
      <c r="O75" s="89"/>
      <c r="P75" s="128"/>
    </row>
    <row r="76" spans="1:17" ht="14.25" customHeight="1">
      <c r="A76" s="148" t="s">
        <v>1</v>
      </c>
      <c r="B76" s="37" t="s">
        <v>3</v>
      </c>
      <c r="C76" s="304">
        <v>121</v>
      </c>
      <c r="D76" s="28"/>
      <c r="E76" s="320"/>
      <c r="F76" s="315">
        <f>INT(C76*E77)</f>
        <v>0</v>
      </c>
      <c r="G76" s="260" t="str">
        <f>I76&amp;J76&amp;K76&amp;L76&amp;M76&amp;N76&amp;O76</f>
        <v/>
      </c>
      <c r="H76" s="210"/>
      <c r="I76" s="89"/>
      <c r="J76" s="89"/>
      <c r="K76" s="90"/>
      <c r="L76" s="90"/>
      <c r="M76" s="89"/>
      <c r="N76" s="89"/>
      <c r="O76" s="89"/>
      <c r="P76" s="128"/>
    </row>
    <row r="77" spans="1:17" ht="14.25" customHeight="1">
      <c r="A77" s="41"/>
      <c r="B77" s="37" t="s">
        <v>4</v>
      </c>
      <c r="C77" s="304"/>
      <c r="D77" s="28" t="s">
        <v>662</v>
      </c>
      <c r="E77" s="315">
        <f>ROUNDDOWN(H77,H78)</f>
        <v>0</v>
      </c>
      <c r="F77" s="315"/>
      <c r="G77" s="260" t="str">
        <f>I77&amp;J77&amp;K77&amp;L77&amp;M77&amp;N77&amp;O77&amp;P77&amp;Q77</f>
        <v/>
      </c>
      <c r="H77" s="211"/>
      <c r="I77" s="147"/>
      <c r="J77" s="89"/>
      <c r="K77" s="89"/>
      <c r="L77" s="89"/>
      <c r="M77" s="190"/>
      <c r="N77" s="89"/>
      <c r="O77" s="89"/>
      <c r="P77" s="128"/>
    </row>
    <row r="78" spans="1:17" ht="14.25" customHeight="1">
      <c r="A78" s="149"/>
      <c r="B78" s="158" t="s">
        <v>857</v>
      </c>
      <c r="C78" s="307"/>
      <c r="D78" s="29"/>
      <c r="E78" s="316"/>
      <c r="F78" s="317"/>
      <c r="G78" s="263"/>
      <c r="H78" s="210">
        <f>IF(H77&lt;10^4,-1,IF(H77&lt;10^5,-2,IF(H77&lt;10^6,-3,-4)))</f>
        <v>-1</v>
      </c>
      <c r="I78" s="89"/>
      <c r="J78" s="89"/>
      <c r="K78" s="89"/>
      <c r="L78" s="128"/>
      <c r="M78" s="128"/>
      <c r="N78" s="128"/>
      <c r="O78" s="128"/>
      <c r="P78" s="128"/>
    </row>
    <row r="79" spans="1:17" ht="14.25" customHeight="1">
      <c r="A79" s="148" t="s">
        <v>6</v>
      </c>
      <c r="B79" s="143" t="s">
        <v>5</v>
      </c>
      <c r="C79" s="304">
        <v>626</v>
      </c>
      <c r="D79" s="28"/>
      <c r="E79" s="320"/>
      <c r="F79" s="315">
        <f>INT(C79*E80)</f>
        <v>0</v>
      </c>
      <c r="G79" s="260" t="str">
        <f>I79&amp;J79&amp;K79&amp;L79&amp;M79&amp;N79&amp;O79</f>
        <v/>
      </c>
      <c r="H79" s="210"/>
      <c r="I79" s="89"/>
      <c r="J79" s="89"/>
      <c r="K79" s="90"/>
      <c r="L79" s="90"/>
      <c r="M79" s="89"/>
      <c r="N79" s="89"/>
      <c r="O79" s="89"/>
      <c r="P79" s="128"/>
      <c r="Q79" s="128"/>
    </row>
    <row r="80" spans="1:17" ht="14.25" customHeight="1">
      <c r="A80" s="148"/>
      <c r="B80" s="160"/>
      <c r="C80" s="304"/>
      <c r="D80" s="28" t="s">
        <v>890</v>
      </c>
      <c r="E80" s="315">
        <f>ROUNDDOWN(H80,H81)</f>
        <v>0</v>
      </c>
      <c r="F80" s="315"/>
      <c r="G80" s="260" t="str">
        <f>I80&amp;J80&amp;K80&amp;L80&amp;M80&amp;N80&amp;O80&amp;P80&amp;Q80</f>
        <v/>
      </c>
      <c r="H80" s="211"/>
      <c r="I80" s="147"/>
      <c r="J80" s="89"/>
      <c r="K80" s="89"/>
      <c r="L80" s="89"/>
      <c r="M80" s="190"/>
      <c r="N80" s="89"/>
      <c r="O80" s="89"/>
      <c r="P80" s="128"/>
      <c r="Q80" s="128"/>
    </row>
    <row r="81" spans="1:17" ht="14.25" customHeight="1">
      <c r="A81" s="149"/>
      <c r="B81" s="158" t="s">
        <v>857</v>
      </c>
      <c r="C81" s="307"/>
      <c r="D81" s="29"/>
      <c r="E81" s="316"/>
      <c r="F81" s="317"/>
      <c r="G81" s="263"/>
      <c r="H81" s="210">
        <f>IF(H80&lt;10^4,-1,IF(H80&lt;10^5,-2,IF(H80&lt;10^6,-3,-4)))</f>
        <v>-1</v>
      </c>
      <c r="I81" s="89"/>
      <c r="J81" s="89"/>
      <c r="K81" s="89"/>
      <c r="L81" s="128"/>
      <c r="M81" s="128"/>
      <c r="N81" s="128"/>
      <c r="O81" s="128"/>
      <c r="P81" s="128"/>
      <c r="Q81" s="128"/>
    </row>
    <row r="82" spans="1:17" ht="14.25" customHeight="1">
      <c r="A82" s="148" t="s">
        <v>8</v>
      </c>
      <c r="B82" s="143" t="s">
        <v>7</v>
      </c>
      <c r="C82" s="304">
        <v>398</v>
      </c>
      <c r="D82" s="28"/>
      <c r="E82" s="320"/>
      <c r="F82" s="315">
        <f>INT(C82*E83)</f>
        <v>0</v>
      </c>
      <c r="G82" s="260" t="str">
        <f>I82&amp;J82&amp;K82&amp;L82&amp;M82&amp;N82&amp;O82</f>
        <v/>
      </c>
      <c r="H82" s="210"/>
      <c r="I82" s="89"/>
      <c r="J82" s="89"/>
      <c r="K82" s="90"/>
      <c r="L82" s="90"/>
      <c r="M82" s="89"/>
      <c r="N82" s="89"/>
      <c r="O82" s="89"/>
      <c r="P82" s="128"/>
    </row>
    <row r="83" spans="1:17" ht="14.25" customHeight="1">
      <c r="A83" s="148"/>
      <c r="B83" s="160"/>
      <c r="C83" s="304"/>
      <c r="D83" s="28" t="s">
        <v>662</v>
      </c>
      <c r="E83" s="315">
        <f>ROUNDDOWN(H83,H84)</f>
        <v>0</v>
      </c>
      <c r="F83" s="315"/>
      <c r="G83" s="260" t="str">
        <f>I83&amp;J83&amp;K83&amp;L83&amp;M83&amp;N83&amp;O83&amp;P83&amp;Q83</f>
        <v/>
      </c>
      <c r="H83" s="211"/>
      <c r="I83" s="147"/>
      <c r="J83" s="89"/>
      <c r="K83" s="89"/>
      <c r="L83" s="89"/>
      <c r="M83" s="190"/>
      <c r="N83" s="89"/>
      <c r="O83" s="89"/>
      <c r="P83" s="128"/>
    </row>
    <row r="84" spans="1:17" ht="14.25" customHeight="1">
      <c r="A84" s="149"/>
      <c r="B84" s="158" t="s">
        <v>857</v>
      </c>
      <c r="C84" s="307"/>
      <c r="D84" s="29"/>
      <c r="E84" s="316"/>
      <c r="F84" s="317"/>
      <c r="G84" s="263"/>
      <c r="H84" s="210">
        <f>IF(H83&lt;10^4,-1,IF(H83&lt;10^5,-2,IF(H83&lt;10^6,-3,-4)))</f>
        <v>-1</v>
      </c>
      <c r="I84" s="89"/>
      <c r="J84" s="89"/>
      <c r="K84" s="89"/>
      <c r="L84" s="128"/>
      <c r="M84" s="128"/>
      <c r="N84" s="128"/>
      <c r="O84" s="128"/>
      <c r="P84" s="128"/>
    </row>
    <row r="85" spans="1:17" ht="14.25" customHeight="1">
      <c r="A85" s="41" t="s">
        <v>11</v>
      </c>
      <c r="B85" s="37" t="s">
        <v>10</v>
      </c>
      <c r="C85" s="304">
        <v>753</v>
      </c>
      <c r="D85" s="28"/>
      <c r="E85" s="320"/>
      <c r="F85" s="315">
        <f>INT(C85*E86)</f>
        <v>0</v>
      </c>
      <c r="G85" s="260" t="str">
        <f>I85&amp;J85&amp;K85&amp;L85&amp;M85&amp;N85&amp;O85</f>
        <v/>
      </c>
      <c r="H85" s="210"/>
      <c r="I85" s="89"/>
      <c r="J85" s="89"/>
      <c r="K85" s="90"/>
      <c r="L85" s="90"/>
      <c r="M85" s="89"/>
      <c r="N85" s="89"/>
      <c r="O85" s="89"/>
      <c r="P85" s="128"/>
    </row>
    <row r="86" spans="1:17" ht="14.25" customHeight="1">
      <c r="A86" s="41"/>
      <c r="B86" s="37"/>
      <c r="C86" s="304"/>
      <c r="D86" s="28" t="s">
        <v>662</v>
      </c>
      <c r="E86" s="315">
        <f>ROUNDDOWN(H86,H87)</f>
        <v>0</v>
      </c>
      <c r="F86" s="315"/>
      <c r="G86" s="260" t="str">
        <f>I86&amp;J86&amp;K86&amp;L86&amp;M86&amp;N86&amp;O86&amp;P86&amp;Q86</f>
        <v/>
      </c>
      <c r="H86" s="211"/>
      <c r="I86" s="147"/>
      <c r="J86" s="89"/>
      <c r="K86" s="89"/>
      <c r="L86" s="89"/>
      <c r="M86" s="190"/>
      <c r="N86" s="89"/>
      <c r="O86" s="89"/>
      <c r="P86" s="128"/>
    </row>
    <row r="87" spans="1:17" ht="14.25" customHeight="1">
      <c r="A87" s="42"/>
      <c r="B87" s="158" t="s">
        <v>857</v>
      </c>
      <c r="C87" s="337"/>
      <c r="D87" s="29"/>
      <c r="E87" s="316"/>
      <c r="F87" s="317"/>
      <c r="G87" s="263"/>
      <c r="H87" s="210">
        <f>IF(H86&lt;10^4,-1,IF(H86&lt;10^5,-2,IF(H86&lt;10^6,-3,-4)))</f>
        <v>-1</v>
      </c>
      <c r="I87" s="89"/>
      <c r="J87" s="89"/>
      <c r="K87" s="89"/>
      <c r="L87" s="128"/>
      <c r="M87" s="128"/>
      <c r="N87" s="128"/>
      <c r="O87" s="128"/>
      <c r="P87" s="128"/>
    </row>
    <row r="88" spans="1:17" ht="14.25" customHeight="1">
      <c r="A88" s="148" t="s">
        <v>13</v>
      </c>
      <c r="B88" s="143" t="s">
        <v>12</v>
      </c>
      <c r="C88" s="304">
        <v>655</v>
      </c>
      <c r="D88" s="28"/>
      <c r="E88" s="320"/>
      <c r="F88" s="315">
        <f>INT(C88*E89)</f>
        <v>0</v>
      </c>
      <c r="G88" s="260" t="str">
        <f>I88&amp;J88&amp;K88&amp;L88&amp;M88&amp;N88&amp;O88</f>
        <v/>
      </c>
      <c r="H88" s="210"/>
      <c r="I88" s="89"/>
      <c r="J88" s="89"/>
      <c r="K88" s="90"/>
      <c r="L88" s="90"/>
      <c r="M88" s="89"/>
      <c r="N88" s="89"/>
      <c r="O88" s="89"/>
      <c r="P88" s="128"/>
    </row>
    <row r="89" spans="1:17" ht="14.25" customHeight="1">
      <c r="A89" s="148"/>
      <c r="B89" s="143"/>
      <c r="C89" s="314"/>
      <c r="D89" s="28" t="s">
        <v>662</v>
      </c>
      <c r="E89" s="315">
        <f>ROUNDDOWN(H89,H90)</f>
        <v>0</v>
      </c>
      <c r="F89" s="315"/>
      <c r="G89" s="260" t="str">
        <f>I89&amp;J89&amp;K89&amp;L89&amp;M89&amp;N89&amp;O89&amp;P89&amp;Q89</f>
        <v/>
      </c>
      <c r="H89" s="211"/>
      <c r="I89" s="147"/>
      <c r="J89" s="89"/>
      <c r="K89" s="89"/>
      <c r="L89" s="89"/>
      <c r="M89" s="190"/>
      <c r="N89" s="89"/>
      <c r="O89" s="89"/>
      <c r="P89" s="128"/>
    </row>
    <row r="90" spans="1:17" ht="14.25" customHeight="1">
      <c r="A90" s="149"/>
      <c r="B90" s="158" t="s">
        <v>857</v>
      </c>
      <c r="C90" s="310"/>
      <c r="D90" s="29"/>
      <c r="E90" s="316"/>
      <c r="F90" s="317"/>
      <c r="G90" s="263"/>
      <c r="H90" s="210">
        <f>IF(H89&lt;10^4,-1,IF(H89&lt;10^5,-2,IF(H89&lt;10^6,-3,-4)))</f>
        <v>-1</v>
      </c>
      <c r="I90" s="89"/>
      <c r="J90" s="89"/>
      <c r="K90" s="89"/>
      <c r="L90" s="128"/>
      <c r="M90" s="128"/>
      <c r="N90" s="128"/>
      <c r="O90" s="128"/>
      <c r="P90" s="128"/>
    </row>
    <row r="91" spans="1:17" ht="14.25" customHeight="1">
      <c r="A91" s="41" t="s">
        <v>14</v>
      </c>
      <c r="B91" s="143" t="s">
        <v>882</v>
      </c>
      <c r="C91" s="304">
        <v>1</v>
      </c>
      <c r="D91" s="28"/>
      <c r="E91" s="320"/>
      <c r="F91" s="315">
        <f>INT(C91*E92)</f>
        <v>0</v>
      </c>
      <c r="G91" s="260" t="str">
        <f>I91&amp;J91&amp;K91&amp;L91&amp;M91&amp;N91&amp;O91</f>
        <v/>
      </c>
      <c r="H91" s="210"/>
      <c r="I91" s="89"/>
      <c r="J91" s="89"/>
      <c r="K91" s="90"/>
      <c r="L91" s="90"/>
      <c r="M91" s="89"/>
      <c r="N91" s="128"/>
      <c r="O91" s="128"/>
      <c r="P91" s="128"/>
      <c r="Q91" s="128"/>
    </row>
    <row r="92" spans="1:17" ht="14.25" customHeight="1">
      <c r="A92" s="41"/>
      <c r="B92" s="37" t="s">
        <v>857</v>
      </c>
      <c r="C92" s="304"/>
      <c r="D92" s="28" t="s">
        <v>140</v>
      </c>
      <c r="E92" s="320">
        <f>ROUNDDOWN(H92,H93)</f>
        <v>0</v>
      </c>
      <c r="F92" s="315"/>
      <c r="G92" s="260" t="str">
        <f>I92&amp;J92&amp;K92&amp;L92&amp;M92&amp;N92&amp;O92&amp;P92&amp;Q92</f>
        <v/>
      </c>
      <c r="H92" s="211"/>
      <c r="I92" s="147"/>
      <c r="J92" s="89"/>
      <c r="K92" s="89"/>
      <c r="L92" s="89"/>
      <c r="M92" s="190"/>
      <c r="N92" s="89"/>
      <c r="O92" s="89"/>
      <c r="P92" s="128"/>
      <c r="Q92" s="128"/>
    </row>
    <row r="93" spans="1:17" ht="14.25" customHeight="1">
      <c r="A93" s="42"/>
      <c r="B93" s="156">
        <v>745</v>
      </c>
      <c r="C93" s="307"/>
      <c r="D93" s="29"/>
      <c r="E93" s="316"/>
      <c r="F93" s="317"/>
      <c r="G93" s="263" t="str">
        <f>I93&amp;J93&amp;K93&amp;L93&amp;M93&amp;N93&amp;O93</f>
        <v/>
      </c>
      <c r="H93" s="210">
        <f>IF(H92&lt;10^4,-1,IF(H92&lt;10^5,-2,IF(H92&lt;10^6,-3,-4)))</f>
        <v>-1</v>
      </c>
      <c r="I93" s="264"/>
      <c r="J93" s="89"/>
      <c r="K93" s="89"/>
      <c r="L93" s="89"/>
      <c r="M93" s="89"/>
      <c r="N93" s="128"/>
      <c r="O93" s="128"/>
      <c r="P93" s="128"/>
      <c r="Q93" s="128"/>
    </row>
    <row r="94" spans="1:17" ht="14.25" customHeight="1">
      <c r="A94" s="41" t="s">
        <v>883</v>
      </c>
      <c r="B94" s="143"/>
      <c r="C94" s="304">
        <v>1012</v>
      </c>
      <c r="D94" s="28"/>
      <c r="E94" s="320"/>
      <c r="F94" s="315">
        <f>INT(C94*E95)</f>
        <v>0</v>
      </c>
      <c r="G94" s="260" t="str">
        <f>I94&amp;J94&amp;K94&amp;L94&amp;M94&amp;N94&amp;O94</f>
        <v/>
      </c>
      <c r="H94" s="192"/>
      <c r="I94" s="89"/>
      <c r="J94" s="89"/>
      <c r="K94" s="90"/>
      <c r="L94" s="90"/>
      <c r="M94" s="89"/>
      <c r="N94" s="89"/>
      <c r="O94" s="89"/>
      <c r="P94" s="128"/>
    </row>
    <row r="95" spans="1:17" ht="14.25" customHeight="1">
      <c r="A95" s="41"/>
      <c r="B95" s="143"/>
      <c r="C95" s="314"/>
      <c r="D95" s="28" t="s">
        <v>662</v>
      </c>
      <c r="E95" s="315">
        <f>ROUNDDOWN(H95,H96)</f>
        <v>0</v>
      </c>
      <c r="F95" s="315"/>
      <c r="G95" s="260" t="str">
        <f>I95&amp;J95&amp;K95&amp;L95&amp;M95&amp;N95&amp;O95&amp;P95&amp;Q95</f>
        <v/>
      </c>
      <c r="H95" s="212"/>
      <c r="I95" s="147"/>
      <c r="J95" s="89"/>
      <c r="K95" s="89"/>
      <c r="L95" s="89"/>
      <c r="M95" s="190"/>
      <c r="N95" s="89"/>
      <c r="O95" s="89"/>
      <c r="P95" s="128"/>
    </row>
    <row r="96" spans="1:17" ht="14.25" customHeight="1">
      <c r="A96" s="42"/>
      <c r="B96" s="158" t="s">
        <v>857</v>
      </c>
      <c r="C96" s="310"/>
      <c r="D96" s="29"/>
      <c r="E96" s="316"/>
      <c r="F96" s="317"/>
      <c r="G96" s="263"/>
      <c r="H96" s="192">
        <f>IF(H95&lt;10^4,-1,IF(H95&lt;10^5,-2,IF(H95&lt;10^6,-3,-4)))</f>
        <v>-1</v>
      </c>
      <c r="I96" s="89"/>
      <c r="J96" s="89"/>
      <c r="K96" s="89"/>
      <c r="L96" s="128"/>
      <c r="M96" s="128"/>
      <c r="N96" s="128"/>
      <c r="O96" s="128"/>
      <c r="P96" s="128"/>
    </row>
    <row r="97" spans="1:16" ht="14.25" customHeight="1">
      <c r="A97" s="41" t="s">
        <v>19</v>
      </c>
      <c r="B97" s="143" t="s">
        <v>18</v>
      </c>
      <c r="C97" s="304">
        <v>889</v>
      </c>
      <c r="D97" s="28"/>
      <c r="E97" s="320"/>
      <c r="F97" s="315">
        <f>INT(C97*E98)</f>
        <v>0</v>
      </c>
      <c r="G97" s="260" t="str">
        <f>I97&amp;J97&amp;K97&amp;L97&amp;M97&amp;N97&amp;O97</f>
        <v/>
      </c>
      <c r="H97" s="192"/>
      <c r="I97" s="89"/>
      <c r="J97" s="89"/>
      <c r="K97" s="90"/>
      <c r="L97" s="90"/>
      <c r="M97" s="89"/>
      <c r="N97" s="89"/>
      <c r="O97" s="89"/>
      <c r="P97" s="128"/>
    </row>
    <row r="98" spans="1:16" ht="14.25" customHeight="1">
      <c r="A98" s="41"/>
      <c r="B98" s="143" t="s">
        <v>20</v>
      </c>
      <c r="C98" s="304"/>
      <c r="D98" s="28" t="s">
        <v>662</v>
      </c>
      <c r="E98" s="315">
        <f>ROUNDDOWN(H98,H99)</f>
        <v>0</v>
      </c>
      <c r="F98" s="315"/>
      <c r="G98" s="260" t="str">
        <f>I98&amp;J98&amp;K98&amp;L98&amp;M98&amp;N98&amp;O98&amp;P98&amp;Q98</f>
        <v/>
      </c>
      <c r="H98" s="212"/>
      <c r="I98" s="147"/>
      <c r="J98" s="89"/>
      <c r="K98" s="89"/>
      <c r="L98" s="89"/>
      <c r="M98" s="190"/>
      <c r="N98" s="89"/>
      <c r="O98" s="89"/>
      <c r="P98" s="128"/>
    </row>
    <row r="99" spans="1:16" ht="14.25" customHeight="1">
      <c r="A99" s="42"/>
      <c r="B99" s="158" t="s">
        <v>857</v>
      </c>
      <c r="C99" s="310"/>
      <c r="D99" s="29"/>
      <c r="E99" s="316"/>
      <c r="F99" s="317"/>
      <c r="G99" s="263"/>
      <c r="H99" s="192">
        <f>IF(H98&lt;10^4,-1,IF(H98&lt;10^5,-2,IF(H98&lt;10^6,-3,-4)))</f>
        <v>-1</v>
      </c>
      <c r="I99" s="89"/>
      <c r="J99" s="89"/>
      <c r="K99" s="89"/>
      <c r="L99" s="128"/>
      <c r="M99" s="128"/>
      <c r="N99" s="128"/>
      <c r="O99" s="128"/>
      <c r="P99" s="128"/>
    </row>
    <row r="100" spans="1:16" ht="14.25" customHeight="1">
      <c r="A100" s="41"/>
      <c r="B100" s="37"/>
      <c r="C100" s="314"/>
      <c r="D100" s="28"/>
      <c r="E100" s="315"/>
      <c r="F100" s="315">
        <f t="array" ref="F100">SUM(IF(MOD(ROW(F55:F97),3)=MOD(ROW(F55),3),F55:F97))</f>
        <v>0</v>
      </c>
      <c r="G100" s="260" t="str">
        <f>I100&amp;J100&amp;K100&amp;L100&amp;M100&amp;N100&amp;O100</f>
        <v/>
      </c>
      <c r="H100" s="192"/>
    </row>
    <row r="101" spans="1:16" ht="14.25" customHeight="1">
      <c r="A101" s="44" t="s">
        <v>131</v>
      </c>
      <c r="B101" s="37"/>
      <c r="C101" s="314"/>
      <c r="D101" s="28"/>
      <c r="E101" s="315"/>
      <c r="F101" s="315"/>
      <c r="G101" s="260" t="str">
        <f>I101&amp;J101&amp;K101&amp;L101&amp;M101&amp;N101&amp;O101</f>
        <v/>
      </c>
      <c r="H101" s="212"/>
    </row>
    <row r="102" spans="1:16" ht="14.25" customHeight="1">
      <c r="A102" s="45"/>
      <c r="B102" s="46"/>
      <c r="C102" s="311"/>
      <c r="D102" s="48"/>
      <c r="E102" s="321"/>
      <c r="F102" s="321"/>
      <c r="G102" s="277" t="str">
        <f>I102&amp;J102&amp;K102&amp;L102&amp;M102&amp;N102&amp;O102</f>
        <v/>
      </c>
      <c r="H102" s="192">
        <f>IF(H101&lt;10^4,-1,IF(H101&lt;10^5,-2,IF(H101&lt;10^6,-3,-4)))</f>
        <v>-1</v>
      </c>
    </row>
    <row r="103" spans="1:16" ht="14.25" customHeight="1">
      <c r="G103" s="69">
        <f>G52+1</f>
        <v>42</v>
      </c>
      <c r="H103" s="208">
        <f>H52+1</f>
        <v>3</v>
      </c>
    </row>
    <row r="104" spans="1:16" ht="26.1" customHeight="1">
      <c r="A104" s="75" t="str">
        <f>A2</f>
        <v>A-3.取り壊し工事</v>
      </c>
      <c r="B104" s="76" t="str">
        <f>集計!A266</f>
        <v>3.外構撤去工事</v>
      </c>
      <c r="C104" s="15"/>
      <c r="D104" s="15"/>
      <c r="E104" s="15"/>
      <c r="F104" s="15"/>
      <c r="G104" s="70"/>
    </row>
    <row r="105" spans="1:16" ht="26.1" customHeight="1">
      <c r="A105" s="17" t="s">
        <v>132</v>
      </c>
      <c r="B105" s="18" t="s">
        <v>133</v>
      </c>
      <c r="C105" s="18" t="s">
        <v>134</v>
      </c>
      <c r="D105" s="18" t="s">
        <v>129</v>
      </c>
      <c r="E105" s="18" t="s">
        <v>135</v>
      </c>
      <c r="F105" s="18" t="s">
        <v>136</v>
      </c>
      <c r="G105" s="71" t="s">
        <v>137</v>
      </c>
    </row>
    <row r="106" spans="1:16" ht="14.25" customHeight="1">
      <c r="A106" s="41" t="s">
        <v>90</v>
      </c>
      <c r="B106" s="37" t="s">
        <v>21</v>
      </c>
      <c r="C106" s="314">
        <v>2</v>
      </c>
      <c r="D106" s="28"/>
      <c r="E106" s="315"/>
      <c r="F106" s="315">
        <f>INT(C106*E107)</f>
        <v>0</v>
      </c>
      <c r="G106" s="260" t="str">
        <f>I106&amp;J106&amp;K106&amp;L106&amp;M106&amp;N106&amp;O106</f>
        <v/>
      </c>
      <c r="H106" s="210"/>
      <c r="I106" s="89"/>
      <c r="J106" s="89"/>
      <c r="K106" s="90"/>
      <c r="L106" s="90"/>
      <c r="M106" s="128"/>
      <c r="N106" s="50"/>
    </row>
    <row r="107" spans="1:16" ht="14.25" customHeight="1">
      <c r="A107" s="133" t="s">
        <v>22</v>
      </c>
      <c r="B107" s="37"/>
      <c r="C107" s="314"/>
      <c r="D107" s="28" t="s">
        <v>890</v>
      </c>
      <c r="E107" s="315">
        <f>ROUNDDOWN(H107,H108)</f>
        <v>0</v>
      </c>
      <c r="F107" s="315"/>
      <c r="G107" s="260" t="str">
        <f>I107&amp;J107&amp;K107&amp;L107&amp;M107&amp;N107&amp;O107&amp;P107&amp;Q107</f>
        <v/>
      </c>
      <c r="H107" s="211"/>
      <c r="I107" s="147"/>
      <c r="J107" s="89"/>
      <c r="K107" s="89"/>
      <c r="L107" s="128"/>
      <c r="M107" s="128"/>
    </row>
    <row r="108" spans="1:16" ht="14.25" customHeight="1">
      <c r="A108" s="42"/>
      <c r="B108" s="73"/>
      <c r="C108" s="307"/>
      <c r="D108" s="29"/>
      <c r="E108" s="317"/>
      <c r="F108" s="317"/>
      <c r="G108" s="263" t="str">
        <f>I108&amp;J108&amp;K108&amp;L108&amp;M108&amp;N108&amp;O108</f>
        <v/>
      </c>
      <c r="H108" s="210">
        <f>IF(H107&lt;10^4,-1,IF(H107&lt;10^5,-2,IF(H107&lt;10^6,-3,-4)))</f>
        <v>-1</v>
      </c>
      <c r="I108" s="269"/>
      <c r="J108" s="89"/>
      <c r="K108" s="89"/>
      <c r="L108" s="128"/>
      <c r="M108" s="128"/>
    </row>
    <row r="109" spans="1:16" ht="14.25" customHeight="1">
      <c r="A109" s="41" t="s">
        <v>850</v>
      </c>
      <c r="B109" s="37" t="s">
        <v>854</v>
      </c>
      <c r="C109" s="314">
        <v>97.7</v>
      </c>
      <c r="D109" s="259"/>
      <c r="E109" s="320"/>
      <c r="F109" s="315">
        <f>INT(C109*E110)</f>
        <v>0</v>
      </c>
      <c r="G109" s="260" t="str">
        <f>I109&amp;J109&amp;K109&amp;L109&amp;M109&amp;N109&amp;O109</f>
        <v/>
      </c>
      <c r="H109" s="210"/>
      <c r="I109" s="89"/>
      <c r="J109" s="89"/>
      <c r="K109" s="90"/>
      <c r="L109" s="90"/>
      <c r="M109" s="190"/>
      <c r="N109" s="50"/>
    </row>
    <row r="110" spans="1:16" ht="14.25" customHeight="1">
      <c r="A110" s="41" t="s">
        <v>852</v>
      </c>
      <c r="B110" s="37" t="s">
        <v>853</v>
      </c>
      <c r="C110" s="304"/>
      <c r="D110" s="28" t="s">
        <v>891</v>
      </c>
      <c r="E110" s="315">
        <f>ROUNDDOWN(H110,H111)</f>
        <v>0</v>
      </c>
      <c r="F110" s="315"/>
      <c r="G110" s="260" t="str">
        <f>I110&amp;J110&amp;K110&amp;L110&amp;M110&amp;N110&amp;O110&amp;P110&amp;Q110</f>
        <v/>
      </c>
      <c r="H110" s="211"/>
      <c r="I110" s="89"/>
      <c r="J110" s="89"/>
      <c r="K110" s="89"/>
      <c r="L110" s="89"/>
      <c r="M110" s="268"/>
    </row>
    <row r="111" spans="1:16" ht="14.25" customHeight="1">
      <c r="A111" s="42"/>
      <c r="B111" s="77" t="s">
        <v>856</v>
      </c>
      <c r="C111" s="307"/>
      <c r="D111" s="262"/>
      <c r="E111" s="316"/>
      <c r="F111" s="317"/>
      <c r="G111" s="263" t="str">
        <f>I111&amp;J111&amp;K111&amp;L111&amp;M111&amp;N111&amp;O111</f>
        <v/>
      </c>
      <c r="H111" s="210">
        <f>IF(H110&lt;10^4,-1,IF(H110&lt;10^5,-2,IF(H110&lt;10^6,-3,-4)))</f>
        <v>-1</v>
      </c>
      <c r="I111" s="147"/>
      <c r="J111" s="89"/>
      <c r="K111" s="89"/>
      <c r="L111" s="89"/>
      <c r="M111" s="190"/>
    </row>
    <row r="112" spans="1:16" ht="14.25" customHeight="1">
      <c r="A112" s="41" t="s">
        <v>23</v>
      </c>
      <c r="B112" s="37" t="s">
        <v>24</v>
      </c>
      <c r="C112" s="314">
        <v>9.1</v>
      </c>
      <c r="D112" s="259"/>
      <c r="E112" s="320"/>
      <c r="F112" s="315">
        <f>INT(C112*E113)</f>
        <v>0</v>
      </c>
      <c r="G112" s="260" t="str">
        <f>I112&amp;J112&amp;K112&amp;L112&amp;M112&amp;N112&amp;O112</f>
        <v/>
      </c>
      <c r="H112" s="210"/>
      <c r="I112" s="89"/>
      <c r="J112" s="89"/>
      <c r="K112" s="90"/>
      <c r="L112" s="90"/>
      <c r="M112" s="190"/>
      <c r="N112" s="50"/>
    </row>
    <row r="113" spans="1:14" ht="14.25" customHeight="1">
      <c r="A113" s="41" t="s">
        <v>852</v>
      </c>
      <c r="B113" s="37" t="s">
        <v>853</v>
      </c>
      <c r="C113" s="304"/>
      <c r="D113" s="28" t="s">
        <v>891</v>
      </c>
      <c r="E113" s="315">
        <f>ROUNDDOWN(H113,H114)</f>
        <v>0</v>
      </c>
      <c r="F113" s="315"/>
      <c r="G113" s="260" t="str">
        <f>I113&amp;J113&amp;K113&amp;L113&amp;M113&amp;N113&amp;O113&amp;P113&amp;Q113</f>
        <v/>
      </c>
      <c r="H113" s="211"/>
      <c r="I113" s="89"/>
      <c r="J113" s="89"/>
      <c r="K113" s="89"/>
      <c r="L113" s="89"/>
      <c r="M113" s="268"/>
    </row>
    <row r="114" spans="1:14" ht="14.25" customHeight="1">
      <c r="A114" s="42"/>
      <c r="B114" s="77" t="s">
        <v>856</v>
      </c>
      <c r="C114" s="307"/>
      <c r="D114" s="262"/>
      <c r="E114" s="316"/>
      <c r="F114" s="317"/>
      <c r="G114" s="263" t="str">
        <f>I114&amp;J114&amp;K114&amp;L114&amp;M114&amp;N114&amp;O114</f>
        <v/>
      </c>
      <c r="H114" s="210">
        <f>IF(H113&lt;10^4,-1,IF(H113&lt;10^5,-2,IF(H113&lt;10^6,-3,-4)))</f>
        <v>-1</v>
      </c>
      <c r="I114" s="147"/>
      <c r="J114" s="89"/>
      <c r="K114" s="89"/>
      <c r="L114" s="89"/>
      <c r="M114" s="190"/>
    </row>
    <row r="115" spans="1:14" ht="14.25" customHeight="1">
      <c r="A115" s="41" t="s">
        <v>25</v>
      </c>
      <c r="B115" s="37" t="s">
        <v>26</v>
      </c>
      <c r="C115" s="314">
        <v>2.5</v>
      </c>
      <c r="D115" s="259"/>
      <c r="E115" s="320"/>
      <c r="F115" s="315">
        <f>INT(C115*E116)</f>
        <v>0</v>
      </c>
      <c r="G115" s="260" t="str">
        <f>I115&amp;J115&amp;K115&amp;L115&amp;M115&amp;N115&amp;O115</f>
        <v/>
      </c>
      <c r="H115" s="210"/>
      <c r="I115" s="89"/>
      <c r="J115" s="89"/>
      <c r="K115" s="90"/>
      <c r="L115" s="90"/>
      <c r="M115" s="190"/>
      <c r="N115" s="50"/>
    </row>
    <row r="116" spans="1:14" ht="14.25" customHeight="1">
      <c r="A116" s="41" t="s">
        <v>852</v>
      </c>
      <c r="B116" s="37"/>
      <c r="C116" s="304"/>
      <c r="D116" s="28" t="s">
        <v>891</v>
      </c>
      <c r="E116" s="315">
        <f>ROUNDDOWN(H116,H117)</f>
        <v>0</v>
      </c>
      <c r="F116" s="315"/>
      <c r="G116" s="260" t="str">
        <f>I116&amp;J116&amp;K116&amp;L116&amp;M116&amp;N116&amp;O116&amp;P116&amp;Q116</f>
        <v/>
      </c>
      <c r="H116" s="211"/>
      <c r="I116" s="89"/>
      <c r="J116" s="89"/>
      <c r="K116" s="89"/>
      <c r="L116" s="89"/>
      <c r="M116" s="268"/>
    </row>
    <row r="117" spans="1:14" ht="14.25" customHeight="1">
      <c r="A117" s="42"/>
      <c r="B117" s="77" t="s">
        <v>856</v>
      </c>
      <c r="C117" s="307"/>
      <c r="D117" s="262"/>
      <c r="E117" s="316"/>
      <c r="F117" s="317"/>
      <c r="G117" s="263" t="str">
        <f>I117&amp;J117&amp;K117&amp;L117&amp;M117&amp;N117&amp;O117</f>
        <v/>
      </c>
      <c r="H117" s="210">
        <f>IF(H116&lt;10^4,-1,IF(H116&lt;10^5,-2,IF(H116&lt;10^6,-3,-4)))</f>
        <v>-1</v>
      </c>
      <c r="I117" s="147"/>
      <c r="J117" s="89"/>
      <c r="K117" s="89"/>
      <c r="L117" s="89"/>
      <c r="M117" s="190"/>
    </row>
    <row r="118" spans="1:14" ht="14.25" customHeight="1">
      <c r="A118" s="41" t="s">
        <v>27</v>
      </c>
      <c r="B118" s="37" t="s">
        <v>28</v>
      </c>
      <c r="C118" s="314">
        <v>9.6</v>
      </c>
      <c r="D118" s="28"/>
      <c r="E118" s="320"/>
      <c r="F118" s="315">
        <f>INT(C118*E119)</f>
        <v>0</v>
      </c>
      <c r="G118" s="260" t="str">
        <f>I118&amp;J118&amp;K118&amp;L118&amp;M118&amp;N118&amp;O118</f>
        <v/>
      </c>
      <c r="H118" s="210"/>
      <c r="I118" s="89"/>
      <c r="J118" s="89"/>
      <c r="K118" s="90"/>
      <c r="L118" s="90"/>
      <c r="M118" s="190"/>
      <c r="N118" s="50"/>
    </row>
    <row r="119" spans="1:14" ht="14.25" customHeight="1">
      <c r="A119" s="41" t="s">
        <v>852</v>
      </c>
      <c r="B119" s="37" t="s">
        <v>853</v>
      </c>
      <c r="C119" s="304"/>
      <c r="D119" s="261" t="s">
        <v>891</v>
      </c>
      <c r="E119" s="315">
        <f>ROUNDDOWN(H119,H120)</f>
        <v>0</v>
      </c>
      <c r="F119" s="315"/>
      <c r="G119" s="260" t="str">
        <f>I119&amp;J119&amp;K119&amp;L119&amp;M119&amp;N119&amp;O119&amp;P119&amp;Q119</f>
        <v/>
      </c>
      <c r="H119" s="211"/>
      <c r="I119" s="89"/>
      <c r="J119" s="89"/>
      <c r="K119" s="89"/>
      <c r="L119" s="89"/>
      <c r="M119" s="268"/>
    </row>
    <row r="120" spans="1:14" ht="14.25" customHeight="1">
      <c r="A120" s="42"/>
      <c r="B120" s="252" t="s">
        <v>856</v>
      </c>
      <c r="C120" s="307"/>
      <c r="D120" s="29"/>
      <c r="E120" s="316"/>
      <c r="F120" s="317"/>
      <c r="G120" s="263" t="str">
        <f>I120&amp;J120&amp;K120&amp;L120&amp;M120&amp;N120&amp;O120</f>
        <v/>
      </c>
      <c r="H120" s="210">
        <f>IF(H119&lt;10^4,-1,IF(H119&lt;10^5,-2,IF(H119&lt;10^6,-3,-4)))</f>
        <v>-1</v>
      </c>
      <c r="I120" s="147"/>
      <c r="J120" s="89"/>
      <c r="K120" s="89"/>
      <c r="L120" s="89"/>
      <c r="M120" s="190"/>
    </row>
    <row r="121" spans="1:14" ht="14.25" customHeight="1">
      <c r="A121" s="41" t="s">
        <v>833</v>
      </c>
      <c r="B121" s="37" t="s">
        <v>29</v>
      </c>
      <c r="C121" s="314">
        <v>54.2</v>
      </c>
      <c r="D121" s="28"/>
      <c r="E121" s="315"/>
      <c r="F121" s="315">
        <f>INT(C121*E122)</f>
        <v>0</v>
      </c>
      <c r="G121" s="260" t="str">
        <f>I121&amp;J121&amp;K121&amp;L121&amp;M121&amp;N121&amp;O121</f>
        <v/>
      </c>
      <c r="H121" s="210"/>
      <c r="I121" s="89"/>
      <c r="J121" s="89"/>
      <c r="K121" s="90"/>
      <c r="L121" s="90"/>
      <c r="M121" s="91"/>
    </row>
    <row r="122" spans="1:14" ht="14.25" customHeight="1">
      <c r="A122" s="133" t="s">
        <v>22</v>
      </c>
      <c r="B122" s="37"/>
      <c r="C122" s="314"/>
      <c r="D122" s="28" t="s">
        <v>890</v>
      </c>
      <c r="E122" s="315">
        <f>ROUNDDOWN(H122,H123)</f>
        <v>0</v>
      </c>
      <c r="F122" s="315"/>
      <c r="G122" s="260" t="str">
        <f>I122&amp;J122&amp;K122&amp;L122&amp;M122&amp;N122&amp;O122&amp;P122&amp;Q122</f>
        <v/>
      </c>
      <c r="H122" s="211"/>
      <c r="I122" s="147"/>
      <c r="J122" s="89"/>
      <c r="K122" s="89"/>
      <c r="L122" s="89"/>
      <c r="M122" s="89"/>
    </row>
    <row r="123" spans="1:14" ht="14.25" customHeight="1">
      <c r="A123" s="42"/>
      <c r="B123" s="77"/>
      <c r="C123" s="310"/>
      <c r="D123" s="29"/>
      <c r="E123" s="317"/>
      <c r="F123" s="317"/>
      <c r="G123" s="263" t="str">
        <f>I123&amp;J123&amp;K123&amp;L123&amp;M123&amp;N123&amp;O123</f>
        <v/>
      </c>
      <c r="H123" s="210">
        <f>IF(H122&lt;10^4,-1,IF(H122&lt;10^5,-2,IF(H122&lt;10^6,-3,-4)))</f>
        <v>-1</v>
      </c>
      <c r="I123" s="269"/>
      <c r="J123" s="89"/>
      <c r="K123" s="89"/>
      <c r="L123" s="89"/>
      <c r="M123" s="89"/>
    </row>
    <row r="124" spans="1:14" ht="14.25" customHeight="1">
      <c r="A124" s="41" t="s">
        <v>833</v>
      </c>
      <c r="B124" s="37" t="s">
        <v>30</v>
      </c>
      <c r="C124" s="270">
        <v>67</v>
      </c>
      <c r="D124" s="28"/>
      <c r="E124" s="315"/>
      <c r="F124" s="315">
        <f>INT(C124*E125)</f>
        <v>0</v>
      </c>
      <c r="G124" s="260" t="str">
        <f>I124&amp;J124&amp;K124&amp;L124&amp;M124&amp;N124&amp;O124</f>
        <v/>
      </c>
      <c r="H124" s="210"/>
      <c r="I124" s="89"/>
      <c r="J124" s="89"/>
      <c r="K124" s="90"/>
      <c r="L124" s="128"/>
      <c r="M124" s="128"/>
    </row>
    <row r="125" spans="1:14" ht="14.25" customHeight="1">
      <c r="A125" s="41" t="s">
        <v>31</v>
      </c>
      <c r="B125" s="37"/>
      <c r="C125" s="314"/>
      <c r="D125" s="28" t="s">
        <v>662</v>
      </c>
      <c r="E125" s="315">
        <f>ROUNDDOWN(H125,H126)</f>
        <v>0</v>
      </c>
      <c r="F125" s="315"/>
      <c r="G125" s="260" t="str">
        <f>I125&amp;J125&amp;K125&amp;L125&amp;M125&amp;N125&amp;O125&amp;P125&amp;Q125</f>
        <v/>
      </c>
      <c r="H125" s="211"/>
      <c r="I125" s="147"/>
      <c r="J125" s="89"/>
      <c r="K125" s="89"/>
      <c r="L125" s="89"/>
      <c r="M125" s="89"/>
    </row>
    <row r="126" spans="1:14" ht="14.25" customHeight="1">
      <c r="A126" s="42"/>
      <c r="B126" s="77" t="s">
        <v>32</v>
      </c>
      <c r="C126" s="310"/>
      <c r="D126" s="29"/>
      <c r="E126" s="317"/>
      <c r="F126" s="317"/>
      <c r="G126" s="263" t="str">
        <f>I126&amp;J126&amp;K126&amp;L126&amp;M126&amp;N126&amp;O126</f>
        <v/>
      </c>
      <c r="H126" s="210">
        <f>IF(H125&lt;10^4,-1,IF(H125&lt;10^5,-2,IF(H125&lt;10^6,-3,-4)))</f>
        <v>-1</v>
      </c>
      <c r="I126" s="269"/>
      <c r="J126" s="89"/>
      <c r="K126" s="89"/>
      <c r="L126" s="89"/>
      <c r="M126" s="89"/>
    </row>
    <row r="127" spans="1:14" ht="14.25" customHeight="1">
      <c r="A127" s="271" t="s">
        <v>833</v>
      </c>
      <c r="B127" s="272" t="s">
        <v>33</v>
      </c>
      <c r="C127" s="270">
        <v>67</v>
      </c>
      <c r="D127" s="273"/>
      <c r="E127" s="315"/>
      <c r="F127" s="315">
        <f>INT(C127*E128)</f>
        <v>0</v>
      </c>
      <c r="G127" s="260" t="str">
        <f>I127&amp;J127&amp;K127&amp;L127&amp;M127&amp;N127&amp;O127</f>
        <v/>
      </c>
      <c r="H127" s="210"/>
      <c r="I127" s="89"/>
      <c r="J127" s="89"/>
      <c r="K127" s="90"/>
      <c r="L127" s="89"/>
      <c r="M127" s="89"/>
    </row>
    <row r="128" spans="1:14" ht="14.25" customHeight="1">
      <c r="A128" s="271" t="s">
        <v>34</v>
      </c>
      <c r="B128" s="272"/>
      <c r="C128" s="338"/>
      <c r="D128" s="273" t="s">
        <v>662</v>
      </c>
      <c r="E128" s="315">
        <f>ROUNDDOWN(H128,H129)</f>
        <v>0</v>
      </c>
      <c r="F128" s="315"/>
      <c r="G128" s="260" t="str">
        <f>I128&amp;J128&amp;K128&amp;L128&amp;M128&amp;N128&amp;O128&amp;P128&amp;Q128</f>
        <v/>
      </c>
      <c r="H128" s="211"/>
      <c r="I128" s="147"/>
      <c r="J128" s="89"/>
      <c r="K128" s="89"/>
      <c r="L128" s="89"/>
      <c r="M128" s="89"/>
    </row>
    <row r="129" spans="1:13" ht="14.25" customHeight="1">
      <c r="A129" s="274"/>
      <c r="B129" s="275" t="s">
        <v>32</v>
      </c>
      <c r="C129" s="339"/>
      <c r="D129" s="276"/>
      <c r="E129" s="317"/>
      <c r="F129" s="317"/>
      <c r="G129" s="263" t="str">
        <f>I129&amp;J129&amp;K129&amp;L129&amp;M129&amp;N129&amp;O129</f>
        <v/>
      </c>
      <c r="H129" s="210">
        <f>IF(H128&lt;10^4,-1,IF(H128&lt;10^5,-2,IF(H128&lt;10^6,-3,-4)))</f>
        <v>-1</v>
      </c>
      <c r="I129" s="269"/>
      <c r="J129" s="89"/>
      <c r="K129" s="89"/>
      <c r="L129" s="89"/>
      <c r="M129" s="89"/>
    </row>
    <row r="130" spans="1:13" ht="14.25" customHeight="1">
      <c r="A130" s="41"/>
      <c r="B130" s="37"/>
      <c r="C130" s="314"/>
      <c r="D130" s="28"/>
      <c r="E130" s="315"/>
      <c r="F130" s="315"/>
      <c r="G130" s="266"/>
      <c r="H130" s="210"/>
    </row>
    <row r="131" spans="1:13" ht="14.25" customHeight="1">
      <c r="A131" s="41"/>
      <c r="B131" s="37"/>
      <c r="C131" s="314"/>
      <c r="D131" s="28"/>
      <c r="E131" s="315"/>
      <c r="F131" s="315"/>
      <c r="G131" s="260"/>
      <c r="H131" s="211"/>
    </row>
    <row r="132" spans="1:13" ht="14.25" customHeight="1">
      <c r="A132" s="42"/>
      <c r="B132" s="43"/>
      <c r="C132" s="310"/>
      <c r="D132" s="29"/>
      <c r="E132" s="317"/>
      <c r="F132" s="317"/>
      <c r="G132" s="263"/>
      <c r="H132" s="210">
        <f>IF(H131&lt;10^4,-1,IF(H131&lt;10^5,-2,IF(H131&lt;10^6,-3,-4)))</f>
        <v>-1</v>
      </c>
    </row>
    <row r="133" spans="1:13" ht="14.25" customHeight="1">
      <c r="A133" s="41"/>
      <c r="B133" s="37"/>
      <c r="C133" s="314"/>
      <c r="D133" s="28"/>
      <c r="E133" s="315"/>
      <c r="F133" s="315"/>
      <c r="G133" s="266"/>
      <c r="H133" s="210"/>
    </row>
    <row r="134" spans="1:13" ht="14.25" customHeight="1">
      <c r="A134" s="41"/>
      <c r="B134" s="37"/>
      <c r="C134" s="314"/>
      <c r="D134" s="28"/>
      <c r="E134" s="315"/>
      <c r="F134" s="315"/>
      <c r="G134" s="260"/>
      <c r="H134" s="211"/>
    </row>
    <row r="135" spans="1:13" ht="14.25" customHeight="1">
      <c r="A135" s="42"/>
      <c r="B135" s="43"/>
      <c r="C135" s="310"/>
      <c r="D135" s="29"/>
      <c r="E135" s="317"/>
      <c r="F135" s="317"/>
      <c r="G135" s="263"/>
      <c r="H135" s="210">
        <f>IF(H134&lt;10^4,-1,IF(H134&lt;10^5,-2,IF(H134&lt;10^6,-3,-4)))</f>
        <v>-1</v>
      </c>
    </row>
    <row r="136" spans="1:13" ht="14.25" customHeight="1">
      <c r="A136" s="41"/>
      <c r="B136" s="37"/>
      <c r="C136" s="314"/>
      <c r="D136" s="28"/>
      <c r="E136" s="315"/>
      <c r="F136" s="315"/>
      <c r="G136" s="266"/>
      <c r="H136" s="210"/>
    </row>
    <row r="137" spans="1:13" ht="14.25" customHeight="1">
      <c r="A137" s="41"/>
      <c r="B137" s="37"/>
      <c r="C137" s="314"/>
      <c r="D137" s="28"/>
      <c r="E137" s="315"/>
      <c r="F137" s="315"/>
      <c r="G137" s="260"/>
      <c r="H137" s="211"/>
    </row>
    <row r="138" spans="1:13" ht="14.25" customHeight="1">
      <c r="A138" s="42"/>
      <c r="B138" s="43"/>
      <c r="C138" s="310"/>
      <c r="D138" s="29"/>
      <c r="E138" s="317"/>
      <c r="F138" s="317"/>
      <c r="G138" s="263"/>
      <c r="H138" s="210">
        <f>IF(H137&lt;10^4,-1,IF(H137&lt;10^5,-2,IF(H137&lt;10^6,-3,-4)))</f>
        <v>-1</v>
      </c>
      <c r="K138" s="74"/>
    </row>
    <row r="139" spans="1:13" ht="14.25" customHeight="1">
      <c r="A139" s="41"/>
      <c r="B139" s="37"/>
      <c r="C139" s="314"/>
      <c r="D139" s="28"/>
      <c r="E139" s="315"/>
      <c r="F139" s="315"/>
      <c r="G139" s="260"/>
      <c r="H139" s="210"/>
    </row>
    <row r="140" spans="1:13" ht="14.25" customHeight="1">
      <c r="A140" s="41"/>
      <c r="B140" s="37"/>
      <c r="C140" s="314"/>
      <c r="D140" s="28"/>
      <c r="E140" s="315"/>
      <c r="F140" s="315"/>
      <c r="G140" s="260"/>
      <c r="H140" s="211"/>
    </row>
    <row r="141" spans="1:13" ht="14.25" customHeight="1">
      <c r="A141" s="42"/>
      <c r="B141" s="43"/>
      <c r="C141" s="310"/>
      <c r="D141" s="29"/>
      <c r="E141" s="317"/>
      <c r="F141" s="317"/>
      <c r="G141" s="263"/>
      <c r="H141" s="210">
        <f>IF(H140&lt;10^4,-1,IF(H140&lt;10^5,-2,IF(H140&lt;10^6,-3,-4)))</f>
        <v>-1</v>
      </c>
    </row>
    <row r="142" spans="1:13" ht="14.25" customHeight="1">
      <c r="A142" s="41"/>
      <c r="B142" s="37"/>
      <c r="C142" s="314"/>
      <c r="D142" s="28"/>
      <c r="E142" s="315"/>
      <c r="F142" s="315"/>
      <c r="G142" s="260"/>
      <c r="H142" s="210"/>
    </row>
    <row r="143" spans="1:13" ht="14.25" customHeight="1">
      <c r="A143" s="41"/>
      <c r="B143" s="37"/>
      <c r="C143" s="314"/>
      <c r="D143" s="28"/>
      <c r="E143" s="315"/>
      <c r="F143" s="315"/>
      <c r="G143" s="260"/>
      <c r="H143" s="211"/>
    </row>
    <row r="144" spans="1:13" ht="14.25" customHeight="1">
      <c r="A144" s="42"/>
      <c r="B144" s="43"/>
      <c r="C144" s="310"/>
      <c r="D144" s="29"/>
      <c r="E144" s="317"/>
      <c r="F144" s="317"/>
      <c r="G144" s="263"/>
      <c r="H144" s="210">
        <f>IF(H143&lt;10^4,-1,IF(H143&lt;10^5,-2,IF(H143&lt;10^6,-3,-4)))</f>
        <v>-1</v>
      </c>
    </row>
    <row r="145" spans="1:15" ht="14.25" customHeight="1">
      <c r="A145" s="41"/>
      <c r="B145" s="37"/>
      <c r="C145" s="314"/>
      <c r="D145" s="28"/>
      <c r="E145" s="315"/>
      <c r="F145" s="315"/>
      <c r="G145" s="260"/>
      <c r="H145" s="192"/>
    </row>
    <row r="146" spans="1:15" ht="14.25" customHeight="1">
      <c r="A146" s="41"/>
      <c r="B146" s="37"/>
      <c r="C146" s="314"/>
      <c r="D146" s="28"/>
      <c r="E146" s="315"/>
      <c r="F146" s="315"/>
      <c r="G146" s="260"/>
      <c r="H146" s="212"/>
    </row>
    <row r="147" spans="1:15" ht="14.25" customHeight="1">
      <c r="A147" s="42"/>
      <c r="B147" s="43"/>
      <c r="C147" s="310"/>
      <c r="D147" s="29"/>
      <c r="E147" s="317"/>
      <c r="F147" s="317"/>
      <c r="G147" s="263"/>
      <c r="H147" s="192">
        <f>IF(H146&lt;10^4,-1,IF(H146&lt;10^5,-2,IF(H146&lt;10^6,-3,-4)))</f>
        <v>-1</v>
      </c>
    </row>
    <row r="148" spans="1:15" ht="14.25" customHeight="1">
      <c r="A148" s="41"/>
      <c r="B148" s="37"/>
      <c r="C148" s="314"/>
      <c r="D148" s="28"/>
      <c r="E148" s="315"/>
      <c r="F148" s="315"/>
      <c r="G148" s="260"/>
      <c r="H148" s="192"/>
    </row>
    <row r="149" spans="1:15" ht="14.25" customHeight="1">
      <c r="A149" s="41"/>
      <c r="B149" s="37"/>
      <c r="C149" s="314"/>
      <c r="D149" s="28"/>
      <c r="E149" s="315"/>
      <c r="F149" s="315"/>
      <c r="G149" s="260"/>
      <c r="H149" s="212"/>
    </row>
    <row r="150" spans="1:15" ht="14.25" customHeight="1">
      <c r="A150" s="42"/>
      <c r="B150" s="43"/>
      <c r="C150" s="310"/>
      <c r="D150" s="29"/>
      <c r="E150" s="317"/>
      <c r="F150" s="317"/>
      <c r="G150" s="263"/>
      <c r="H150" s="192">
        <f>IF(H149&lt;10^4,-1,IF(H149&lt;10^5,-2,IF(H149&lt;10^6,-3,-4)))</f>
        <v>-1</v>
      </c>
    </row>
    <row r="151" spans="1:15" ht="14.25" customHeight="1">
      <c r="A151" s="41"/>
      <c r="B151" s="37"/>
      <c r="C151" s="314"/>
      <c r="D151" s="28"/>
      <c r="E151" s="315"/>
      <c r="F151" s="315">
        <f t="array" ref="F151">SUM(IF(MOD(ROW(F106:F148),3)=MOD(ROW(F106),3),F106:F148))</f>
        <v>0</v>
      </c>
      <c r="G151" s="260" t="str">
        <f>I151&amp;J151&amp;K151&amp;L151&amp;M151&amp;N151&amp;O151</f>
        <v/>
      </c>
      <c r="H151" s="192"/>
    </row>
    <row r="152" spans="1:15" ht="14.25" customHeight="1">
      <c r="A152" s="44" t="s">
        <v>131</v>
      </c>
      <c r="B152" s="37"/>
      <c r="C152" s="314"/>
      <c r="D152" s="28"/>
      <c r="E152" s="315"/>
      <c r="F152" s="315"/>
      <c r="G152" s="260" t="str">
        <f>I152&amp;J152&amp;K152&amp;L152&amp;M152&amp;N152&amp;O152</f>
        <v/>
      </c>
      <c r="H152" s="212"/>
    </row>
    <row r="153" spans="1:15" ht="14.25" customHeight="1">
      <c r="A153" s="45"/>
      <c r="B153" s="46"/>
      <c r="C153" s="311"/>
      <c r="D153" s="48"/>
      <c r="E153" s="321"/>
      <c r="F153" s="321"/>
      <c r="G153" s="277" t="str">
        <f>I153&amp;J153&amp;K153&amp;L153&amp;M153&amp;N153&amp;O153</f>
        <v/>
      </c>
      <c r="H153" s="192">
        <f>IF(H152&lt;10^4,-1,IF(H152&lt;10^5,-2,IF(H152&lt;10^6,-3,-4)))</f>
        <v>-1</v>
      </c>
    </row>
    <row r="154" spans="1:15" ht="14.25" customHeight="1">
      <c r="G154" s="69">
        <f>G103+1</f>
        <v>43</v>
      </c>
      <c r="H154" s="208">
        <f>H103+1</f>
        <v>4</v>
      </c>
    </row>
    <row r="155" spans="1:15" ht="26.1" customHeight="1">
      <c r="A155" s="75" t="str">
        <f>A2</f>
        <v>A-3.取り壊し工事</v>
      </c>
      <c r="B155" s="76" t="str">
        <f>集計!A269</f>
        <v>4.発生材運搬費</v>
      </c>
      <c r="C155" s="15"/>
      <c r="D155" s="15"/>
      <c r="E155" s="15"/>
      <c r="F155" s="15"/>
      <c r="G155" s="70"/>
    </row>
    <row r="156" spans="1:15" ht="26.1" customHeight="1">
      <c r="A156" s="17" t="s">
        <v>132</v>
      </c>
      <c r="B156" s="18" t="s">
        <v>133</v>
      </c>
      <c r="C156" s="18" t="s">
        <v>134</v>
      </c>
      <c r="D156" s="18" t="s">
        <v>129</v>
      </c>
      <c r="E156" s="18" t="s">
        <v>135</v>
      </c>
      <c r="F156" s="18" t="s">
        <v>136</v>
      </c>
      <c r="G156" s="71" t="s">
        <v>137</v>
      </c>
    </row>
    <row r="157" spans="1:15" ht="14.25" customHeight="1">
      <c r="A157" s="278" t="s">
        <v>35</v>
      </c>
      <c r="B157" s="279" t="s">
        <v>80</v>
      </c>
      <c r="C157" s="340">
        <v>1</v>
      </c>
      <c r="D157" s="280"/>
      <c r="E157" s="315"/>
      <c r="F157" s="315">
        <f>INT(C157*E158)</f>
        <v>0</v>
      </c>
      <c r="G157" s="292" t="str">
        <f t="shared" ref="G157:G198" si="0">I157&amp;J157&amp;K157&amp;L157&amp;M157&amp;N157&amp;O157</f>
        <v/>
      </c>
      <c r="H157" s="210"/>
      <c r="I157" s="281"/>
      <c r="J157" s="282"/>
      <c r="K157" s="282"/>
      <c r="L157" s="282"/>
      <c r="M157" s="282"/>
      <c r="N157" s="251"/>
      <c r="O157" s="283"/>
    </row>
    <row r="158" spans="1:15" ht="14.25" customHeight="1">
      <c r="A158" s="278"/>
      <c r="B158" s="279" t="s">
        <v>36</v>
      </c>
      <c r="C158" s="340"/>
      <c r="D158" s="280" t="s">
        <v>138</v>
      </c>
      <c r="E158" s="320">
        <f>ROUNDDOWN(H158,H159)</f>
        <v>0</v>
      </c>
      <c r="F158" s="315"/>
      <c r="G158" s="292" t="str">
        <f t="shared" si="0"/>
        <v/>
      </c>
      <c r="H158" s="211"/>
      <c r="I158" s="284"/>
      <c r="J158" s="282"/>
      <c r="K158" s="282"/>
      <c r="L158" s="282"/>
      <c r="M158" s="282"/>
      <c r="N158" s="251"/>
      <c r="O158" s="283"/>
    </row>
    <row r="159" spans="1:15" ht="14.25" customHeight="1">
      <c r="A159" s="285"/>
      <c r="B159" s="286">
        <v>2923</v>
      </c>
      <c r="C159" s="341"/>
      <c r="D159" s="287"/>
      <c r="E159" s="317"/>
      <c r="F159" s="317"/>
      <c r="G159" s="293" t="str">
        <f t="shared" si="0"/>
        <v/>
      </c>
      <c r="H159" s="210">
        <f>IF(H158&lt;10^4,-1,IF(H158&lt;10^5,-2,IF(H158&lt;10^6,-3,-4)))</f>
        <v>-1</v>
      </c>
      <c r="I159" s="288"/>
      <c r="J159" s="282"/>
      <c r="K159" s="282"/>
      <c r="L159" s="282"/>
      <c r="M159" s="282"/>
      <c r="N159" s="251"/>
      <c r="O159" s="283"/>
    </row>
    <row r="160" spans="1:15" ht="14.25" customHeight="1">
      <c r="A160" s="278" t="s">
        <v>37</v>
      </c>
      <c r="B160" s="279" t="s">
        <v>48</v>
      </c>
      <c r="C160" s="340">
        <v>1</v>
      </c>
      <c r="D160" s="280"/>
      <c r="E160" s="315"/>
      <c r="F160" s="315">
        <f>INT(C160*E161)</f>
        <v>0</v>
      </c>
      <c r="G160" s="292" t="str">
        <f t="shared" si="0"/>
        <v/>
      </c>
      <c r="H160" s="210"/>
      <c r="I160" s="281"/>
      <c r="J160" s="282"/>
      <c r="K160" s="282"/>
      <c r="L160" s="282"/>
      <c r="M160" s="282"/>
      <c r="N160" s="251"/>
      <c r="O160" s="283"/>
    </row>
    <row r="161" spans="1:15" ht="14.25" customHeight="1">
      <c r="A161" s="278"/>
      <c r="B161" s="279" t="s">
        <v>49</v>
      </c>
      <c r="C161" s="340"/>
      <c r="D161" s="280" t="s">
        <v>138</v>
      </c>
      <c r="E161" s="320">
        <f>ROUNDDOWN(H161,H162)</f>
        <v>0</v>
      </c>
      <c r="F161" s="315"/>
      <c r="G161" s="292" t="str">
        <f t="shared" si="0"/>
        <v/>
      </c>
      <c r="H161" s="211"/>
      <c r="I161" s="284"/>
      <c r="J161" s="282"/>
      <c r="K161" s="282"/>
      <c r="L161" s="282"/>
      <c r="M161" s="282"/>
      <c r="N161" s="251"/>
      <c r="O161" s="283"/>
    </row>
    <row r="162" spans="1:15" ht="14.25" customHeight="1">
      <c r="A162" s="285"/>
      <c r="B162" s="289">
        <v>9.3800000000000008</v>
      </c>
      <c r="C162" s="341"/>
      <c r="D162" s="287"/>
      <c r="E162" s="317"/>
      <c r="F162" s="317"/>
      <c r="G162" s="293" t="str">
        <f t="shared" si="0"/>
        <v/>
      </c>
      <c r="H162" s="210">
        <f>IF(H161&lt;10^4,-1,IF(H161&lt;10^5,-2,IF(H161&lt;10^6,-3,-4)))</f>
        <v>-1</v>
      </c>
      <c r="I162" s="284"/>
      <c r="J162" s="282"/>
      <c r="K162" s="282"/>
      <c r="L162" s="282"/>
      <c r="M162" s="282"/>
      <c r="N162" s="251"/>
      <c r="O162" s="283"/>
    </row>
    <row r="163" spans="1:15" ht="14.25" customHeight="1">
      <c r="A163" s="278" t="s">
        <v>50</v>
      </c>
      <c r="B163" s="279" t="s">
        <v>51</v>
      </c>
      <c r="C163" s="340">
        <v>1</v>
      </c>
      <c r="D163" s="280"/>
      <c r="E163" s="315"/>
      <c r="F163" s="315">
        <f>INT(C163*E164)</f>
        <v>0</v>
      </c>
      <c r="G163" s="292" t="str">
        <f t="shared" si="0"/>
        <v/>
      </c>
      <c r="H163" s="210"/>
      <c r="I163" s="281"/>
      <c r="J163" s="282"/>
      <c r="K163" s="282"/>
      <c r="L163" s="282"/>
      <c r="M163" s="282"/>
      <c r="N163" s="251"/>
      <c r="O163" s="283"/>
    </row>
    <row r="164" spans="1:15" ht="14.25" customHeight="1">
      <c r="A164" s="278"/>
      <c r="B164" s="279" t="s">
        <v>52</v>
      </c>
      <c r="C164" s="340"/>
      <c r="D164" s="280" t="s">
        <v>138</v>
      </c>
      <c r="E164" s="320">
        <f>ROUNDDOWN(H164,H165)</f>
        <v>0</v>
      </c>
      <c r="F164" s="315"/>
      <c r="G164" s="292" t="str">
        <f t="shared" si="0"/>
        <v/>
      </c>
      <c r="H164" s="211"/>
      <c r="I164" s="284"/>
      <c r="J164" s="282"/>
      <c r="K164" s="282"/>
      <c r="L164" s="282"/>
      <c r="M164" s="282"/>
      <c r="N164" s="251"/>
      <c r="O164" s="283"/>
    </row>
    <row r="165" spans="1:15" ht="14.25" customHeight="1">
      <c r="A165" s="285"/>
      <c r="B165" s="289">
        <v>190</v>
      </c>
      <c r="C165" s="341"/>
      <c r="D165" s="287"/>
      <c r="E165" s="317"/>
      <c r="F165" s="317"/>
      <c r="G165" s="293" t="str">
        <f t="shared" si="0"/>
        <v/>
      </c>
      <c r="H165" s="210">
        <f>IF(H164&lt;10^4,-1,IF(H164&lt;10^5,-2,IF(H164&lt;10^6,-3,-4)))</f>
        <v>-1</v>
      </c>
      <c r="I165" s="288"/>
      <c r="J165" s="282"/>
      <c r="K165" s="282"/>
      <c r="L165" s="282"/>
      <c r="M165" s="282"/>
      <c r="N165" s="251"/>
      <c r="O165" s="283"/>
    </row>
    <row r="166" spans="1:15" ht="14.25" customHeight="1">
      <c r="A166" s="278" t="s">
        <v>37</v>
      </c>
      <c r="B166" s="279" t="s">
        <v>53</v>
      </c>
      <c r="C166" s="340">
        <v>1</v>
      </c>
      <c r="D166" s="280"/>
      <c r="E166" s="315"/>
      <c r="F166" s="315">
        <f>INT(C166*E167)</f>
        <v>0</v>
      </c>
      <c r="G166" s="292" t="str">
        <f t="shared" si="0"/>
        <v/>
      </c>
      <c r="H166" s="210"/>
      <c r="I166" s="281"/>
      <c r="J166" s="282"/>
      <c r="K166" s="282"/>
      <c r="L166" s="282"/>
      <c r="M166" s="282"/>
      <c r="N166" s="251"/>
      <c r="O166" s="283"/>
    </row>
    <row r="167" spans="1:15" ht="14.25" customHeight="1">
      <c r="A167" s="278"/>
      <c r="B167" s="279" t="s">
        <v>54</v>
      </c>
      <c r="C167" s="340"/>
      <c r="D167" s="280" t="s">
        <v>138</v>
      </c>
      <c r="E167" s="320">
        <f>ROUNDDOWN(H167,H168)</f>
        <v>0</v>
      </c>
      <c r="F167" s="315"/>
      <c r="G167" s="292" t="str">
        <f t="shared" si="0"/>
        <v/>
      </c>
      <c r="H167" s="211"/>
      <c r="I167" s="284"/>
      <c r="J167" s="282"/>
      <c r="K167" s="282"/>
      <c r="L167" s="282"/>
      <c r="M167" s="282"/>
      <c r="N167" s="251"/>
      <c r="O167" s="283"/>
    </row>
    <row r="168" spans="1:15" ht="14.25" customHeight="1">
      <c r="A168" s="285"/>
      <c r="B168" s="289">
        <v>192</v>
      </c>
      <c r="C168" s="341"/>
      <c r="D168" s="287"/>
      <c r="E168" s="317"/>
      <c r="F168" s="317"/>
      <c r="G168" s="293" t="str">
        <f t="shared" si="0"/>
        <v/>
      </c>
      <c r="H168" s="210">
        <f>IF(H167&lt;10^4,-1,IF(H167&lt;10^5,-2,IF(H167&lt;10^6,-3,-4)))</f>
        <v>-1</v>
      </c>
      <c r="I168" s="288"/>
      <c r="J168" s="282"/>
      <c r="K168" s="282"/>
      <c r="L168" s="282"/>
      <c r="M168" s="282"/>
      <c r="N168" s="251"/>
      <c r="O168" s="283"/>
    </row>
    <row r="169" spans="1:15" ht="14.25" customHeight="1">
      <c r="A169" s="278" t="s">
        <v>55</v>
      </c>
      <c r="B169" s="279" t="s">
        <v>56</v>
      </c>
      <c r="C169" s="340">
        <v>1</v>
      </c>
      <c r="D169" s="280"/>
      <c r="E169" s="315"/>
      <c r="F169" s="315">
        <f>INT(C169*E170)</f>
        <v>0</v>
      </c>
      <c r="G169" s="292" t="str">
        <f t="shared" si="0"/>
        <v/>
      </c>
      <c r="H169" s="210"/>
      <c r="I169" s="281"/>
      <c r="J169" s="282"/>
      <c r="K169" s="282"/>
      <c r="L169" s="282"/>
      <c r="M169" s="282"/>
      <c r="N169" s="251"/>
      <c r="O169" s="283"/>
    </row>
    <row r="170" spans="1:15" ht="14.25" customHeight="1">
      <c r="A170" s="278"/>
      <c r="B170" s="279" t="s">
        <v>57</v>
      </c>
      <c r="C170" s="340"/>
      <c r="D170" s="280" t="s">
        <v>138</v>
      </c>
      <c r="E170" s="320">
        <f>ROUNDDOWN(H170,H171)</f>
        <v>0</v>
      </c>
      <c r="F170" s="315"/>
      <c r="G170" s="292" t="str">
        <f t="shared" si="0"/>
        <v/>
      </c>
      <c r="H170" s="211"/>
      <c r="I170" s="284"/>
      <c r="J170" s="282"/>
      <c r="K170" s="282"/>
      <c r="L170" s="282"/>
      <c r="M170" s="282"/>
      <c r="N170" s="251"/>
      <c r="O170" s="283"/>
    </row>
    <row r="171" spans="1:15" ht="14.25" customHeight="1">
      <c r="A171" s="285"/>
      <c r="B171" s="289">
        <v>10.1</v>
      </c>
      <c r="C171" s="341"/>
      <c r="D171" s="287"/>
      <c r="E171" s="317"/>
      <c r="F171" s="317"/>
      <c r="G171" s="293" t="str">
        <f t="shared" si="0"/>
        <v/>
      </c>
      <c r="H171" s="210">
        <f>IF(H170&lt;10^4,-1,IF(H170&lt;10^5,-2,IF(H170&lt;10^6,-3,-4)))</f>
        <v>-1</v>
      </c>
      <c r="I171" s="288"/>
      <c r="J171" s="282"/>
      <c r="K171" s="282"/>
      <c r="L171" s="282"/>
      <c r="M171" s="282"/>
      <c r="N171" s="128"/>
      <c r="O171" s="128"/>
    </row>
    <row r="172" spans="1:15" ht="14.25" customHeight="1">
      <c r="A172" s="278" t="s">
        <v>55</v>
      </c>
      <c r="B172" s="279" t="s">
        <v>58</v>
      </c>
      <c r="C172" s="340">
        <v>1</v>
      </c>
      <c r="D172" s="280"/>
      <c r="E172" s="315"/>
      <c r="F172" s="315">
        <f>INT(C172*E173)</f>
        <v>0</v>
      </c>
      <c r="G172" s="292" t="str">
        <f t="shared" si="0"/>
        <v/>
      </c>
      <c r="H172" s="210"/>
      <c r="I172" s="281"/>
      <c r="J172" s="282"/>
      <c r="K172" s="282"/>
      <c r="L172" s="282"/>
      <c r="M172" s="282"/>
      <c r="N172" s="251"/>
      <c r="O172" s="283"/>
    </row>
    <row r="173" spans="1:15" ht="14.25" customHeight="1">
      <c r="A173" s="278"/>
      <c r="B173" s="279" t="s">
        <v>57</v>
      </c>
      <c r="C173" s="340"/>
      <c r="D173" s="280" t="s">
        <v>138</v>
      </c>
      <c r="E173" s="320">
        <f>ROUNDDOWN(H173,H174)</f>
        <v>0</v>
      </c>
      <c r="F173" s="315"/>
      <c r="G173" s="292" t="str">
        <f t="shared" si="0"/>
        <v/>
      </c>
      <c r="H173" s="211"/>
      <c r="I173" s="284"/>
      <c r="J173" s="282"/>
      <c r="K173" s="282"/>
      <c r="L173" s="282"/>
      <c r="M173" s="282"/>
      <c r="N173" s="251"/>
      <c r="O173" s="283"/>
    </row>
    <row r="174" spans="1:15" ht="14.25" customHeight="1">
      <c r="A174" s="285"/>
      <c r="B174" s="289">
        <v>29.2</v>
      </c>
      <c r="C174" s="341"/>
      <c r="D174" s="287"/>
      <c r="E174" s="317"/>
      <c r="F174" s="317"/>
      <c r="G174" s="293" t="str">
        <f t="shared" si="0"/>
        <v/>
      </c>
      <c r="H174" s="210">
        <f>IF(H173&lt;10^4,-1,IF(H173&lt;10^5,-2,IF(H173&lt;10^6,-3,-4)))</f>
        <v>-1</v>
      </c>
      <c r="I174" s="288"/>
      <c r="J174" s="282"/>
      <c r="K174" s="282"/>
      <c r="L174" s="282"/>
      <c r="M174" s="282"/>
      <c r="N174" s="251"/>
      <c r="O174" s="283"/>
    </row>
    <row r="175" spans="1:15" ht="14.25" customHeight="1">
      <c r="A175" s="278" t="s">
        <v>55</v>
      </c>
      <c r="B175" s="279" t="s">
        <v>59</v>
      </c>
      <c r="C175" s="340">
        <v>1</v>
      </c>
      <c r="D175" s="280"/>
      <c r="E175" s="315"/>
      <c r="F175" s="315">
        <f>INT(C175*E176)</f>
        <v>0</v>
      </c>
      <c r="G175" s="292" t="str">
        <f t="shared" si="0"/>
        <v/>
      </c>
      <c r="H175" s="210"/>
      <c r="I175" s="281"/>
      <c r="J175" s="282"/>
      <c r="K175" s="282"/>
      <c r="L175" s="282"/>
      <c r="M175" s="282"/>
      <c r="N175" s="128"/>
      <c r="O175" s="128"/>
    </row>
    <row r="176" spans="1:15" ht="14.25" customHeight="1">
      <c r="A176" s="278"/>
      <c r="B176" s="279" t="s">
        <v>57</v>
      </c>
      <c r="C176" s="340"/>
      <c r="D176" s="280" t="s">
        <v>138</v>
      </c>
      <c r="E176" s="320">
        <f>ROUNDDOWN(H176,H177)</f>
        <v>0</v>
      </c>
      <c r="F176" s="315"/>
      <c r="G176" s="292" t="str">
        <f t="shared" si="0"/>
        <v/>
      </c>
      <c r="H176" s="211"/>
      <c r="I176" s="284"/>
      <c r="J176" s="282"/>
      <c r="K176" s="282"/>
      <c r="L176" s="282"/>
      <c r="M176" s="282"/>
      <c r="N176" s="128"/>
      <c r="O176" s="128"/>
    </row>
    <row r="177" spans="1:15" ht="14.25" customHeight="1">
      <c r="A177" s="285"/>
      <c r="B177" s="289">
        <v>4.9000000000000004</v>
      </c>
      <c r="C177" s="341"/>
      <c r="D177" s="287"/>
      <c r="E177" s="317"/>
      <c r="F177" s="317"/>
      <c r="G177" s="293" t="str">
        <f t="shared" si="0"/>
        <v/>
      </c>
      <c r="H177" s="210">
        <f>IF(H176&lt;10^4,-1,IF(H176&lt;10^5,-2,IF(H176&lt;10^6,-3,-4)))</f>
        <v>-1</v>
      </c>
      <c r="I177" s="288"/>
      <c r="J177" s="282"/>
      <c r="K177" s="282"/>
      <c r="L177" s="282"/>
      <c r="M177" s="282"/>
      <c r="N177" s="128"/>
      <c r="O177" s="128"/>
    </row>
    <row r="178" spans="1:15" ht="14.25" customHeight="1">
      <c r="A178" s="278" t="s">
        <v>55</v>
      </c>
      <c r="B178" s="290" t="s">
        <v>60</v>
      </c>
      <c r="C178" s="340">
        <v>1</v>
      </c>
      <c r="D178" s="280"/>
      <c r="E178" s="315"/>
      <c r="F178" s="315">
        <f>INT(C178*E179)</f>
        <v>0</v>
      </c>
      <c r="G178" s="292" t="str">
        <f t="shared" si="0"/>
        <v/>
      </c>
      <c r="H178" s="210"/>
      <c r="I178" s="281"/>
      <c r="J178" s="282"/>
      <c r="K178" s="282"/>
      <c r="L178" s="282"/>
      <c r="M178" s="282"/>
      <c r="N178" s="251"/>
      <c r="O178" s="251"/>
    </row>
    <row r="179" spans="1:15" ht="14.25" customHeight="1">
      <c r="A179" s="278"/>
      <c r="B179" s="279" t="s">
        <v>57</v>
      </c>
      <c r="C179" s="340"/>
      <c r="D179" s="280" t="s">
        <v>138</v>
      </c>
      <c r="E179" s="320">
        <f>ROUNDDOWN(H179,H180)</f>
        <v>0</v>
      </c>
      <c r="F179" s="315"/>
      <c r="G179" s="292" t="str">
        <f t="shared" si="0"/>
        <v/>
      </c>
      <c r="H179" s="211"/>
      <c r="I179" s="284"/>
      <c r="J179" s="282"/>
      <c r="K179" s="282"/>
      <c r="L179" s="282"/>
      <c r="M179" s="282"/>
      <c r="N179" s="251"/>
      <c r="O179" s="251"/>
    </row>
    <row r="180" spans="1:15" ht="14.25" customHeight="1">
      <c r="A180" s="285"/>
      <c r="B180" s="289">
        <v>0.5</v>
      </c>
      <c r="C180" s="341"/>
      <c r="D180" s="287"/>
      <c r="E180" s="317"/>
      <c r="F180" s="317"/>
      <c r="G180" s="293" t="str">
        <f t="shared" si="0"/>
        <v/>
      </c>
      <c r="H180" s="210">
        <f>IF(H179&lt;10^4,-1,IF(H179&lt;10^5,-2,IF(H179&lt;10^6,-3,-4)))</f>
        <v>-1</v>
      </c>
      <c r="I180" s="288"/>
      <c r="J180" s="282"/>
      <c r="K180" s="282"/>
      <c r="L180" s="282"/>
      <c r="M180" s="282"/>
      <c r="N180" s="251"/>
      <c r="O180" s="251"/>
    </row>
    <row r="181" spans="1:15" ht="14.25" customHeight="1">
      <c r="A181" s="278" t="s">
        <v>50</v>
      </c>
      <c r="B181" s="279" t="s">
        <v>61</v>
      </c>
      <c r="C181" s="340">
        <v>1</v>
      </c>
      <c r="D181" s="280"/>
      <c r="E181" s="315"/>
      <c r="F181" s="315">
        <f>INT(C181*E182)</f>
        <v>0</v>
      </c>
      <c r="G181" s="292" t="str">
        <f t="shared" si="0"/>
        <v/>
      </c>
      <c r="H181" s="210"/>
      <c r="I181" s="281"/>
      <c r="J181" s="282"/>
      <c r="K181" s="282"/>
      <c r="L181" s="282"/>
      <c r="M181" s="282"/>
      <c r="N181" s="251"/>
      <c r="O181" s="251"/>
    </row>
    <row r="182" spans="1:15" ht="14.25" customHeight="1">
      <c r="A182" s="278"/>
      <c r="B182" s="279" t="s">
        <v>62</v>
      </c>
      <c r="C182" s="340"/>
      <c r="D182" s="280" t="s">
        <v>138</v>
      </c>
      <c r="E182" s="320">
        <f>ROUNDDOWN(H182,H183)</f>
        <v>0</v>
      </c>
      <c r="F182" s="315"/>
      <c r="G182" s="292" t="str">
        <f t="shared" si="0"/>
        <v/>
      </c>
      <c r="H182" s="211"/>
      <c r="I182" s="284"/>
      <c r="J182" s="282"/>
      <c r="K182" s="282"/>
      <c r="L182" s="282"/>
      <c r="M182" s="282"/>
      <c r="N182" s="251"/>
      <c r="O182" s="251"/>
    </row>
    <row r="183" spans="1:15" ht="14.25" customHeight="1">
      <c r="A183" s="285"/>
      <c r="B183" s="289">
        <v>8.6</v>
      </c>
      <c r="C183" s="341"/>
      <c r="D183" s="287"/>
      <c r="E183" s="317"/>
      <c r="F183" s="317"/>
      <c r="G183" s="293" t="str">
        <f t="shared" si="0"/>
        <v/>
      </c>
      <c r="H183" s="210">
        <f>IF(H182&lt;10^4,-1,IF(H182&lt;10^5,-2,IF(H182&lt;10^6,-3,-4)))</f>
        <v>-1</v>
      </c>
      <c r="I183" s="288"/>
      <c r="J183" s="282"/>
      <c r="K183" s="282"/>
      <c r="L183" s="282"/>
      <c r="M183" s="282"/>
      <c r="N183" s="251"/>
      <c r="O183" s="251"/>
    </row>
    <row r="184" spans="1:15" ht="14.25" customHeight="1">
      <c r="A184" s="278" t="s">
        <v>63</v>
      </c>
      <c r="B184" s="279" t="s">
        <v>64</v>
      </c>
      <c r="C184" s="340">
        <v>1</v>
      </c>
      <c r="D184" s="280"/>
      <c r="E184" s="315"/>
      <c r="F184" s="315">
        <f>INT(C184*E185)</f>
        <v>0</v>
      </c>
      <c r="G184" s="292" t="str">
        <f t="shared" si="0"/>
        <v/>
      </c>
      <c r="H184" s="210"/>
      <c r="I184" s="281"/>
      <c r="J184" s="282"/>
      <c r="K184" s="282"/>
      <c r="L184" s="282"/>
      <c r="M184" s="282"/>
      <c r="N184" s="251"/>
      <c r="O184" s="251"/>
    </row>
    <row r="185" spans="1:15" ht="14.25" customHeight="1">
      <c r="A185" s="278"/>
      <c r="B185" s="279" t="s">
        <v>62</v>
      </c>
      <c r="C185" s="340"/>
      <c r="D185" s="280" t="s">
        <v>138</v>
      </c>
      <c r="E185" s="320">
        <f>ROUNDDOWN(H185,H186)</f>
        <v>0</v>
      </c>
      <c r="F185" s="315"/>
      <c r="G185" s="292" t="str">
        <f t="shared" si="0"/>
        <v/>
      </c>
      <c r="H185" s="211"/>
      <c r="I185" s="284"/>
      <c r="J185" s="282"/>
      <c r="K185" s="282"/>
      <c r="L185" s="282"/>
      <c r="M185" s="282"/>
      <c r="N185" s="251"/>
      <c r="O185" s="251"/>
    </row>
    <row r="186" spans="1:15" ht="14.25" customHeight="1">
      <c r="A186" s="285"/>
      <c r="B186" s="289">
        <v>2.4</v>
      </c>
      <c r="C186" s="341"/>
      <c r="D186" s="287"/>
      <c r="E186" s="317"/>
      <c r="F186" s="317"/>
      <c r="G186" s="293" t="str">
        <f t="shared" si="0"/>
        <v/>
      </c>
      <c r="H186" s="210">
        <f>IF(H185&lt;10^4,-1,IF(H185&lt;10^5,-2,IF(H185&lt;10^6,-3,-4)))</f>
        <v>-1</v>
      </c>
      <c r="I186" s="288"/>
      <c r="J186" s="282"/>
      <c r="K186" s="282"/>
      <c r="L186" s="282"/>
      <c r="M186" s="282"/>
      <c r="N186" s="251"/>
      <c r="O186" s="251"/>
    </row>
    <row r="187" spans="1:15" ht="14.25" customHeight="1">
      <c r="A187" s="278" t="s">
        <v>63</v>
      </c>
      <c r="B187" s="279" t="s">
        <v>65</v>
      </c>
      <c r="C187" s="340">
        <v>1</v>
      </c>
      <c r="D187" s="280"/>
      <c r="E187" s="315"/>
      <c r="F187" s="315">
        <f>INT(C187*E188)</f>
        <v>0</v>
      </c>
      <c r="G187" s="292" t="str">
        <f t="shared" si="0"/>
        <v/>
      </c>
      <c r="H187" s="210"/>
      <c r="I187" s="281"/>
      <c r="J187" s="282"/>
      <c r="K187" s="282"/>
      <c r="L187" s="282"/>
      <c r="M187" s="282"/>
      <c r="N187" s="251"/>
      <c r="O187" s="251"/>
    </row>
    <row r="188" spans="1:15" ht="14.25" customHeight="1">
      <c r="A188" s="278"/>
      <c r="B188" s="279" t="s">
        <v>66</v>
      </c>
      <c r="C188" s="340"/>
      <c r="D188" s="280" t="s">
        <v>138</v>
      </c>
      <c r="E188" s="320">
        <f>ROUNDDOWN(H188,H189)</f>
        <v>0</v>
      </c>
      <c r="F188" s="315"/>
      <c r="G188" s="292" t="str">
        <f t="shared" si="0"/>
        <v/>
      </c>
      <c r="H188" s="211"/>
      <c r="I188" s="284"/>
      <c r="J188" s="282"/>
      <c r="K188" s="282"/>
      <c r="L188" s="282"/>
      <c r="M188" s="282"/>
      <c r="N188" s="251"/>
      <c r="O188" s="251"/>
    </row>
    <row r="189" spans="1:15" ht="14.25" customHeight="1">
      <c r="A189" s="285"/>
      <c r="B189" s="289">
        <v>1.7</v>
      </c>
      <c r="C189" s="341"/>
      <c r="D189" s="287"/>
      <c r="E189" s="317"/>
      <c r="F189" s="317"/>
      <c r="G189" s="293" t="str">
        <f t="shared" si="0"/>
        <v/>
      </c>
      <c r="H189" s="210">
        <f>IF(H188&lt;10^4,-1,IF(H188&lt;10^5,-2,IF(H188&lt;10^6,-3,-4)))</f>
        <v>-1</v>
      </c>
      <c r="I189" s="288"/>
      <c r="J189" s="282"/>
      <c r="K189" s="282"/>
      <c r="L189" s="282"/>
      <c r="M189" s="282"/>
      <c r="N189" s="251"/>
      <c r="O189" s="251"/>
    </row>
    <row r="190" spans="1:15" ht="14.25" customHeight="1">
      <c r="A190" s="278" t="s">
        <v>67</v>
      </c>
      <c r="B190" s="279" t="s">
        <v>68</v>
      </c>
      <c r="C190" s="340">
        <v>1</v>
      </c>
      <c r="D190" s="280"/>
      <c r="E190" s="315"/>
      <c r="F190" s="315">
        <f>INT(C190*E191)</f>
        <v>0</v>
      </c>
      <c r="G190" s="292" t="str">
        <f t="shared" si="0"/>
        <v/>
      </c>
      <c r="H190" s="210"/>
      <c r="I190" s="89"/>
      <c r="J190" s="282"/>
      <c r="K190" s="282"/>
      <c r="L190" s="282"/>
      <c r="M190" s="282"/>
      <c r="N190" s="283"/>
      <c r="O190" s="283"/>
    </row>
    <row r="191" spans="1:15" ht="14.25" customHeight="1">
      <c r="A191" s="278"/>
      <c r="B191" s="279" t="s">
        <v>69</v>
      </c>
      <c r="C191" s="340"/>
      <c r="D191" s="280" t="s">
        <v>138</v>
      </c>
      <c r="E191" s="320">
        <f>ROUNDDOWN(H191,H192)</f>
        <v>0</v>
      </c>
      <c r="F191" s="315"/>
      <c r="G191" s="292" t="str">
        <f t="shared" si="0"/>
        <v/>
      </c>
      <c r="H191" s="211"/>
      <c r="I191" s="284"/>
      <c r="J191" s="282"/>
      <c r="K191" s="282"/>
      <c r="L191" s="282"/>
      <c r="M191" s="282"/>
      <c r="N191" s="283"/>
      <c r="O191" s="283"/>
    </row>
    <row r="192" spans="1:15" ht="14.25" customHeight="1">
      <c r="A192" s="285"/>
      <c r="B192" s="291">
        <v>156</v>
      </c>
      <c r="C192" s="341"/>
      <c r="D192" s="287"/>
      <c r="E192" s="317"/>
      <c r="F192" s="317"/>
      <c r="G192" s="293" t="str">
        <f t="shared" si="0"/>
        <v/>
      </c>
      <c r="H192" s="210">
        <f>IF(H191&lt;10^4,-1,IF(H191&lt;10^5,-2,IF(H191&lt;10^6,-3,-4)))</f>
        <v>-1</v>
      </c>
      <c r="I192" s="284"/>
      <c r="J192" s="282"/>
      <c r="K192" s="282"/>
      <c r="L192" s="282"/>
      <c r="M192" s="282"/>
      <c r="N192" s="283"/>
      <c r="O192" s="283"/>
    </row>
    <row r="193" spans="1:15" ht="14.25" customHeight="1">
      <c r="A193" s="278" t="s">
        <v>70</v>
      </c>
      <c r="B193" s="279" t="s">
        <v>189</v>
      </c>
      <c r="C193" s="340">
        <v>1</v>
      </c>
      <c r="D193" s="280"/>
      <c r="E193" s="315"/>
      <c r="F193" s="315">
        <f>INT(C193*E194)</f>
        <v>0</v>
      </c>
      <c r="G193" s="292" t="str">
        <f t="shared" si="0"/>
        <v/>
      </c>
      <c r="H193" s="210"/>
      <c r="I193" s="89"/>
      <c r="J193" s="282"/>
      <c r="K193" s="282"/>
      <c r="L193" s="282"/>
      <c r="M193" s="282"/>
      <c r="N193" s="283"/>
      <c r="O193" s="283"/>
    </row>
    <row r="194" spans="1:15" ht="14.25" customHeight="1">
      <c r="A194" s="278"/>
      <c r="B194" s="279" t="s">
        <v>69</v>
      </c>
      <c r="C194" s="340"/>
      <c r="D194" s="280" t="s">
        <v>138</v>
      </c>
      <c r="E194" s="320">
        <f>ROUNDDOWN(H194,H195)</f>
        <v>0</v>
      </c>
      <c r="F194" s="315"/>
      <c r="G194" s="292" t="str">
        <f t="shared" si="0"/>
        <v/>
      </c>
      <c r="H194" s="211"/>
      <c r="I194" s="284"/>
      <c r="J194" s="282"/>
      <c r="K194" s="282"/>
      <c r="L194" s="282"/>
      <c r="M194" s="282"/>
      <c r="N194" s="283"/>
      <c r="O194" s="283"/>
    </row>
    <row r="195" spans="1:15" ht="14.25" customHeight="1">
      <c r="A195" s="285"/>
      <c r="B195" s="291">
        <v>88.9</v>
      </c>
      <c r="C195" s="341"/>
      <c r="D195" s="287"/>
      <c r="E195" s="317"/>
      <c r="F195" s="317"/>
      <c r="G195" s="293" t="str">
        <f t="shared" si="0"/>
        <v/>
      </c>
      <c r="H195" s="210">
        <f>IF(H194&lt;10^4,-1,IF(H194&lt;10^5,-2,IF(H194&lt;10^6,-3,-4)))</f>
        <v>-1</v>
      </c>
      <c r="I195" s="284"/>
      <c r="J195" s="282"/>
      <c r="K195" s="282"/>
      <c r="L195" s="282"/>
      <c r="M195" s="282"/>
      <c r="N195" s="283"/>
      <c r="O195" s="283"/>
    </row>
    <row r="196" spans="1:15" ht="14.25" customHeight="1">
      <c r="A196" s="278" t="s">
        <v>70</v>
      </c>
      <c r="B196" s="279" t="s">
        <v>71</v>
      </c>
      <c r="C196" s="340">
        <v>1</v>
      </c>
      <c r="D196" s="280"/>
      <c r="E196" s="315"/>
      <c r="F196" s="315">
        <f>INT(C196*E197)</f>
        <v>0</v>
      </c>
      <c r="G196" s="292" t="str">
        <f t="shared" si="0"/>
        <v/>
      </c>
      <c r="H196" s="192"/>
      <c r="I196" s="89"/>
      <c r="J196" s="282"/>
      <c r="K196" s="282"/>
      <c r="L196" s="282"/>
      <c r="M196" s="282"/>
      <c r="N196" s="89"/>
      <c r="O196" s="89"/>
    </row>
    <row r="197" spans="1:15" ht="14.25" customHeight="1">
      <c r="A197" s="278"/>
      <c r="B197" s="279" t="s">
        <v>69</v>
      </c>
      <c r="C197" s="340"/>
      <c r="D197" s="280" t="s">
        <v>138</v>
      </c>
      <c r="E197" s="320">
        <f>ROUNDDOWN(H197,H198)</f>
        <v>0</v>
      </c>
      <c r="F197" s="315"/>
      <c r="G197" s="292" t="str">
        <f t="shared" si="0"/>
        <v/>
      </c>
      <c r="H197" s="212"/>
      <c r="I197" s="284"/>
      <c r="J197" s="282"/>
      <c r="K197" s="282"/>
      <c r="L197" s="282"/>
      <c r="M197" s="282"/>
      <c r="N197" s="89"/>
      <c r="O197" s="89"/>
    </row>
    <row r="198" spans="1:15" ht="14.25" customHeight="1">
      <c r="A198" s="285"/>
      <c r="B198" s="291">
        <v>7.56</v>
      </c>
      <c r="C198" s="341"/>
      <c r="D198" s="287"/>
      <c r="E198" s="317"/>
      <c r="F198" s="317"/>
      <c r="G198" s="293" t="str">
        <f t="shared" si="0"/>
        <v/>
      </c>
      <c r="H198" s="192">
        <f>IF(H197&lt;10^4,-1,IF(H197&lt;10^5,-2,IF(H197&lt;10^6,-3,-4)))</f>
        <v>-1</v>
      </c>
      <c r="I198" s="284"/>
      <c r="J198" s="282"/>
      <c r="K198" s="282"/>
      <c r="L198" s="282"/>
      <c r="M198" s="282"/>
      <c r="N198" s="89"/>
      <c r="O198" s="89"/>
    </row>
    <row r="199" spans="1:15" ht="14.25" customHeight="1">
      <c r="A199" s="41"/>
      <c r="B199" s="37"/>
      <c r="C199" s="314"/>
      <c r="D199" s="28"/>
      <c r="E199" s="315"/>
      <c r="F199" s="315"/>
      <c r="G199" s="260"/>
      <c r="H199" s="192"/>
    </row>
    <row r="200" spans="1:15" ht="14.25" customHeight="1">
      <c r="A200" s="41"/>
      <c r="B200" s="37"/>
      <c r="C200" s="314"/>
      <c r="D200" s="28"/>
      <c r="E200" s="315"/>
      <c r="F200" s="315"/>
      <c r="G200" s="260"/>
      <c r="H200" s="212"/>
    </row>
    <row r="201" spans="1:15" ht="14.25" customHeight="1">
      <c r="A201" s="42"/>
      <c r="B201" s="43"/>
      <c r="C201" s="310"/>
      <c r="D201" s="29"/>
      <c r="E201" s="317"/>
      <c r="F201" s="317"/>
      <c r="G201" s="263"/>
      <c r="H201" s="192">
        <f>IF(H200&lt;10^4,-1,IF(H200&lt;10^5,-2,IF(H200&lt;10^6,-3,-4)))</f>
        <v>-1</v>
      </c>
    </row>
    <row r="202" spans="1:15" ht="14.25" customHeight="1">
      <c r="A202" s="41"/>
      <c r="B202" s="37"/>
      <c r="C202" s="314"/>
      <c r="D202" s="28"/>
      <c r="E202" s="315"/>
      <c r="F202" s="315">
        <f t="array" ref="F202">SUM(IF(MOD(ROW(F157:F199),3)=MOD(ROW(F157),3),F157:F199))</f>
        <v>0</v>
      </c>
      <c r="G202" s="260" t="str">
        <f>I202&amp;J202&amp;K202&amp;L202&amp;M202&amp;N202&amp;O202</f>
        <v/>
      </c>
      <c r="H202" s="192"/>
    </row>
    <row r="203" spans="1:15" ht="14.25" customHeight="1">
      <c r="A203" s="44" t="s">
        <v>131</v>
      </c>
      <c r="B203" s="37"/>
      <c r="C203" s="314"/>
      <c r="D203" s="28"/>
      <c r="E203" s="315"/>
      <c r="F203" s="315"/>
      <c r="G203" s="260" t="str">
        <f>I203&amp;J203&amp;K203&amp;L203&amp;M203&amp;N203&amp;O203</f>
        <v/>
      </c>
      <c r="H203" s="212"/>
    </row>
    <row r="204" spans="1:15" ht="14.25" customHeight="1">
      <c r="A204" s="45"/>
      <c r="B204" s="46"/>
      <c r="C204" s="311"/>
      <c r="D204" s="48"/>
      <c r="E204" s="321"/>
      <c r="F204" s="321"/>
      <c r="G204" s="277" t="str">
        <f>I204&amp;J204&amp;K204&amp;L204&amp;M204&amp;N204&amp;O204</f>
        <v/>
      </c>
      <c r="H204" s="192">
        <f>IF(H203&lt;10^4,-1,IF(H203&lt;10^5,-2,IF(H203&lt;10^6,-3,-4)))</f>
        <v>-1</v>
      </c>
    </row>
    <row r="205" spans="1:15" ht="14.25" customHeight="1">
      <c r="G205" s="69">
        <f>G154+1</f>
        <v>44</v>
      </c>
      <c r="H205" s="208">
        <f>H154+1</f>
        <v>5</v>
      </c>
    </row>
    <row r="206" spans="1:15" ht="26.1" customHeight="1">
      <c r="A206" s="75" t="str">
        <f>A2</f>
        <v>A-3.取り壊し工事</v>
      </c>
      <c r="B206" s="76" t="str">
        <f>集計!A272</f>
        <v>5.発生材処分費</v>
      </c>
      <c r="C206" s="15"/>
      <c r="D206" s="15"/>
      <c r="E206" s="15"/>
      <c r="F206" s="15"/>
      <c r="G206" s="70"/>
    </row>
    <row r="207" spans="1:15" ht="26.1" customHeight="1">
      <c r="A207" s="17" t="s">
        <v>132</v>
      </c>
      <c r="B207" s="18" t="s">
        <v>133</v>
      </c>
      <c r="C207" s="18" t="s">
        <v>134</v>
      </c>
      <c r="D207" s="18" t="s">
        <v>129</v>
      </c>
      <c r="E207" s="18" t="s">
        <v>135</v>
      </c>
      <c r="F207" s="18" t="s">
        <v>136</v>
      </c>
      <c r="G207" s="71" t="s">
        <v>137</v>
      </c>
    </row>
    <row r="208" spans="1:15" ht="14.25" customHeight="1">
      <c r="A208" s="278" t="s">
        <v>72</v>
      </c>
      <c r="B208" s="279" t="str">
        <f t="shared" ref="B208:B249" si="1">B157</f>
        <v>ｺﾝｸﾘｰﾄ類</v>
      </c>
      <c r="C208" s="340">
        <v>1</v>
      </c>
      <c r="D208" s="280"/>
      <c r="E208" s="315"/>
      <c r="F208" s="315">
        <f>INT(C208*E209)</f>
        <v>0</v>
      </c>
      <c r="G208" s="292" t="str">
        <f t="shared" ref="G208:G249" si="2">I208&amp;J208&amp;K208&amp;L208&amp;M208&amp;N208&amp;O208</f>
        <v/>
      </c>
      <c r="H208" s="210"/>
      <c r="I208" s="281"/>
      <c r="J208" s="282"/>
      <c r="K208" s="282"/>
      <c r="L208" s="282"/>
      <c r="M208" s="282"/>
      <c r="N208" s="50"/>
    </row>
    <row r="209" spans="1:14" ht="14.25" customHeight="1">
      <c r="A209" s="278"/>
      <c r="B209" s="279" t="str">
        <f t="shared" si="1"/>
        <v>10t車 再資源化</v>
      </c>
      <c r="C209" s="340"/>
      <c r="D209" s="280" t="s">
        <v>138</v>
      </c>
      <c r="E209" s="320">
        <f>ROUNDDOWN(H209,H210)</f>
        <v>0</v>
      </c>
      <c r="F209" s="315"/>
      <c r="G209" s="292" t="str">
        <f t="shared" si="2"/>
        <v/>
      </c>
      <c r="H209" s="211"/>
      <c r="I209" s="284"/>
      <c r="J209" s="282"/>
      <c r="K209" s="282"/>
      <c r="L209" s="282"/>
      <c r="M209" s="282"/>
    </row>
    <row r="210" spans="1:14" ht="14.25" customHeight="1">
      <c r="A210" s="285"/>
      <c r="B210" s="286">
        <f t="shared" si="1"/>
        <v>2923</v>
      </c>
      <c r="C210" s="341"/>
      <c r="D210" s="287"/>
      <c r="E210" s="317"/>
      <c r="F210" s="317"/>
      <c r="G210" s="293" t="str">
        <f t="shared" si="2"/>
        <v/>
      </c>
      <c r="H210" s="210">
        <f>IF(H209&lt;10^4,-1,IF(H209&lt;10^5,-2,IF(H209&lt;10^6,-3,-4)))</f>
        <v>-1</v>
      </c>
      <c r="I210" s="288"/>
      <c r="J210" s="282"/>
      <c r="K210" s="282"/>
      <c r="L210" s="282"/>
      <c r="M210" s="282"/>
    </row>
    <row r="211" spans="1:14" ht="14.25" customHeight="1">
      <c r="A211" s="278" t="s">
        <v>72</v>
      </c>
      <c r="B211" s="279" t="str">
        <f t="shared" si="1"/>
        <v>ｱｽﾌｧﾙﾄｺﾝｸﾘｰﾄ類</v>
      </c>
      <c r="C211" s="340">
        <v>1</v>
      </c>
      <c r="D211" s="280"/>
      <c r="E211" s="315"/>
      <c r="F211" s="315">
        <f>INT(C211*E212)</f>
        <v>0</v>
      </c>
      <c r="G211" s="292" t="str">
        <f t="shared" si="2"/>
        <v/>
      </c>
      <c r="H211" s="210"/>
      <c r="I211" s="281"/>
      <c r="J211" s="282"/>
      <c r="K211" s="282"/>
      <c r="L211" s="282"/>
      <c r="M211" s="282"/>
      <c r="N211" s="50"/>
    </row>
    <row r="212" spans="1:14" ht="14.25" customHeight="1">
      <c r="A212" s="278"/>
      <c r="B212" s="279" t="str">
        <f t="shared" si="1"/>
        <v>4t車 再資源化</v>
      </c>
      <c r="C212" s="340"/>
      <c r="D212" s="280" t="s">
        <v>138</v>
      </c>
      <c r="E212" s="320">
        <f>ROUNDDOWN(H212,H213)</f>
        <v>0</v>
      </c>
      <c r="F212" s="315"/>
      <c r="G212" s="292" t="str">
        <f t="shared" si="2"/>
        <v/>
      </c>
      <c r="H212" s="211"/>
      <c r="I212" s="284"/>
      <c r="J212" s="282"/>
      <c r="K212" s="282"/>
      <c r="L212" s="282"/>
      <c r="M212" s="282"/>
    </row>
    <row r="213" spans="1:14" ht="14.25" customHeight="1">
      <c r="A213" s="285"/>
      <c r="B213" s="289">
        <f t="shared" si="1"/>
        <v>9.3800000000000008</v>
      </c>
      <c r="C213" s="341"/>
      <c r="D213" s="287"/>
      <c r="E213" s="317"/>
      <c r="F213" s="317"/>
      <c r="G213" s="293" t="str">
        <f t="shared" si="2"/>
        <v/>
      </c>
      <c r="H213" s="210">
        <f>IF(H212&lt;10^4,-1,IF(H212&lt;10^5,-2,IF(H212&lt;10^6,-3,-4)))</f>
        <v>-1</v>
      </c>
      <c r="I213" s="284"/>
      <c r="J213" s="282"/>
      <c r="K213" s="282"/>
      <c r="L213" s="282"/>
      <c r="M213" s="282"/>
    </row>
    <row r="214" spans="1:14" ht="14.25" customHeight="1">
      <c r="A214" s="278" t="s">
        <v>72</v>
      </c>
      <c r="B214" s="279" t="str">
        <f t="shared" si="1"/>
        <v>木材類</v>
      </c>
      <c r="C214" s="340">
        <v>1</v>
      </c>
      <c r="D214" s="280"/>
      <c r="E214" s="315"/>
      <c r="F214" s="315">
        <f>INT(C214*E215)</f>
        <v>0</v>
      </c>
      <c r="G214" s="292" t="str">
        <f t="shared" si="2"/>
        <v/>
      </c>
      <c r="H214" s="210"/>
      <c r="I214" s="281"/>
      <c r="J214" s="282"/>
      <c r="K214" s="282"/>
      <c r="L214" s="282"/>
      <c r="M214" s="282"/>
      <c r="N214" s="50"/>
    </row>
    <row r="215" spans="1:14" ht="14.25" customHeight="1">
      <c r="A215" s="278"/>
      <c r="B215" s="279" t="str">
        <f t="shared" si="1"/>
        <v>10t車 再資源化-破砕</v>
      </c>
      <c r="C215" s="340"/>
      <c r="D215" s="280" t="s">
        <v>138</v>
      </c>
      <c r="E215" s="320">
        <f>ROUNDDOWN(H215,H216)</f>
        <v>0</v>
      </c>
      <c r="F215" s="315"/>
      <c r="G215" s="292" t="str">
        <f t="shared" si="2"/>
        <v/>
      </c>
      <c r="H215" s="211"/>
      <c r="I215" s="284"/>
      <c r="J215" s="282"/>
      <c r="K215" s="282"/>
      <c r="L215" s="282"/>
      <c r="M215" s="282"/>
    </row>
    <row r="216" spans="1:14" ht="14.25" customHeight="1">
      <c r="A216" s="285"/>
      <c r="B216" s="289">
        <f t="shared" si="1"/>
        <v>190</v>
      </c>
      <c r="C216" s="341"/>
      <c r="D216" s="287"/>
      <c r="E216" s="317"/>
      <c r="F216" s="317"/>
      <c r="G216" s="293" t="str">
        <f t="shared" si="2"/>
        <v/>
      </c>
      <c r="H216" s="210">
        <f>IF(H215&lt;10^4,-1,IF(H215&lt;10^5,-2,IF(H215&lt;10^6,-3,-4)))</f>
        <v>-1</v>
      </c>
      <c r="I216" s="288"/>
      <c r="J216" s="282"/>
      <c r="K216" s="282"/>
      <c r="L216" s="282"/>
      <c r="M216" s="282"/>
    </row>
    <row r="217" spans="1:14" ht="14.25" customHeight="1">
      <c r="A217" s="278" t="s">
        <v>72</v>
      </c>
      <c r="B217" s="279" t="str">
        <f t="shared" si="1"/>
        <v>がれき類</v>
      </c>
      <c r="C217" s="340">
        <v>1</v>
      </c>
      <c r="D217" s="280"/>
      <c r="E217" s="315"/>
      <c r="F217" s="315">
        <f>INT(C217*E218)</f>
        <v>0</v>
      </c>
      <c r="G217" s="292" t="str">
        <f t="shared" si="2"/>
        <v/>
      </c>
      <c r="H217" s="210"/>
      <c r="I217" s="281"/>
      <c r="J217" s="282"/>
      <c r="K217" s="282"/>
      <c r="L217" s="282"/>
      <c r="M217" s="282"/>
      <c r="N217" s="50"/>
    </row>
    <row r="218" spans="1:14" ht="14.25" customHeight="1">
      <c r="A218" s="278"/>
      <c r="B218" s="279" t="str">
        <f t="shared" si="1"/>
        <v>10t車 安定型</v>
      </c>
      <c r="C218" s="340"/>
      <c r="D218" s="280" t="s">
        <v>138</v>
      </c>
      <c r="E218" s="320">
        <f>ROUNDDOWN(H218,H219)</f>
        <v>0</v>
      </c>
      <c r="F218" s="315"/>
      <c r="G218" s="292" t="str">
        <f t="shared" si="2"/>
        <v/>
      </c>
      <c r="H218" s="211"/>
      <c r="I218" s="284"/>
      <c r="J218" s="282"/>
      <c r="K218" s="282"/>
      <c r="L218" s="282"/>
      <c r="M218" s="282"/>
    </row>
    <row r="219" spans="1:14" ht="14.25" customHeight="1">
      <c r="A219" s="285"/>
      <c r="B219" s="289">
        <f t="shared" si="1"/>
        <v>192</v>
      </c>
      <c r="C219" s="341"/>
      <c r="D219" s="287"/>
      <c r="E219" s="317"/>
      <c r="F219" s="317"/>
      <c r="G219" s="293" t="str">
        <f t="shared" si="2"/>
        <v/>
      </c>
      <c r="H219" s="210">
        <f>IF(H218&lt;10^4,-1,IF(H218&lt;10^5,-2,IF(H218&lt;10^6,-3,-4)))</f>
        <v>-1</v>
      </c>
      <c r="I219" s="288"/>
      <c r="J219" s="282"/>
      <c r="K219" s="282"/>
      <c r="L219" s="282"/>
      <c r="M219" s="282"/>
    </row>
    <row r="220" spans="1:14" ht="14.25" customHeight="1">
      <c r="A220" s="278" t="s">
        <v>72</v>
      </c>
      <c r="B220" s="279" t="str">
        <f t="shared" si="1"/>
        <v>金属屑</v>
      </c>
      <c r="C220" s="340">
        <v>1</v>
      </c>
      <c r="D220" s="280"/>
      <c r="E220" s="315"/>
      <c r="F220" s="315">
        <f>INT(C220*E221)</f>
        <v>0</v>
      </c>
      <c r="G220" s="292" t="str">
        <f t="shared" si="2"/>
        <v/>
      </c>
      <c r="H220" s="210"/>
      <c r="I220" s="281"/>
      <c r="J220" s="282"/>
      <c r="K220" s="282"/>
      <c r="L220" s="282"/>
      <c r="M220" s="282"/>
      <c r="N220" s="50"/>
    </row>
    <row r="221" spans="1:14" ht="14.25" customHeight="1">
      <c r="A221" s="278"/>
      <c r="B221" s="279" t="str">
        <f t="shared" si="1"/>
        <v>4t車 安定型</v>
      </c>
      <c r="C221" s="340"/>
      <c r="D221" s="280" t="s">
        <v>138</v>
      </c>
      <c r="E221" s="320">
        <f>ROUNDDOWN(H221,H222)</f>
        <v>0</v>
      </c>
      <c r="F221" s="315"/>
      <c r="G221" s="292" t="str">
        <f t="shared" si="2"/>
        <v/>
      </c>
      <c r="H221" s="211"/>
      <c r="I221" s="284"/>
      <c r="J221" s="282"/>
      <c r="K221" s="282"/>
      <c r="L221" s="282"/>
      <c r="M221" s="282"/>
    </row>
    <row r="222" spans="1:14" ht="14.25" customHeight="1">
      <c r="A222" s="285"/>
      <c r="B222" s="289">
        <f t="shared" si="1"/>
        <v>10.1</v>
      </c>
      <c r="C222" s="341"/>
      <c r="D222" s="287"/>
      <c r="E222" s="317"/>
      <c r="F222" s="317"/>
      <c r="G222" s="293" t="str">
        <f t="shared" si="2"/>
        <v/>
      </c>
      <c r="H222" s="210">
        <f>IF(H221&lt;10^4,-1,IF(H221&lt;10^5,-2,IF(H221&lt;10^6,-3,-4)))</f>
        <v>-1</v>
      </c>
      <c r="I222" s="288"/>
      <c r="J222" s="282"/>
      <c r="K222" s="282"/>
      <c r="L222" s="282"/>
      <c r="M222" s="282"/>
    </row>
    <row r="223" spans="1:14" ht="14.25" customHeight="1">
      <c r="A223" s="278" t="s">
        <v>72</v>
      </c>
      <c r="B223" s="279" t="str">
        <f t="shared" si="1"/>
        <v>石綿ｽﾚｰﾄ類</v>
      </c>
      <c r="C223" s="340">
        <v>1</v>
      </c>
      <c r="D223" s="280"/>
      <c r="E223" s="315"/>
      <c r="F223" s="315">
        <f>INT(C223*E224)</f>
        <v>0</v>
      </c>
      <c r="G223" s="292" t="str">
        <f t="shared" si="2"/>
        <v/>
      </c>
      <c r="H223" s="210"/>
      <c r="I223" s="281"/>
      <c r="J223" s="282"/>
      <c r="K223" s="282"/>
      <c r="L223" s="282"/>
      <c r="M223" s="282"/>
    </row>
    <row r="224" spans="1:14" ht="14.25" customHeight="1">
      <c r="A224" s="278"/>
      <c r="B224" s="279" t="str">
        <f t="shared" si="1"/>
        <v>4t車 安定型</v>
      </c>
      <c r="C224" s="340"/>
      <c r="D224" s="280" t="s">
        <v>138</v>
      </c>
      <c r="E224" s="320">
        <f>ROUNDDOWN(H224,H225)</f>
        <v>0</v>
      </c>
      <c r="F224" s="315"/>
      <c r="G224" s="292" t="str">
        <f t="shared" si="2"/>
        <v/>
      </c>
      <c r="H224" s="211"/>
      <c r="I224" s="284"/>
      <c r="J224" s="282"/>
      <c r="K224" s="282"/>
      <c r="L224" s="282"/>
      <c r="M224" s="282"/>
    </row>
    <row r="225" spans="1:13" ht="14.25" customHeight="1">
      <c r="A225" s="285"/>
      <c r="B225" s="289">
        <f t="shared" si="1"/>
        <v>29.2</v>
      </c>
      <c r="C225" s="341"/>
      <c r="D225" s="287"/>
      <c r="E225" s="317"/>
      <c r="F225" s="317"/>
      <c r="G225" s="293" t="str">
        <f t="shared" si="2"/>
        <v/>
      </c>
      <c r="H225" s="210">
        <f>IF(H224&lt;10^4,-1,IF(H224&lt;10^5,-2,IF(H224&lt;10^6,-3,-4)))</f>
        <v>-1</v>
      </c>
      <c r="I225" s="288"/>
      <c r="J225" s="282"/>
      <c r="K225" s="282"/>
      <c r="L225" s="282"/>
      <c r="M225" s="282"/>
    </row>
    <row r="226" spans="1:13" ht="14.25" customHeight="1">
      <c r="A226" s="278" t="s">
        <v>72</v>
      </c>
      <c r="B226" s="279" t="str">
        <f t="shared" si="1"/>
        <v>ガラス</v>
      </c>
      <c r="C226" s="340">
        <v>1</v>
      </c>
      <c r="D226" s="280"/>
      <c r="E226" s="315"/>
      <c r="F226" s="315">
        <f>INT(C226*E227)</f>
        <v>0</v>
      </c>
      <c r="G226" s="292" t="str">
        <f t="shared" si="2"/>
        <v/>
      </c>
      <c r="H226" s="210"/>
      <c r="I226" s="281"/>
      <c r="J226" s="282"/>
      <c r="K226" s="282"/>
      <c r="L226" s="282"/>
      <c r="M226" s="282"/>
    </row>
    <row r="227" spans="1:13" ht="14.25" customHeight="1">
      <c r="A227" s="278"/>
      <c r="B227" s="279" t="str">
        <f t="shared" si="1"/>
        <v>4t車 安定型</v>
      </c>
      <c r="C227" s="340"/>
      <c r="D227" s="280" t="s">
        <v>138</v>
      </c>
      <c r="E227" s="320">
        <f>ROUNDDOWN(H227,H228)</f>
        <v>0</v>
      </c>
      <c r="F227" s="315"/>
      <c r="G227" s="292" t="str">
        <f t="shared" si="2"/>
        <v/>
      </c>
      <c r="H227" s="211"/>
      <c r="I227" s="284"/>
      <c r="J227" s="282"/>
      <c r="K227" s="282"/>
      <c r="L227" s="282"/>
      <c r="M227" s="282"/>
    </row>
    <row r="228" spans="1:13" ht="14.25" customHeight="1">
      <c r="A228" s="285"/>
      <c r="B228" s="289">
        <f t="shared" si="1"/>
        <v>4.9000000000000004</v>
      </c>
      <c r="C228" s="341"/>
      <c r="D228" s="287"/>
      <c r="E228" s="317"/>
      <c r="F228" s="317"/>
      <c r="G228" s="293" t="str">
        <f t="shared" si="2"/>
        <v/>
      </c>
      <c r="H228" s="210">
        <f>IF(H227&lt;10^4,-1,IF(H227&lt;10^5,-2,IF(H227&lt;10^6,-3,-4)))</f>
        <v>-1</v>
      </c>
      <c r="I228" s="288"/>
      <c r="J228" s="282"/>
      <c r="K228" s="282"/>
      <c r="L228" s="282"/>
      <c r="M228" s="282"/>
    </row>
    <row r="229" spans="1:13" ht="14.25" customHeight="1">
      <c r="A229" s="278" t="s">
        <v>72</v>
      </c>
      <c r="B229" s="290" t="str">
        <f t="shared" si="1"/>
        <v>廃ﾌﾟﾗｽﾁｯｸ</v>
      </c>
      <c r="C229" s="340">
        <v>1</v>
      </c>
      <c r="D229" s="280"/>
      <c r="E229" s="315"/>
      <c r="F229" s="315">
        <f>INT(C229*E230)</f>
        <v>0</v>
      </c>
      <c r="G229" s="292" t="str">
        <f t="shared" si="2"/>
        <v/>
      </c>
      <c r="H229" s="210"/>
      <c r="I229" s="281"/>
      <c r="J229" s="282"/>
      <c r="K229" s="282"/>
      <c r="L229" s="282"/>
      <c r="M229" s="282"/>
    </row>
    <row r="230" spans="1:13" ht="14.25" customHeight="1">
      <c r="A230" s="278"/>
      <c r="B230" s="279" t="str">
        <f t="shared" si="1"/>
        <v>4t車 安定型</v>
      </c>
      <c r="C230" s="340"/>
      <c r="D230" s="280" t="s">
        <v>138</v>
      </c>
      <c r="E230" s="320">
        <f>ROUNDDOWN(H230,H231)</f>
        <v>0</v>
      </c>
      <c r="F230" s="315"/>
      <c r="G230" s="292" t="str">
        <f t="shared" si="2"/>
        <v/>
      </c>
      <c r="H230" s="211"/>
      <c r="I230" s="284"/>
      <c r="J230" s="282"/>
      <c r="K230" s="282"/>
      <c r="L230" s="282"/>
      <c r="M230" s="282"/>
    </row>
    <row r="231" spans="1:13" ht="14.25" customHeight="1">
      <c r="A231" s="285"/>
      <c r="B231" s="289">
        <f t="shared" si="1"/>
        <v>0.5</v>
      </c>
      <c r="C231" s="341"/>
      <c r="D231" s="287"/>
      <c r="E231" s="317"/>
      <c r="F231" s="317"/>
      <c r="G231" s="293" t="str">
        <f t="shared" si="2"/>
        <v/>
      </c>
      <c r="H231" s="210">
        <f>IF(H230&lt;10^4,-1,IF(H230&lt;10^5,-2,IF(H230&lt;10^6,-3,-4)))</f>
        <v>-1</v>
      </c>
      <c r="I231" s="288"/>
      <c r="J231" s="282"/>
      <c r="K231" s="282"/>
      <c r="L231" s="282"/>
      <c r="M231" s="282"/>
    </row>
    <row r="232" spans="1:13" ht="14.25" customHeight="1">
      <c r="A232" s="278" t="s">
        <v>72</v>
      </c>
      <c r="B232" s="279" t="str">
        <f t="shared" si="1"/>
        <v>石膏ボード類</v>
      </c>
      <c r="C232" s="340">
        <v>1</v>
      </c>
      <c r="D232" s="280"/>
      <c r="E232" s="315"/>
      <c r="F232" s="315">
        <f>INT(C232*E233)</f>
        <v>0</v>
      </c>
      <c r="G232" s="292" t="str">
        <f t="shared" si="2"/>
        <v/>
      </c>
      <c r="H232" s="210"/>
      <c r="I232" s="281"/>
      <c r="J232" s="282"/>
      <c r="K232" s="282"/>
      <c r="L232" s="282"/>
      <c r="M232" s="282"/>
    </row>
    <row r="233" spans="1:13" ht="14.25" customHeight="1">
      <c r="A233" s="278"/>
      <c r="B233" s="279" t="str">
        <f t="shared" si="1"/>
        <v>4t車 管理型</v>
      </c>
      <c r="C233" s="340"/>
      <c r="D233" s="280" t="s">
        <v>138</v>
      </c>
      <c r="E233" s="320">
        <f>ROUNDDOWN(H233,H234)</f>
        <v>0</v>
      </c>
      <c r="F233" s="315"/>
      <c r="G233" s="292" t="str">
        <f t="shared" si="2"/>
        <v/>
      </c>
      <c r="H233" s="211"/>
      <c r="I233" s="284"/>
      <c r="J233" s="282"/>
      <c r="K233" s="282"/>
      <c r="L233" s="282"/>
      <c r="M233" s="282"/>
    </row>
    <row r="234" spans="1:13" ht="14.25" customHeight="1">
      <c r="A234" s="285"/>
      <c r="B234" s="289">
        <f t="shared" si="1"/>
        <v>8.6</v>
      </c>
      <c r="C234" s="341"/>
      <c r="D234" s="287"/>
      <c r="E234" s="317"/>
      <c r="F234" s="317"/>
      <c r="G234" s="293" t="str">
        <f t="shared" si="2"/>
        <v/>
      </c>
      <c r="H234" s="210">
        <f>IF(H233&lt;10^4,-1,IF(H233&lt;10^5,-2,IF(H233&lt;10^6,-3,-4)))</f>
        <v>-1</v>
      </c>
      <c r="I234" s="288"/>
      <c r="J234" s="282"/>
      <c r="K234" s="282"/>
      <c r="L234" s="282"/>
      <c r="M234" s="282"/>
    </row>
    <row r="235" spans="1:13" ht="14.25" customHeight="1">
      <c r="A235" s="278" t="s">
        <v>72</v>
      </c>
      <c r="B235" s="279" t="str">
        <f t="shared" si="1"/>
        <v>Pﾀｲﾙ等床仕上材等</v>
      </c>
      <c r="C235" s="340">
        <v>1</v>
      </c>
      <c r="D235" s="280"/>
      <c r="E235" s="315"/>
      <c r="F235" s="315">
        <f>INT(C235*E236)</f>
        <v>0</v>
      </c>
      <c r="G235" s="292" t="str">
        <f t="shared" si="2"/>
        <v/>
      </c>
      <c r="H235" s="210"/>
      <c r="I235" s="281"/>
      <c r="J235" s="282"/>
      <c r="K235" s="282"/>
      <c r="L235" s="282"/>
      <c r="M235" s="282"/>
    </row>
    <row r="236" spans="1:13" ht="14.25" customHeight="1">
      <c r="A236" s="278"/>
      <c r="B236" s="279" t="str">
        <f t="shared" si="1"/>
        <v>4t車 管理型</v>
      </c>
      <c r="C236" s="340"/>
      <c r="D236" s="280" t="s">
        <v>138</v>
      </c>
      <c r="E236" s="320">
        <f>ROUNDDOWN(H236,H237)</f>
        <v>0</v>
      </c>
      <c r="F236" s="315"/>
      <c r="G236" s="292" t="str">
        <f t="shared" si="2"/>
        <v/>
      </c>
      <c r="H236" s="211"/>
      <c r="I236" s="284"/>
      <c r="J236" s="282"/>
      <c r="K236" s="282"/>
      <c r="L236" s="282"/>
      <c r="M236" s="282"/>
    </row>
    <row r="237" spans="1:13" ht="14.25" customHeight="1">
      <c r="A237" s="285"/>
      <c r="B237" s="289">
        <f t="shared" si="1"/>
        <v>2.4</v>
      </c>
      <c r="C237" s="341"/>
      <c r="D237" s="287"/>
      <c r="E237" s="317"/>
      <c r="F237" s="317"/>
      <c r="G237" s="293" t="str">
        <f t="shared" si="2"/>
        <v/>
      </c>
      <c r="H237" s="210">
        <f>IF(H236&lt;10^4,-1,IF(H236&lt;10^5,-2,IF(H236&lt;10^6,-3,-4)))</f>
        <v>-1</v>
      </c>
      <c r="I237" s="288"/>
      <c r="J237" s="282"/>
      <c r="K237" s="282"/>
      <c r="L237" s="282"/>
      <c r="M237" s="282"/>
    </row>
    <row r="238" spans="1:13" ht="14.25" customHeight="1">
      <c r="A238" s="278" t="s">
        <v>72</v>
      </c>
      <c r="B238" s="279" t="str">
        <f t="shared" si="1"/>
        <v>ｶｰﾍﾟｯﾄ等床仕上材等</v>
      </c>
      <c r="C238" s="340">
        <v>1</v>
      </c>
      <c r="D238" s="280"/>
      <c r="E238" s="315"/>
      <c r="F238" s="315">
        <f>INT(C238*E239)</f>
        <v>0</v>
      </c>
      <c r="G238" s="292" t="str">
        <f t="shared" si="2"/>
        <v/>
      </c>
      <c r="H238" s="210"/>
      <c r="I238" s="281"/>
      <c r="J238" s="282"/>
      <c r="K238" s="282"/>
      <c r="L238" s="282"/>
      <c r="M238" s="282"/>
    </row>
    <row r="239" spans="1:13" ht="14.25" customHeight="1">
      <c r="A239" s="278"/>
      <c r="B239" s="279" t="str">
        <f t="shared" si="1"/>
        <v>4t車 安定型</v>
      </c>
      <c r="C239" s="340"/>
      <c r="D239" s="280" t="s">
        <v>138</v>
      </c>
      <c r="E239" s="320">
        <f>ROUNDDOWN(H239,H240)</f>
        <v>0</v>
      </c>
      <c r="F239" s="315"/>
      <c r="G239" s="292" t="str">
        <f t="shared" si="2"/>
        <v/>
      </c>
      <c r="H239" s="211"/>
      <c r="I239" s="284"/>
      <c r="J239" s="282"/>
      <c r="K239" s="282"/>
      <c r="L239" s="282"/>
      <c r="M239" s="282"/>
    </row>
    <row r="240" spans="1:13" ht="14.25" customHeight="1">
      <c r="A240" s="285"/>
      <c r="B240" s="289">
        <f t="shared" si="1"/>
        <v>1.7</v>
      </c>
      <c r="C240" s="341"/>
      <c r="D240" s="287"/>
      <c r="E240" s="317"/>
      <c r="F240" s="317"/>
      <c r="G240" s="293" t="str">
        <f t="shared" si="2"/>
        <v/>
      </c>
      <c r="H240" s="210">
        <f>IF(H239&lt;10^4,-1,IF(H239&lt;10^5,-2,IF(H239&lt;10^6,-3,-4)))</f>
        <v>-1</v>
      </c>
      <c r="I240" s="288"/>
      <c r="J240" s="282"/>
      <c r="K240" s="282"/>
      <c r="L240" s="282"/>
      <c r="M240" s="282"/>
    </row>
    <row r="241" spans="1:13" ht="14.25" customHeight="1">
      <c r="A241" s="278" t="s">
        <v>72</v>
      </c>
      <c r="B241" s="279" t="str">
        <f t="shared" si="1"/>
        <v>鉄筋</v>
      </c>
      <c r="C241" s="340">
        <v>1</v>
      </c>
      <c r="D241" s="280"/>
      <c r="E241" s="306"/>
      <c r="F241" s="306">
        <f>INT(C241*E242)</f>
        <v>0</v>
      </c>
      <c r="G241" s="292" t="str">
        <f t="shared" si="2"/>
        <v/>
      </c>
      <c r="H241" s="210"/>
      <c r="I241" s="281"/>
      <c r="J241" s="282"/>
      <c r="K241" s="296"/>
      <c r="L241" s="282"/>
      <c r="M241" s="282"/>
    </row>
    <row r="242" spans="1:13" ht="14.25" customHeight="1">
      <c r="A242" s="278"/>
      <c r="B242" s="279" t="str">
        <f t="shared" si="1"/>
        <v>4t車 ｽｸﾗｯﾌﾟ</v>
      </c>
      <c r="C242" s="340"/>
      <c r="D242" s="280" t="s">
        <v>138</v>
      </c>
      <c r="E242" s="305">
        <f>ROUNDDOWN(H242,H243)</f>
        <v>0</v>
      </c>
      <c r="F242" s="306"/>
      <c r="G242" s="292" t="str">
        <f t="shared" si="2"/>
        <v/>
      </c>
      <c r="H242" s="211"/>
      <c r="I242" s="284"/>
      <c r="J242" s="282"/>
      <c r="K242" s="282"/>
      <c r="L242" s="282"/>
      <c r="M242" s="282"/>
    </row>
    <row r="243" spans="1:13" ht="14.25" customHeight="1">
      <c r="A243" s="285"/>
      <c r="B243" s="291">
        <f t="shared" si="1"/>
        <v>156</v>
      </c>
      <c r="C243" s="341"/>
      <c r="D243" s="287"/>
      <c r="E243" s="309"/>
      <c r="F243" s="309"/>
      <c r="G243" s="293" t="str">
        <f t="shared" si="2"/>
        <v/>
      </c>
      <c r="H243" s="210">
        <f>IF(H242&lt;10^4,-1,IF(H242&lt;10^5,-2,IF(H242&lt;10^6,-3,-4)))</f>
        <v>-1</v>
      </c>
      <c r="I243" s="284"/>
      <c r="J243" s="282"/>
      <c r="K243" s="282"/>
      <c r="L243" s="282"/>
      <c r="M243" s="282"/>
    </row>
    <row r="244" spans="1:13" ht="14.25" customHeight="1">
      <c r="A244" s="278" t="s">
        <v>72</v>
      </c>
      <c r="B244" s="279" t="str">
        <f t="shared" si="1"/>
        <v>鋼材</v>
      </c>
      <c r="C244" s="340">
        <v>1</v>
      </c>
      <c r="D244" s="280"/>
      <c r="E244" s="306"/>
      <c r="F244" s="306">
        <f>INT(C244*E245)</f>
        <v>0</v>
      </c>
      <c r="G244" s="292" t="str">
        <f t="shared" si="2"/>
        <v/>
      </c>
      <c r="H244" s="210"/>
      <c r="I244" s="281"/>
      <c r="J244" s="282"/>
      <c r="K244" s="296"/>
      <c r="L244" s="282"/>
      <c r="M244" s="282"/>
    </row>
    <row r="245" spans="1:13" ht="14.25" customHeight="1">
      <c r="A245" s="278"/>
      <c r="B245" s="279" t="str">
        <f t="shared" si="1"/>
        <v>4t車 ｽｸﾗｯﾌﾟ</v>
      </c>
      <c r="C245" s="340"/>
      <c r="D245" s="280" t="s">
        <v>138</v>
      </c>
      <c r="E245" s="305">
        <f>ROUNDDOWN(H245,H246)</f>
        <v>0</v>
      </c>
      <c r="F245" s="306"/>
      <c r="G245" s="292" t="str">
        <f t="shared" si="2"/>
        <v/>
      </c>
      <c r="H245" s="211"/>
      <c r="I245" s="284"/>
      <c r="J245" s="282"/>
      <c r="K245" s="282"/>
      <c r="L245" s="282"/>
      <c r="M245" s="282"/>
    </row>
    <row r="246" spans="1:13" ht="14.25" customHeight="1">
      <c r="A246" s="285"/>
      <c r="B246" s="291">
        <f t="shared" si="1"/>
        <v>88.9</v>
      </c>
      <c r="C246" s="341"/>
      <c r="D246" s="287"/>
      <c r="E246" s="309"/>
      <c r="F246" s="309"/>
      <c r="G246" s="293" t="str">
        <f t="shared" si="2"/>
        <v/>
      </c>
      <c r="H246" s="210">
        <f>IF(H245&lt;10^4,-1,IF(H245&lt;10^5,-2,IF(H245&lt;10^6,-3,-4)))</f>
        <v>-1</v>
      </c>
      <c r="I246" s="284"/>
      <c r="J246" s="282"/>
      <c r="K246" s="282"/>
      <c r="L246" s="282"/>
      <c r="M246" s="282"/>
    </row>
    <row r="247" spans="1:13" ht="14.25" customHeight="1">
      <c r="A247" s="278" t="s">
        <v>72</v>
      </c>
      <c r="B247" s="279" t="str">
        <f t="shared" si="1"/>
        <v>ｱﾙﾐｻｯｼ</v>
      </c>
      <c r="C247" s="340">
        <v>1</v>
      </c>
      <c r="D247" s="280"/>
      <c r="E247" s="315"/>
      <c r="F247" s="306">
        <f>INT(C247*E248)</f>
        <v>0</v>
      </c>
      <c r="G247" s="292" t="str">
        <f t="shared" si="2"/>
        <v/>
      </c>
      <c r="H247" s="192"/>
      <c r="I247" s="294"/>
      <c r="J247" s="282"/>
      <c r="K247" s="282"/>
      <c r="L247" s="282"/>
      <c r="M247" s="282"/>
    </row>
    <row r="248" spans="1:13" ht="14.25" customHeight="1">
      <c r="A248" s="278"/>
      <c r="B248" s="279" t="str">
        <f t="shared" si="1"/>
        <v>4t車 ｽｸﾗｯﾌﾟ</v>
      </c>
      <c r="C248" s="340"/>
      <c r="D248" s="280" t="s">
        <v>138</v>
      </c>
      <c r="E248" s="305">
        <f>ROUNDDOWN(H248,H249)</f>
        <v>0</v>
      </c>
      <c r="F248" s="315"/>
      <c r="G248" s="292" t="str">
        <f t="shared" si="2"/>
        <v/>
      </c>
      <c r="H248" s="212"/>
      <c r="I248" s="284"/>
      <c r="J248" s="282"/>
      <c r="K248" s="282"/>
      <c r="L248" s="282"/>
      <c r="M248" s="295"/>
    </row>
    <row r="249" spans="1:13" ht="14.25" customHeight="1">
      <c r="A249" s="285"/>
      <c r="B249" s="291">
        <f t="shared" si="1"/>
        <v>7.56</v>
      </c>
      <c r="C249" s="341"/>
      <c r="D249" s="287"/>
      <c r="E249" s="317"/>
      <c r="F249" s="317"/>
      <c r="G249" s="293" t="str">
        <f t="shared" si="2"/>
        <v/>
      </c>
      <c r="H249" s="192">
        <f>IF(H248&lt;10^4,-1,IF(H248&lt;10^5,-2,IF(H248&lt;10^6,-3,-4)))</f>
        <v>-1</v>
      </c>
      <c r="I249" s="284"/>
      <c r="J249" s="282"/>
      <c r="K249" s="282"/>
      <c r="L249" s="282"/>
      <c r="M249" s="282"/>
    </row>
    <row r="250" spans="1:13" ht="14.25" customHeight="1">
      <c r="A250" s="41"/>
      <c r="B250" s="37"/>
      <c r="C250" s="314"/>
      <c r="D250" s="28"/>
      <c r="E250" s="315"/>
      <c r="F250" s="315"/>
      <c r="G250" s="260"/>
      <c r="H250" s="192"/>
    </row>
    <row r="251" spans="1:13" ht="14.25" customHeight="1">
      <c r="A251" s="41"/>
      <c r="B251" s="37"/>
      <c r="C251" s="314"/>
      <c r="D251" s="28"/>
      <c r="E251" s="315"/>
      <c r="F251" s="315"/>
      <c r="G251" s="260"/>
      <c r="H251" s="212"/>
    </row>
    <row r="252" spans="1:13" ht="14.25" customHeight="1">
      <c r="A252" s="42"/>
      <c r="B252" s="43"/>
      <c r="C252" s="310"/>
      <c r="D252" s="29"/>
      <c r="E252" s="317"/>
      <c r="F252" s="317"/>
      <c r="G252" s="263"/>
      <c r="H252" s="192">
        <f>IF(H251&lt;10^4,-1,IF(H251&lt;10^5,-2,IF(H251&lt;10^6,-3,-4)))</f>
        <v>-1</v>
      </c>
    </row>
    <row r="253" spans="1:13" ht="14.25" customHeight="1">
      <c r="A253" s="41"/>
      <c r="B253" s="37"/>
      <c r="C253" s="314"/>
      <c r="D253" s="28"/>
      <c r="E253" s="315"/>
      <c r="F253" s="315">
        <f t="array" ref="F253">SUM(IF(MOD(ROW(F208:F250),3)=MOD(ROW(F208),3),F208:F250))</f>
        <v>0</v>
      </c>
      <c r="G253" s="260" t="str">
        <f>I253&amp;J253&amp;K253&amp;L253&amp;M253&amp;N253&amp;O253</f>
        <v/>
      </c>
      <c r="H253" s="192"/>
    </row>
    <row r="254" spans="1:13" ht="14.25" customHeight="1">
      <c r="A254" s="44" t="s">
        <v>131</v>
      </c>
      <c r="B254" s="37"/>
      <c r="C254" s="314"/>
      <c r="D254" s="28"/>
      <c r="E254" s="315"/>
      <c r="F254" s="315"/>
      <c r="G254" s="260" t="str">
        <f>I254&amp;J254&amp;K254&amp;L254&amp;M254&amp;N254&amp;O254</f>
        <v/>
      </c>
      <c r="H254" s="212"/>
    </row>
    <row r="255" spans="1:13" ht="14.25" customHeight="1">
      <c r="A255" s="45"/>
      <c r="B255" s="46"/>
      <c r="C255" s="311"/>
      <c r="D255" s="48"/>
      <c r="E255" s="321"/>
      <c r="F255" s="321"/>
      <c r="G255" s="277" t="str">
        <f>I255&amp;J255&amp;K255&amp;L255&amp;M255&amp;N255&amp;O255</f>
        <v/>
      </c>
      <c r="H255" s="192">
        <f>IF(H254&lt;10^4,-1,IF(H254&lt;10^5,-2,IF(H254&lt;10^6,-3,-4)))</f>
        <v>-1</v>
      </c>
    </row>
  </sheetData>
  <phoneticPr fontId="8"/>
  <pageMargins left="0.6692913385826772" right="0.6692913385826772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rowBreaks count="4" manualBreakCount="4">
    <brk id="51" max="6" man="1"/>
    <brk id="102" max="6" man="1"/>
    <brk id="153" max="6" man="1"/>
    <brk id="204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51"/>
  <sheetViews>
    <sheetView zoomScale="90" zoomScaleNormal="90" workbookViewId="0">
      <selection activeCell="A2" sqref="A2"/>
    </sheetView>
  </sheetViews>
  <sheetFormatPr defaultRowHeight="12"/>
  <cols>
    <col min="1" max="1" width="20.28515625" customWidth="1"/>
    <col min="2" max="2" width="20.85546875" customWidth="1"/>
    <col min="3" max="3" width="10" customWidth="1"/>
    <col min="4" max="4" width="6.28515625" customWidth="1"/>
    <col min="5" max="5" width="10" customWidth="1"/>
    <col min="6" max="6" width="14.85546875" customWidth="1"/>
    <col min="7" max="7" width="16.28515625" customWidth="1"/>
    <col min="8" max="8" width="9.7109375" customWidth="1"/>
    <col min="10" max="10" width="2.140625" customWidth="1"/>
    <col min="12" max="12" width="2.140625" customWidth="1"/>
    <col min="14" max="14" width="2.140625" customWidth="1"/>
  </cols>
  <sheetData>
    <row r="1" spans="1:15" ht="14.25" customHeight="1">
      <c r="G1" s="14">
        <f>内訳3!G205+1</f>
        <v>45</v>
      </c>
      <c r="H1" s="208">
        <v>1</v>
      </c>
    </row>
    <row r="2" spans="1:15" ht="26.1" customHeight="1">
      <c r="A2" s="67" t="str">
        <f>集計!A8</f>
        <v>B.共通費</v>
      </c>
      <c r="B2" s="31"/>
      <c r="C2" s="35"/>
      <c r="D2" s="31"/>
      <c r="E2" s="31"/>
      <c r="F2" s="32"/>
      <c r="G2" s="16"/>
    </row>
    <row r="3" spans="1:15" ht="26.1" customHeight="1">
      <c r="A3" s="33" t="s">
        <v>132</v>
      </c>
      <c r="B3" s="34" t="s">
        <v>133</v>
      </c>
      <c r="C3" s="34" t="s">
        <v>134</v>
      </c>
      <c r="D3" s="34" t="s">
        <v>129</v>
      </c>
      <c r="E3" s="34" t="s">
        <v>135</v>
      </c>
      <c r="F3" s="34" t="s">
        <v>136</v>
      </c>
      <c r="G3" s="19" t="s">
        <v>137</v>
      </c>
    </row>
    <row r="4" spans="1:15" ht="14.25" customHeight="1">
      <c r="A4" s="41"/>
      <c r="B4" s="37"/>
      <c r="C4" s="23"/>
      <c r="D4" s="28"/>
      <c r="E4" s="20"/>
      <c r="F4" s="20"/>
      <c r="G4" s="53"/>
      <c r="I4" s="49"/>
      <c r="J4" s="49"/>
      <c r="K4" s="49"/>
      <c r="L4" s="49"/>
      <c r="M4" s="50"/>
      <c r="N4" s="50"/>
    </row>
    <row r="5" spans="1:15" ht="14.25" customHeight="1">
      <c r="A5" s="41" t="s">
        <v>116</v>
      </c>
      <c r="B5" s="37"/>
      <c r="C5" s="23"/>
      <c r="D5" s="28"/>
      <c r="E5" s="20"/>
      <c r="F5" s="20"/>
      <c r="G5" s="53"/>
    </row>
    <row r="6" spans="1:15" ht="14.25" customHeight="1">
      <c r="A6" s="42"/>
      <c r="B6" s="43"/>
      <c r="C6" s="24"/>
      <c r="D6" s="29"/>
      <c r="E6" s="21"/>
      <c r="F6" s="21"/>
      <c r="G6" s="68"/>
    </row>
    <row r="7" spans="1:15" ht="14.25" customHeight="1">
      <c r="A7" s="41"/>
      <c r="B7" s="160" t="s">
        <v>73</v>
      </c>
      <c r="C7" s="58">
        <v>1</v>
      </c>
      <c r="D7" s="28"/>
      <c r="E7" s="20"/>
      <c r="F7" s="20"/>
      <c r="G7" s="53"/>
      <c r="I7" s="49"/>
      <c r="J7" s="49"/>
      <c r="K7" s="49"/>
      <c r="L7" s="49"/>
      <c r="M7" s="50"/>
      <c r="N7" s="50"/>
    </row>
    <row r="8" spans="1:15" ht="14.25" customHeight="1">
      <c r="A8" s="41" t="s">
        <v>117</v>
      </c>
      <c r="B8" s="160" t="s">
        <v>74</v>
      </c>
      <c r="C8" s="58"/>
      <c r="D8" s="28" t="s">
        <v>138</v>
      </c>
      <c r="E8" s="20"/>
      <c r="F8" s="20"/>
      <c r="G8" s="53"/>
    </row>
    <row r="9" spans="1:15" ht="14.25" customHeight="1">
      <c r="A9" s="42"/>
      <c r="B9" s="297" t="s">
        <v>75</v>
      </c>
      <c r="C9" s="59"/>
      <c r="D9" s="29"/>
      <c r="E9" s="21"/>
      <c r="F9" s="21"/>
      <c r="G9" s="68"/>
    </row>
    <row r="10" spans="1:15" ht="14.25" customHeight="1">
      <c r="A10" s="41"/>
      <c r="B10" s="37"/>
      <c r="C10" s="58">
        <v>1</v>
      </c>
      <c r="D10" s="28"/>
      <c r="E10" s="20"/>
      <c r="F10" s="20"/>
      <c r="G10" s="260"/>
      <c r="I10" s="66"/>
      <c r="J10" s="65"/>
      <c r="K10" s="49"/>
      <c r="L10" s="49"/>
      <c r="M10" s="50"/>
      <c r="N10" s="50"/>
    </row>
    <row r="11" spans="1:15" ht="14.25" customHeight="1">
      <c r="A11" s="41" t="s">
        <v>114</v>
      </c>
      <c r="B11" s="37"/>
      <c r="C11" s="58"/>
      <c r="D11" s="28" t="s">
        <v>138</v>
      </c>
      <c r="E11" s="20"/>
      <c r="F11" s="20"/>
      <c r="G11" s="260"/>
    </row>
    <row r="12" spans="1:15" ht="14.25" customHeight="1">
      <c r="A12" s="42"/>
      <c r="B12" s="43"/>
      <c r="C12" s="59"/>
      <c r="D12" s="29"/>
      <c r="E12" s="21"/>
      <c r="F12" s="21"/>
      <c r="G12" s="263"/>
    </row>
    <row r="13" spans="1:15" ht="14.25" customHeight="1">
      <c r="A13" s="41"/>
      <c r="B13" s="37" t="s">
        <v>76</v>
      </c>
      <c r="C13" s="127">
        <v>1</v>
      </c>
      <c r="D13" s="92"/>
      <c r="E13" s="151"/>
      <c r="F13" s="151">
        <f>INT(C13*E14)</f>
        <v>0</v>
      </c>
      <c r="G13" s="260" t="str">
        <f t="shared" ref="G13:G18" si="0">I13&amp;J13&amp;K13&amp;L13&amp;M13&amp;N13&amp;O13</f>
        <v/>
      </c>
      <c r="H13" s="72"/>
      <c r="I13" s="72"/>
      <c r="J13" s="72"/>
      <c r="K13" s="72"/>
      <c r="L13" s="72"/>
      <c r="M13" s="298"/>
      <c r="N13" s="85"/>
      <c r="O13" s="85"/>
    </row>
    <row r="14" spans="1:15" ht="14.25" customHeight="1">
      <c r="A14" s="41" t="s">
        <v>115</v>
      </c>
      <c r="B14" s="37" t="s">
        <v>77</v>
      </c>
      <c r="C14" s="127"/>
      <c r="D14" s="92" t="s">
        <v>140</v>
      </c>
      <c r="E14" s="150">
        <f>ROUNDDOWN(H14,H15)</f>
        <v>0</v>
      </c>
      <c r="F14" s="151"/>
      <c r="G14" s="260" t="str">
        <f t="shared" si="0"/>
        <v/>
      </c>
      <c r="H14" s="84"/>
      <c r="I14" s="72"/>
      <c r="J14" s="72"/>
      <c r="K14" s="72"/>
      <c r="L14" s="72"/>
      <c r="M14" s="298"/>
      <c r="N14" s="85"/>
      <c r="O14" s="85"/>
    </row>
    <row r="15" spans="1:15" ht="14.25" customHeight="1">
      <c r="A15" s="42"/>
      <c r="B15" s="145">
        <v>200</v>
      </c>
      <c r="C15" s="130"/>
      <c r="D15" s="93"/>
      <c r="E15" s="152"/>
      <c r="F15" s="153"/>
      <c r="G15" s="263" t="str">
        <f t="shared" si="0"/>
        <v/>
      </c>
      <c r="H15" s="72">
        <f>IF(H14&lt;10^4,-1,IF(H14&lt;10^5,-2,IF(H14&lt;10^6,-3,-4)))</f>
        <v>-1</v>
      </c>
      <c r="I15" s="72"/>
      <c r="J15" s="72"/>
      <c r="K15" s="299"/>
      <c r="L15" s="72"/>
      <c r="M15" s="72"/>
      <c r="N15" s="72"/>
      <c r="O15" s="72"/>
    </row>
    <row r="16" spans="1:15" ht="14.25" customHeight="1">
      <c r="A16" s="41"/>
      <c r="B16" s="37" t="s">
        <v>46</v>
      </c>
      <c r="C16" s="127">
        <v>1</v>
      </c>
      <c r="D16" s="92"/>
      <c r="E16" s="151"/>
      <c r="F16" s="151">
        <f>INT(C16*E17)</f>
        <v>0</v>
      </c>
      <c r="G16" s="260" t="str">
        <f t="shared" si="0"/>
        <v/>
      </c>
      <c r="H16" s="72"/>
      <c r="I16" s="72"/>
      <c r="J16" s="72"/>
      <c r="K16" s="82"/>
      <c r="L16" s="82"/>
      <c r="M16" s="83"/>
      <c r="N16" s="83"/>
      <c r="O16" s="72"/>
    </row>
    <row r="17" spans="1:17" ht="14.25" customHeight="1">
      <c r="A17" s="41" t="s">
        <v>38</v>
      </c>
      <c r="B17" s="37" t="s">
        <v>47</v>
      </c>
      <c r="C17" s="127"/>
      <c r="D17" s="92" t="s">
        <v>140</v>
      </c>
      <c r="E17" s="150">
        <f>ROUNDDOWN(H17,H18)</f>
        <v>0</v>
      </c>
      <c r="F17" s="151"/>
      <c r="G17" s="260" t="str">
        <f t="shared" si="0"/>
        <v/>
      </c>
      <c r="H17" s="84"/>
      <c r="I17" s="72"/>
      <c r="J17" s="72"/>
      <c r="K17" s="72"/>
      <c r="L17" s="72"/>
      <c r="M17" s="72"/>
      <c r="N17" s="72"/>
      <c r="O17" s="72"/>
      <c r="P17" s="89"/>
      <c r="Q17" s="345"/>
    </row>
    <row r="18" spans="1:17" ht="14.25" customHeight="1">
      <c r="A18" s="42"/>
      <c r="B18" s="43"/>
      <c r="C18" s="130"/>
      <c r="D18" s="93"/>
      <c r="E18" s="152"/>
      <c r="F18" s="153"/>
      <c r="G18" s="263" t="str">
        <f t="shared" si="0"/>
        <v/>
      </c>
      <c r="H18" s="72">
        <f>IF(H17&lt;10^4,-1,IF(H17&lt;10^5,-2,IF(H17&lt;10^6,-3,-4)))</f>
        <v>-1</v>
      </c>
      <c r="I18" s="72"/>
      <c r="J18" s="72"/>
      <c r="K18" s="298"/>
      <c r="L18" s="72"/>
      <c r="M18" s="72"/>
      <c r="N18" s="72"/>
      <c r="O18" s="72"/>
      <c r="Q18" s="89"/>
    </row>
    <row r="19" spans="1:17" ht="14.25" customHeight="1">
      <c r="A19" s="41"/>
      <c r="B19" s="342" t="s">
        <v>39</v>
      </c>
      <c r="C19" s="127">
        <v>1</v>
      </c>
      <c r="D19" s="92"/>
      <c r="E19" s="151"/>
      <c r="F19" s="151">
        <f>INT(C19*E20)</f>
        <v>0</v>
      </c>
      <c r="G19" s="260" t="str">
        <f>I19&amp;J19&amp;K19&amp;L19&amp;M19&amp;N19&amp;O19</f>
        <v/>
      </c>
      <c r="H19" s="72"/>
      <c r="I19" s="72"/>
      <c r="J19" s="72"/>
      <c r="K19" s="82"/>
      <c r="L19" s="82"/>
      <c r="M19" s="83"/>
      <c r="N19" s="83"/>
      <c r="O19" s="72"/>
    </row>
    <row r="20" spans="1:17" ht="14.25" customHeight="1">
      <c r="A20" s="41" t="s">
        <v>40</v>
      </c>
      <c r="B20" s="343">
        <v>30</v>
      </c>
      <c r="C20" s="127"/>
      <c r="D20" s="92" t="s">
        <v>140</v>
      </c>
      <c r="E20" s="150">
        <f>ROUNDDOWN(H20,H21)</f>
        <v>0</v>
      </c>
      <c r="F20" s="151"/>
      <c r="G20" s="260" t="str">
        <f>"("&amp;I20&amp;J20&amp;K20&amp;L20&amp;M20&amp;N20&amp;O20</f>
        <v>(</v>
      </c>
      <c r="H20" s="84"/>
      <c r="I20" s="344"/>
      <c r="J20" s="72"/>
      <c r="K20" s="72"/>
      <c r="L20" s="72"/>
      <c r="M20" s="298"/>
      <c r="N20" s="85"/>
      <c r="O20" s="85"/>
    </row>
    <row r="21" spans="1:17" ht="14.25" customHeight="1">
      <c r="A21" s="42"/>
      <c r="B21" s="145">
        <v>200</v>
      </c>
      <c r="C21" s="130"/>
      <c r="D21" s="93"/>
      <c r="E21" s="152"/>
      <c r="F21" s="153"/>
      <c r="G21" s="263" t="str">
        <f>I21&amp;J21&amp;K21&amp;L21&amp;M21&amp;N21&amp;O21</f>
        <v/>
      </c>
      <c r="H21" s="72">
        <f>IF(H20&lt;10^4,-1,IF(H20&lt;10^5,-2,IF(H20&lt;10^6,-3,-4)))</f>
        <v>-1</v>
      </c>
      <c r="I21" s="72"/>
      <c r="J21" s="72"/>
      <c r="K21" s="299"/>
      <c r="L21" s="72"/>
      <c r="M21" s="72"/>
      <c r="N21" s="72"/>
      <c r="O21" s="72"/>
    </row>
    <row r="22" spans="1:17" ht="14.25" customHeight="1">
      <c r="A22" s="41" t="s">
        <v>42</v>
      </c>
      <c r="B22" s="37" t="s">
        <v>44</v>
      </c>
      <c r="C22" s="127">
        <v>1</v>
      </c>
      <c r="D22" s="92"/>
      <c r="E22" s="151"/>
      <c r="F22" s="151">
        <f>INT(C22*E23)</f>
        <v>0</v>
      </c>
      <c r="G22" s="260" t="str">
        <f t="shared" ref="G22:G27" si="1">I22&amp;J22&amp;K22&amp;L22&amp;M22&amp;N22&amp;O22</f>
        <v/>
      </c>
      <c r="H22" s="72"/>
      <c r="I22" s="72"/>
      <c r="J22" s="72"/>
      <c r="K22" s="72"/>
      <c r="L22" s="72"/>
      <c r="M22" s="298"/>
      <c r="N22" s="85"/>
      <c r="O22" s="85"/>
    </row>
    <row r="23" spans="1:17" ht="14.25" customHeight="1">
      <c r="A23" s="41" t="s">
        <v>43</v>
      </c>
      <c r="B23" s="37" t="s">
        <v>45</v>
      </c>
      <c r="C23" s="127"/>
      <c r="D23" s="92" t="s">
        <v>140</v>
      </c>
      <c r="E23" s="150">
        <f>ROUNDDOWN(H23,H24)</f>
        <v>0</v>
      </c>
      <c r="F23" s="151"/>
      <c r="G23" s="260" t="str">
        <f t="shared" si="1"/>
        <v/>
      </c>
      <c r="H23" s="84"/>
      <c r="I23" s="72"/>
      <c r="J23" s="72"/>
      <c r="K23" s="72"/>
      <c r="L23" s="72"/>
      <c r="M23" s="298"/>
      <c r="N23" s="85"/>
      <c r="O23" s="85"/>
    </row>
    <row r="24" spans="1:17" ht="14.25" customHeight="1">
      <c r="A24" s="42"/>
      <c r="B24" s="145"/>
      <c r="C24" s="130"/>
      <c r="D24" s="93"/>
      <c r="E24" s="152"/>
      <c r="F24" s="153"/>
      <c r="G24" s="263" t="str">
        <f t="shared" si="1"/>
        <v/>
      </c>
      <c r="H24" s="72">
        <f>IF(H23&lt;10^4,-1,IF(H23&lt;10^5,-2,IF(H23&lt;10^6,-3,-4)))</f>
        <v>-1</v>
      </c>
      <c r="I24" s="72"/>
      <c r="J24" s="72"/>
      <c r="K24" s="299"/>
      <c r="L24" s="72"/>
      <c r="M24" s="72"/>
      <c r="N24" s="72"/>
      <c r="O24" s="72"/>
    </row>
    <row r="25" spans="1:17" ht="14.25" customHeight="1">
      <c r="A25" s="41"/>
      <c r="B25" s="342" t="s">
        <v>41</v>
      </c>
      <c r="C25" s="127">
        <v>1</v>
      </c>
      <c r="D25" s="92"/>
      <c r="E25" s="151"/>
      <c r="F25" s="151">
        <f>INT(C25*E26)</f>
        <v>0</v>
      </c>
      <c r="G25" s="260" t="str">
        <f t="shared" si="1"/>
        <v/>
      </c>
      <c r="H25" s="89"/>
      <c r="I25" s="89"/>
      <c r="J25" s="89"/>
      <c r="K25" s="90"/>
      <c r="L25" s="90"/>
      <c r="M25" s="91"/>
      <c r="O25" s="72"/>
    </row>
    <row r="26" spans="1:17" ht="14.25" customHeight="1">
      <c r="A26" s="41" t="s">
        <v>78</v>
      </c>
      <c r="B26" s="300">
        <v>600</v>
      </c>
      <c r="C26" s="127"/>
      <c r="D26" s="92" t="s">
        <v>140</v>
      </c>
      <c r="E26" s="150">
        <f>ROUNDDOWN(H26,H27)</f>
        <v>0</v>
      </c>
      <c r="F26" s="151"/>
      <c r="G26" s="260" t="str">
        <f t="shared" si="1"/>
        <v/>
      </c>
      <c r="H26" s="84"/>
      <c r="I26" s="301"/>
      <c r="J26" s="89"/>
      <c r="K26" s="89"/>
      <c r="L26" s="89"/>
      <c r="M26" s="89"/>
      <c r="N26" s="50"/>
      <c r="O26" s="85"/>
    </row>
    <row r="27" spans="1:17" ht="14.25" customHeight="1">
      <c r="A27" s="42"/>
      <c r="B27" s="43"/>
      <c r="C27" s="130"/>
      <c r="D27" s="93"/>
      <c r="E27" s="152"/>
      <c r="F27" s="153"/>
      <c r="G27" s="263" t="str">
        <f t="shared" si="1"/>
        <v/>
      </c>
      <c r="H27" s="89">
        <f>IF(H26&lt;10^4,-1,IF(H26&lt;10^5,-2,IF(H26&lt;10^6,-3,-4)))</f>
        <v>-1</v>
      </c>
      <c r="I27" s="89"/>
      <c r="J27" s="89"/>
      <c r="K27" s="89"/>
      <c r="L27" s="89"/>
      <c r="M27" s="89"/>
      <c r="O27" s="72"/>
    </row>
    <row r="28" spans="1:17" ht="14.25" customHeight="1">
      <c r="A28" s="41"/>
      <c r="B28" s="37"/>
      <c r="C28" s="23"/>
      <c r="D28" s="28"/>
      <c r="E28" s="20"/>
      <c r="F28" s="20">
        <f>F7+F10+F13+F16+F19+F22+F25</f>
        <v>0</v>
      </c>
      <c r="G28" s="51"/>
      <c r="I28" s="49"/>
      <c r="J28" s="49"/>
      <c r="K28" s="49"/>
      <c r="L28" s="49"/>
      <c r="M28" s="50"/>
      <c r="N28" s="50"/>
    </row>
    <row r="29" spans="1:17" ht="14.25" customHeight="1">
      <c r="A29" s="41" t="s">
        <v>131</v>
      </c>
      <c r="B29" s="37"/>
      <c r="C29" s="23"/>
      <c r="D29" s="28"/>
      <c r="E29" s="20"/>
      <c r="F29" s="20"/>
      <c r="G29" s="57"/>
    </row>
    <row r="30" spans="1:17" ht="14.25" customHeight="1">
      <c r="A30" s="42"/>
      <c r="B30" s="43"/>
      <c r="C30" s="24"/>
      <c r="D30" s="29"/>
      <c r="E30" s="21"/>
      <c r="F30" s="21"/>
      <c r="G30" s="39"/>
    </row>
    <row r="31" spans="1:17" ht="14.25" customHeight="1">
      <c r="A31" s="41"/>
      <c r="B31" s="37"/>
      <c r="C31" s="23"/>
      <c r="D31" s="28"/>
      <c r="E31" s="20"/>
      <c r="F31" s="20"/>
      <c r="G31" s="51" t="str">
        <f t="shared" ref="G31:G39" si="2">I28&amp;J28&amp;K28&amp;L28&amp;M28&amp;N28&amp;O28</f>
        <v/>
      </c>
      <c r="I31" s="49"/>
      <c r="J31" s="49"/>
      <c r="K31" s="49"/>
      <c r="L31" s="49"/>
      <c r="M31" s="50"/>
      <c r="N31" s="50"/>
    </row>
    <row r="32" spans="1:17" ht="14.25" customHeight="1">
      <c r="A32" s="41" t="s">
        <v>118</v>
      </c>
      <c r="B32" s="37"/>
      <c r="C32" s="23"/>
      <c r="D32" s="28"/>
      <c r="E32" s="20"/>
      <c r="F32" s="20"/>
      <c r="G32" s="38" t="str">
        <f t="shared" si="2"/>
        <v/>
      </c>
    </row>
    <row r="33" spans="1:14" ht="14.25" customHeight="1">
      <c r="A33" s="42"/>
      <c r="B33" s="43"/>
      <c r="C33" s="59"/>
      <c r="D33" s="29"/>
      <c r="E33" s="21"/>
      <c r="F33" s="21"/>
      <c r="G33" s="39" t="str">
        <f t="shared" si="2"/>
        <v/>
      </c>
    </row>
    <row r="34" spans="1:14" ht="14.25" customHeight="1">
      <c r="A34" s="41"/>
      <c r="B34" s="37"/>
      <c r="C34" s="58">
        <v>1</v>
      </c>
      <c r="D34" s="28"/>
      <c r="E34" s="20"/>
      <c r="F34" s="20"/>
      <c r="G34" s="51" t="str">
        <f t="shared" si="2"/>
        <v/>
      </c>
      <c r="I34" s="66"/>
      <c r="J34" s="66"/>
      <c r="K34" s="49"/>
      <c r="L34" s="49"/>
      <c r="M34" s="50"/>
      <c r="N34" s="50"/>
    </row>
    <row r="35" spans="1:14" ht="14.25" customHeight="1">
      <c r="A35" s="41" t="s">
        <v>119</v>
      </c>
      <c r="B35" s="37"/>
      <c r="C35" s="58"/>
      <c r="D35" s="28" t="s">
        <v>138</v>
      </c>
      <c r="E35" s="20"/>
      <c r="F35" s="20"/>
      <c r="G35" s="38" t="str">
        <f t="shared" si="2"/>
        <v/>
      </c>
    </row>
    <row r="36" spans="1:14" ht="14.25" customHeight="1">
      <c r="A36" s="42"/>
      <c r="B36" s="43"/>
      <c r="C36" s="59"/>
      <c r="D36" s="29"/>
      <c r="E36" s="21"/>
      <c r="F36" s="21"/>
      <c r="G36" s="39" t="str">
        <f t="shared" si="2"/>
        <v/>
      </c>
    </row>
    <row r="37" spans="1:14" ht="14.25" customHeight="1">
      <c r="A37" s="41"/>
      <c r="B37" s="37"/>
      <c r="C37" s="58"/>
      <c r="D37" s="28"/>
      <c r="E37" s="20"/>
      <c r="F37" s="20">
        <f>F34</f>
        <v>0</v>
      </c>
      <c r="G37" s="51" t="str">
        <f t="shared" si="2"/>
        <v/>
      </c>
      <c r="I37" s="49"/>
      <c r="J37" s="49"/>
      <c r="K37" s="49"/>
      <c r="L37" s="49"/>
      <c r="M37" s="50"/>
      <c r="N37" s="50"/>
    </row>
    <row r="38" spans="1:14" ht="14.25" customHeight="1">
      <c r="A38" s="41" t="s">
        <v>131</v>
      </c>
      <c r="B38" s="37"/>
      <c r="C38" s="58"/>
      <c r="D38" s="28"/>
      <c r="E38" s="20"/>
      <c r="F38" s="20"/>
      <c r="G38" s="38" t="str">
        <f t="shared" si="2"/>
        <v/>
      </c>
      <c r="I38" s="64"/>
      <c r="J38" s="64"/>
    </row>
    <row r="39" spans="1:14" ht="14.25" customHeight="1">
      <c r="A39" s="42"/>
      <c r="B39" s="43"/>
      <c r="C39" s="59"/>
      <c r="D39" s="29"/>
      <c r="E39" s="21"/>
      <c r="F39" s="21"/>
      <c r="G39" s="39" t="str">
        <f t="shared" si="2"/>
        <v/>
      </c>
    </row>
    <row r="40" spans="1:14" ht="14.25" customHeight="1">
      <c r="A40" s="41"/>
      <c r="B40" s="37"/>
      <c r="C40" s="58"/>
      <c r="D40" s="28"/>
      <c r="E40" s="20"/>
      <c r="F40" s="20"/>
      <c r="G40" s="38" t="str">
        <f t="shared" ref="G40:G51" si="3">I40&amp;J40&amp;K40&amp;L40&amp;M40&amp;N40&amp;O40</f>
        <v/>
      </c>
      <c r="K40" s="61"/>
      <c r="L40" s="61"/>
    </row>
    <row r="41" spans="1:14" ht="14.25" customHeight="1">
      <c r="A41" s="41" t="s">
        <v>120</v>
      </c>
      <c r="B41" s="37"/>
      <c r="C41" s="58"/>
      <c r="D41" s="28"/>
      <c r="E41" s="20"/>
      <c r="F41" s="20"/>
      <c r="G41" s="38" t="str">
        <f t="shared" si="3"/>
        <v/>
      </c>
      <c r="K41" s="61"/>
      <c r="L41" s="61"/>
    </row>
    <row r="42" spans="1:14" ht="14.25" customHeight="1">
      <c r="A42" s="42"/>
      <c r="B42" s="43"/>
      <c r="C42" s="59"/>
      <c r="D42" s="29"/>
      <c r="E42" s="21"/>
      <c r="F42" s="21"/>
      <c r="G42" s="39" t="str">
        <f t="shared" si="3"/>
        <v/>
      </c>
      <c r="K42" s="61"/>
      <c r="L42" s="61"/>
    </row>
    <row r="43" spans="1:14" ht="14.25" customHeight="1">
      <c r="A43" s="41"/>
      <c r="B43" s="37"/>
      <c r="C43" s="58">
        <v>1</v>
      </c>
      <c r="D43" s="28"/>
      <c r="E43" s="20"/>
      <c r="F43" s="20"/>
      <c r="G43" s="38" t="str">
        <f t="shared" si="3"/>
        <v/>
      </c>
      <c r="K43" s="61"/>
      <c r="L43" s="61"/>
    </row>
    <row r="44" spans="1:14" ht="14.25" customHeight="1">
      <c r="A44" s="41" t="s">
        <v>79</v>
      </c>
      <c r="B44" s="37"/>
      <c r="C44" s="58"/>
      <c r="D44" s="28" t="s">
        <v>138</v>
      </c>
      <c r="E44" s="20"/>
      <c r="F44" s="20"/>
      <c r="G44" s="38" t="str">
        <f t="shared" si="3"/>
        <v/>
      </c>
      <c r="I44" s="62"/>
      <c r="J44" s="62"/>
      <c r="K44" s="63"/>
      <c r="L44" s="61"/>
    </row>
    <row r="45" spans="1:14" ht="14.25" customHeight="1">
      <c r="A45" s="42"/>
      <c r="B45" s="43"/>
      <c r="C45" s="59"/>
      <c r="D45" s="29"/>
      <c r="E45" s="21"/>
      <c r="F45" s="21"/>
      <c r="G45" s="39" t="str">
        <f t="shared" si="3"/>
        <v/>
      </c>
      <c r="I45" s="62"/>
      <c r="J45" s="62"/>
      <c r="K45" s="63"/>
      <c r="L45" s="63"/>
    </row>
    <row r="46" spans="1:14" ht="14.25" customHeight="1">
      <c r="A46" s="41"/>
      <c r="B46" s="37"/>
      <c r="C46" s="58">
        <v>1</v>
      </c>
      <c r="D46" s="28"/>
      <c r="E46" s="20"/>
      <c r="F46" s="20"/>
      <c r="G46" s="38" t="str">
        <f t="shared" si="3"/>
        <v/>
      </c>
      <c r="I46" s="62"/>
      <c r="J46" s="62"/>
      <c r="K46" s="63"/>
      <c r="L46" s="61"/>
    </row>
    <row r="47" spans="1:14" ht="14.25" customHeight="1">
      <c r="A47" s="41" t="s">
        <v>121</v>
      </c>
      <c r="B47" s="37"/>
      <c r="C47" s="58"/>
      <c r="D47" s="28" t="s">
        <v>138</v>
      </c>
      <c r="E47" s="20"/>
      <c r="F47" s="20"/>
      <c r="G47" s="38" t="str">
        <f t="shared" si="3"/>
        <v/>
      </c>
    </row>
    <row r="48" spans="1:14" ht="14.25" customHeight="1">
      <c r="A48" s="42"/>
      <c r="B48" s="43"/>
      <c r="C48" s="59"/>
      <c r="D48" s="29"/>
      <c r="E48" s="21"/>
      <c r="F48" s="21"/>
      <c r="G48" s="39" t="str">
        <f t="shared" si="3"/>
        <v/>
      </c>
    </row>
    <row r="49" spans="1:7" ht="14.25" customHeight="1">
      <c r="A49" s="41"/>
      <c r="B49" s="37"/>
      <c r="C49" s="23"/>
      <c r="D49" s="28"/>
      <c r="E49" s="20"/>
      <c r="F49" s="20">
        <f>F43+F46</f>
        <v>0</v>
      </c>
      <c r="G49" s="38" t="str">
        <f t="shared" si="3"/>
        <v/>
      </c>
    </row>
    <row r="50" spans="1:7" ht="14.25" customHeight="1">
      <c r="A50" s="44" t="s">
        <v>131</v>
      </c>
      <c r="B50" s="37"/>
      <c r="C50" s="23"/>
      <c r="D50" s="28"/>
      <c r="E50" s="20"/>
      <c r="F50" s="20"/>
      <c r="G50" s="38" t="str">
        <f t="shared" si="3"/>
        <v/>
      </c>
    </row>
    <row r="51" spans="1:7" ht="14.25" customHeight="1">
      <c r="A51" s="45"/>
      <c r="B51" s="46"/>
      <c r="C51" s="25"/>
      <c r="D51" s="48"/>
      <c r="E51" s="22"/>
      <c r="F51" s="22"/>
      <c r="G51" s="40" t="str">
        <f t="shared" si="3"/>
        <v/>
      </c>
    </row>
  </sheetData>
  <phoneticPr fontId="8"/>
  <pageMargins left="0.6692913385826772" right="0.6692913385826772" top="0.78740157480314965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345"/>
  <sheetViews>
    <sheetView zoomScale="90" zoomScaleNormal="90" zoomScaleSheetLayoutView="100" workbookViewId="0">
      <selection activeCell="F18" sqref="F18"/>
    </sheetView>
  </sheetViews>
  <sheetFormatPr defaultRowHeight="12"/>
  <cols>
    <col min="1" max="1" width="20.28515625" customWidth="1"/>
    <col min="2" max="2" width="20.85546875" style="132" customWidth="1"/>
    <col min="3" max="3" width="10" customWidth="1"/>
    <col min="4" max="5" width="6.28515625" customWidth="1"/>
    <col min="6" max="6" width="10" customWidth="1"/>
    <col min="7" max="7" width="14.85546875" customWidth="1"/>
    <col min="8" max="8" width="15.85546875" customWidth="1"/>
    <col min="9" max="9" width="2.42578125" customWidth="1"/>
    <col min="11" max="11" width="2.140625" customWidth="1"/>
    <col min="13" max="13" width="2.140625" customWidth="1"/>
    <col min="15" max="15" width="2.140625" customWidth="1"/>
  </cols>
  <sheetData>
    <row r="1" spans="1:23" ht="14.25" customHeight="1">
      <c r="H1" s="14"/>
    </row>
    <row r="2" spans="1:23" ht="26.1" customHeight="1">
      <c r="A2" s="94">
        <v>1</v>
      </c>
      <c r="B2" s="140" t="str">
        <f>内訳1!A4</f>
        <v>遣方</v>
      </c>
      <c r="C2" s="35"/>
      <c r="D2" s="31"/>
      <c r="E2" s="31"/>
      <c r="F2" s="31"/>
      <c r="G2" s="32"/>
      <c r="H2" s="16"/>
    </row>
    <row r="3" spans="1:23" ht="26.1" customHeight="1">
      <c r="A3" s="33" t="s">
        <v>132</v>
      </c>
      <c r="B3" s="135" t="s">
        <v>133</v>
      </c>
      <c r="C3" s="34" t="s">
        <v>134</v>
      </c>
      <c r="D3" s="34" t="s">
        <v>129</v>
      </c>
      <c r="E3" s="34" t="s">
        <v>563</v>
      </c>
      <c r="F3" s="34" t="s">
        <v>135</v>
      </c>
      <c r="G3" s="34" t="s">
        <v>136</v>
      </c>
      <c r="H3" s="19" t="s">
        <v>137</v>
      </c>
      <c r="R3" s="95"/>
      <c r="S3" s="95"/>
      <c r="T3" s="95"/>
      <c r="U3" s="95"/>
      <c r="V3" s="95"/>
    </row>
    <row r="4" spans="1:23" ht="14.25" customHeight="1">
      <c r="A4" s="133" t="s">
        <v>706</v>
      </c>
      <c r="B4" s="136"/>
      <c r="C4" s="23"/>
      <c r="D4" s="28"/>
      <c r="E4" s="28"/>
      <c r="F4" s="20"/>
      <c r="G4" s="20"/>
      <c r="H4" s="53"/>
      <c r="O4" s="50"/>
      <c r="Q4" s="96"/>
      <c r="R4" s="97"/>
      <c r="S4" s="97"/>
      <c r="T4" s="97"/>
      <c r="U4" s="97"/>
      <c r="V4" s="98"/>
    </row>
    <row r="5" spans="1:23" ht="14.25" customHeight="1">
      <c r="A5" s="102"/>
      <c r="B5" s="137"/>
      <c r="C5" s="24">
        <v>1524</v>
      </c>
      <c r="D5" s="29" t="s">
        <v>539</v>
      </c>
      <c r="E5" s="99">
        <v>1</v>
      </c>
      <c r="F5" s="21"/>
      <c r="G5" s="21">
        <f>INT(C5*E5*F5)</f>
        <v>0</v>
      </c>
      <c r="H5" s="68"/>
      <c r="Q5" s="100"/>
      <c r="R5" s="97"/>
      <c r="S5" s="97"/>
      <c r="T5" s="97"/>
      <c r="U5" s="97"/>
      <c r="V5" s="98"/>
    </row>
    <row r="6" spans="1:23" ht="14.25" customHeight="1">
      <c r="A6" s="133" t="s">
        <v>707</v>
      </c>
      <c r="B6" s="136"/>
      <c r="C6" s="23"/>
      <c r="D6" s="28"/>
      <c r="E6" s="28"/>
      <c r="F6" s="20"/>
      <c r="G6" s="20"/>
      <c r="H6" s="53"/>
      <c r="J6" s="49"/>
      <c r="K6" s="49"/>
      <c r="L6" s="49"/>
      <c r="M6" s="49"/>
      <c r="N6" s="50"/>
      <c r="O6" s="50"/>
      <c r="Q6" s="100"/>
      <c r="R6" s="97"/>
      <c r="S6" s="97"/>
      <c r="T6" s="97"/>
      <c r="U6" s="97"/>
      <c r="V6" s="98"/>
      <c r="W6" s="98"/>
    </row>
    <row r="7" spans="1:23" ht="14.25" customHeight="1">
      <c r="A7" s="102"/>
      <c r="B7" s="137"/>
      <c r="C7" s="24">
        <v>0</v>
      </c>
      <c r="D7" s="29" t="s">
        <v>539</v>
      </c>
      <c r="E7" s="99">
        <v>1</v>
      </c>
      <c r="F7" s="21"/>
      <c r="G7" s="21">
        <f>INT(C7*E7*F7)</f>
        <v>0</v>
      </c>
      <c r="H7" s="68"/>
      <c r="R7" s="95"/>
      <c r="S7" s="95"/>
      <c r="T7" s="95"/>
      <c r="U7" s="95"/>
      <c r="V7" s="95"/>
    </row>
    <row r="8" spans="1:23" ht="14.25" customHeight="1">
      <c r="A8" s="133" t="s">
        <v>708</v>
      </c>
      <c r="B8" s="136"/>
      <c r="C8" s="23"/>
      <c r="D8" s="28"/>
      <c r="E8" s="28"/>
      <c r="F8" s="20"/>
      <c r="G8" s="20"/>
      <c r="H8" s="53"/>
      <c r="J8" s="49"/>
      <c r="K8" s="49"/>
      <c r="L8" s="49"/>
      <c r="M8" s="49"/>
      <c r="N8" s="50"/>
      <c r="O8" s="50"/>
      <c r="R8" s="97"/>
      <c r="S8" s="97"/>
      <c r="T8" s="97"/>
      <c r="U8" s="97"/>
      <c r="V8" s="98"/>
    </row>
    <row r="9" spans="1:23" ht="14.25" customHeight="1">
      <c r="A9" s="102"/>
      <c r="B9" s="137"/>
      <c r="C9" s="24">
        <v>0</v>
      </c>
      <c r="D9" s="29" t="s">
        <v>539</v>
      </c>
      <c r="E9" s="99">
        <v>1</v>
      </c>
      <c r="F9" s="21"/>
      <c r="G9" s="21">
        <f>INT(C9*E9*F9)</f>
        <v>0</v>
      </c>
      <c r="H9" s="68"/>
      <c r="R9" s="97"/>
      <c r="S9" s="97"/>
      <c r="T9" s="97"/>
      <c r="U9" s="97"/>
      <c r="V9" s="98"/>
    </row>
    <row r="10" spans="1:23" ht="14.25" customHeight="1">
      <c r="A10" s="133"/>
      <c r="B10" s="136"/>
      <c r="C10" s="23"/>
      <c r="D10" s="28"/>
      <c r="E10" s="28"/>
      <c r="F10" s="20"/>
      <c r="G10" s="20"/>
      <c r="H10" s="53"/>
      <c r="J10" s="49"/>
      <c r="K10" s="49"/>
      <c r="L10" s="49"/>
      <c r="R10" s="97"/>
      <c r="S10" s="97"/>
      <c r="T10" s="97"/>
      <c r="U10" s="97"/>
      <c r="V10" s="98"/>
    </row>
    <row r="11" spans="1:23" ht="14.25" customHeight="1">
      <c r="A11" s="102"/>
      <c r="B11" s="137"/>
      <c r="C11" s="24"/>
      <c r="D11" s="29"/>
      <c r="E11" s="99"/>
      <c r="F11" s="21"/>
      <c r="G11" s="21"/>
      <c r="H11" s="68"/>
      <c r="R11" s="97"/>
      <c r="S11" s="97"/>
      <c r="T11" s="97"/>
      <c r="U11" s="97"/>
      <c r="V11" s="98"/>
    </row>
    <row r="12" spans="1:23" ht="14.25" customHeight="1">
      <c r="A12" s="133" t="s">
        <v>709</v>
      </c>
      <c r="B12" s="136"/>
      <c r="C12" s="58"/>
      <c r="D12" s="28"/>
      <c r="E12" s="28"/>
      <c r="F12" s="20"/>
      <c r="G12" s="20"/>
      <c r="H12" s="53"/>
      <c r="J12" s="49"/>
      <c r="K12" s="49"/>
      <c r="L12" s="49"/>
      <c r="M12" s="49"/>
      <c r="N12" s="50"/>
      <c r="O12" s="50"/>
      <c r="R12" s="97"/>
      <c r="S12" s="97"/>
      <c r="T12" s="97"/>
      <c r="U12" s="97"/>
      <c r="V12" s="98"/>
    </row>
    <row r="13" spans="1:23" ht="14.25" customHeight="1">
      <c r="A13" s="102"/>
      <c r="B13" s="137"/>
      <c r="C13" s="59">
        <v>0</v>
      </c>
      <c r="D13" s="29" t="s">
        <v>711</v>
      </c>
      <c r="E13" s="99">
        <v>1</v>
      </c>
      <c r="F13" s="21"/>
      <c r="G13" s="21">
        <f>INT(C13*E13*F13)</f>
        <v>0</v>
      </c>
      <c r="H13" s="39"/>
      <c r="R13" s="97"/>
      <c r="S13" s="97"/>
      <c r="T13" s="97"/>
      <c r="U13" s="97"/>
      <c r="V13" s="98"/>
    </row>
    <row r="14" spans="1:23" ht="14.25" customHeight="1">
      <c r="A14" s="133" t="s">
        <v>710</v>
      </c>
      <c r="B14" s="136"/>
      <c r="C14" s="58"/>
      <c r="D14" s="28"/>
      <c r="E14" s="28"/>
      <c r="F14" s="20"/>
      <c r="G14" s="20"/>
      <c r="H14" s="53"/>
      <c r="L14" s="49"/>
      <c r="M14" s="49"/>
      <c r="N14" s="50"/>
      <c r="O14" s="50"/>
      <c r="R14" s="97"/>
      <c r="S14" s="97"/>
      <c r="T14" s="97"/>
      <c r="U14" s="97"/>
      <c r="V14" s="98"/>
    </row>
    <row r="15" spans="1:23" ht="14.25" customHeight="1">
      <c r="A15" s="102"/>
      <c r="B15" s="137"/>
      <c r="C15" s="59">
        <v>0</v>
      </c>
      <c r="D15" s="29" t="s">
        <v>711</v>
      </c>
      <c r="E15" s="99">
        <v>1</v>
      </c>
      <c r="F15" s="21"/>
      <c r="G15" s="21">
        <f>INT(C15*E15*F15)</f>
        <v>0</v>
      </c>
      <c r="H15" s="68"/>
      <c r="R15" s="97"/>
      <c r="S15" s="97"/>
      <c r="T15" s="97"/>
      <c r="U15" s="97"/>
      <c r="V15" s="98"/>
    </row>
    <row r="16" spans="1:23" ht="14.25" customHeight="1">
      <c r="A16" s="133"/>
      <c r="B16" s="136"/>
      <c r="C16" s="23"/>
      <c r="D16" s="28"/>
      <c r="E16" s="28"/>
      <c r="F16" s="20"/>
      <c r="G16" s="20"/>
      <c r="H16" s="53"/>
      <c r="L16" s="49"/>
      <c r="M16" s="49"/>
      <c r="N16" s="50"/>
      <c r="O16" s="50"/>
      <c r="R16" s="97"/>
      <c r="S16" s="97"/>
      <c r="T16" s="97"/>
      <c r="U16" s="97"/>
      <c r="V16" s="98"/>
    </row>
    <row r="17" spans="1:22" ht="14.25" customHeight="1">
      <c r="A17" s="102"/>
      <c r="B17" s="137"/>
      <c r="C17" s="24"/>
      <c r="D17" s="29"/>
      <c r="E17" s="99"/>
      <c r="F17" s="21"/>
      <c r="G17" s="21"/>
      <c r="H17" s="39"/>
      <c r="R17" s="97"/>
      <c r="S17" s="97"/>
      <c r="T17" s="97"/>
      <c r="U17" s="97"/>
      <c r="V17" s="98"/>
    </row>
    <row r="18" spans="1:22" ht="14.25" customHeight="1">
      <c r="A18" s="133"/>
      <c r="B18" s="136"/>
      <c r="C18" s="23"/>
      <c r="D18" s="28"/>
      <c r="E18" s="28"/>
      <c r="F18" s="20"/>
      <c r="G18" s="20"/>
      <c r="H18" s="51"/>
      <c r="J18" s="49"/>
      <c r="K18" s="49"/>
      <c r="L18" s="49"/>
      <c r="M18" s="49"/>
      <c r="O18" s="50"/>
      <c r="R18" s="97"/>
      <c r="S18" s="97"/>
      <c r="T18" s="97"/>
      <c r="U18" s="97"/>
      <c r="V18" s="98"/>
    </row>
    <row r="19" spans="1:22" ht="14.25" customHeight="1">
      <c r="A19" s="102"/>
      <c r="B19" s="137"/>
      <c r="C19" s="24"/>
      <c r="D19" s="29"/>
      <c r="E19" s="99"/>
      <c r="F19" s="21"/>
      <c r="G19" s="21"/>
      <c r="H19" s="39"/>
    </row>
    <row r="20" spans="1:22" ht="14.25" customHeight="1">
      <c r="A20" s="133"/>
      <c r="B20" s="136"/>
      <c r="C20" s="23"/>
      <c r="D20" s="28"/>
      <c r="E20" s="28"/>
      <c r="F20" s="20"/>
      <c r="G20" s="20"/>
      <c r="H20" s="51"/>
      <c r="J20" s="49"/>
      <c r="K20" s="49"/>
      <c r="L20" s="49"/>
      <c r="M20" s="49"/>
      <c r="O20" s="50"/>
    </row>
    <row r="21" spans="1:22" ht="14.25" customHeight="1">
      <c r="A21" s="102"/>
      <c r="B21" s="137"/>
      <c r="C21" s="24"/>
      <c r="D21" s="29"/>
      <c r="E21" s="99"/>
      <c r="F21" s="21"/>
      <c r="G21" s="21"/>
      <c r="H21" s="39"/>
    </row>
    <row r="22" spans="1:22" ht="14.25" customHeight="1">
      <c r="A22" s="133"/>
      <c r="B22" s="136"/>
      <c r="C22" s="23"/>
      <c r="D22" s="28"/>
      <c r="E22" s="28"/>
      <c r="F22" s="20"/>
      <c r="G22" s="20"/>
      <c r="H22" s="51"/>
      <c r="K22" s="49"/>
      <c r="L22" s="49"/>
      <c r="M22" s="49"/>
      <c r="N22" s="50"/>
      <c r="O22" s="50"/>
    </row>
    <row r="23" spans="1:22" ht="14.25" customHeight="1">
      <c r="A23" s="134"/>
      <c r="B23" s="138"/>
      <c r="C23" s="25"/>
      <c r="D23" s="79"/>
      <c r="E23" s="104"/>
      <c r="F23" s="22"/>
      <c r="G23" s="21">
        <f>INT(C23*E23*F23)</f>
        <v>0</v>
      </c>
      <c r="H23" s="40"/>
    </row>
    <row r="24" spans="1:22" ht="14.25" customHeight="1">
      <c r="A24" s="105"/>
      <c r="B24" s="139"/>
      <c r="C24" s="106"/>
      <c r="D24" s="107"/>
      <c r="E24" s="107"/>
      <c r="F24" s="108"/>
      <c r="G24" s="302"/>
      <c r="H24" s="109">
        <f>IF(G25&lt;10^4,-1,IF(G25&lt;10^5,-2,IF(G25&lt;10^6,-3,-4)))</f>
        <v>-1</v>
      </c>
      <c r="J24" s="66"/>
      <c r="K24" s="66"/>
      <c r="L24" s="49"/>
      <c r="M24" s="49"/>
      <c r="N24" s="50"/>
      <c r="O24" s="50"/>
    </row>
    <row r="25" spans="1:22" ht="14.25" customHeight="1">
      <c r="A25" s="110" t="s">
        <v>559</v>
      </c>
      <c r="B25" s="138"/>
      <c r="C25" s="25"/>
      <c r="D25" s="48"/>
      <c r="E25" s="48"/>
      <c r="F25" s="22"/>
      <c r="G25" s="22">
        <f t="array" ref="G25">SUM(IF(MOD(ROW(G5:G23),2)=MOD(ROW(G5),2),G5:G23))</f>
        <v>0</v>
      </c>
      <c r="H25" s="111">
        <f>ROUNDDOWN(G25,H24)</f>
        <v>0</v>
      </c>
    </row>
    <row r="26" spans="1:22" ht="14.25" customHeight="1">
      <c r="H26" s="14"/>
    </row>
    <row r="27" spans="1:22" ht="26.1" customHeight="1">
      <c r="A27" s="94">
        <f>A2+1</f>
        <v>2</v>
      </c>
      <c r="B27" s="140" t="str">
        <f>内訳1!A7</f>
        <v>墨出し</v>
      </c>
      <c r="C27" s="35"/>
      <c r="D27" s="31"/>
      <c r="E27" s="31"/>
      <c r="F27" s="31"/>
      <c r="G27" s="32"/>
      <c r="H27" s="16"/>
    </row>
    <row r="28" spans="1:22" ht="26.1" customHeight="1">
      <c r="A28" s="33" t="s">
        <v>132</v>
      </c>
      <c r="B28" s="135" t="s">
        <v>133</v>
      </c>
      <c r="C28" s="34" t="s">
        <v>134</v>
      </c>
      <c r="D28" s="34" t="s">
        <v>129</v>
      </c>
      <c r="E28" s="34" t="s">
        <v>563</v>
      </c>
      <c r="F28" s="34" t="s">
        <v>135</v>
      </c>
      <c r="G28" s="34" t="s">
        <v>136</v>
      </c>
      <c r="H28" s="19" t="s">
        <v>137</v>
      </c>
    </row>
    <row r="29" spans="1:22" ht="14.25" customHeight="1">
      <c r="A29" s="133" t="s">
        <v>483</v>
      </c>
      <c r="B29" s="136"/>
      <c r="C29" s="23"/>
      <c r="D29" s="28"/>
      <c r="E29" s="28"/>
      <c r="F29" s="20"/>
      <c r="G29" s="20"/>
      <c r="H29" s="53"/>
      <c r="J29" s="49"/>
      <c r="K29" s="49"/>
      <c r="L29" s="49"/>
      <c r="M29" s="49"/>
      <c r="N29" s="50"/>
      <c r="O29" s="50"/>
    </row>
    <row r="30" spans="1:22" ht="14.25" customHeight="1">
      <c r="A30" s="102"/>
      <c r="B30" s="137"/>
      <c r="C30" s="24">
        <v>4413</v>
      </c>
      <c r="D30" s="29" t="s">
        <v>539</v>
      </c>
      <c r="E30" s="99">
        <v>1</v>
      </c>
      <c r="F30" s="21"/>
      <c r="G30" s="21">
        <f>INT(C30*E30*F30)</f>
        <v>0</v>
      </c>
      <c r="H30" s="68"/>
    </row>
    <row r="31" spans="1:22" ht="14.25" customHeight="1">
      <c r="A31" s="133" t="s">
        <v>484</v>
      </c>
      <c r="B31" s="136"/>
      <c r="C31" s="23"/>
      <c r="D31" s="28"/>
      <c r="E31" s="28"/>
      <c r="F31" s="20"/>
      <c r="G31" s="20"/>
      <c r="H31" s="53"/>
      <c r="J31" s="49"/>
      <c r="K31" s="49"/>
      <c r="L31" s="49"/>
      <c r="M31" s="49"/>
      <c r="N31" s="50"/>
      <c r="O31" s="50"/>
    </row>
    <row r="32" spans="1:22" ht="14.25" customHeight="1">
      <c r="A32" s="102"/>
      <c r="B32" s="137"/>
      <c r="C32" s="24">
        <v>0</v>
      </c>
      <c r="D32" s="29" t="s">
        <v>539</v>
      </c>
      <c r="E32" s="99">
        <v>1</v>
      </c>
      <c r="F32" s="21"/>
      <c r="G32" s="21">
        <f>INT(C32*E32*F32)</f>
        <v>0</v>
      </c>
      <c r="H32" s="68"/>
    </row>
    <row r="33" spans="1:15" ht="14.25" customHeight="1">
      <c r="A33" s="133" t="s">
        <v>485</v>
      </c>
      <c r="B33" s="136"/>
      <c r="C33" s="23"/>
      <c r="D33" s="28"/>
      <c r="E33" s="28"/>
      <c r="F33" s="20"/>
      <c r="G33" s="20"/>
      <c r="H33" s="53"/>
      <c r="J33" s="66"/>
      <c r="K33" s="65"/>
      <c r="L33" s="49"/>
      <c r="M33" s="49"/>
      <c r="N33" s="50"/>
      <c r="O33" s="50"/>
    </row>
    <row r="34" spans="1:15" ht="14.25" customHeight="1">
      <c r="A34" s="102"/>
      <c r="B34" s="137"/>
      <c r="C34" s="24">
        <v>0</v>
      </c>
      <c r="D34" s="29" t="s">
        <v>539</v>
      </c>
      <c r="E34" s="99">
        <v>1</v>
      </c>
      <c r="F34" s="21"/>
      <c r="G34" s="21">
        <f>INT(C34*E34*F34)</f>
        <v>0</v>
      </c>
      <c r="H34" s="68"/>
    </row>
    <row r="35" spans="1:15" ht="14.25" customHeight="1">
      <c r="A35" s="133" t="s">
        <v>486</v>
      </c>
      <c r="B35" s="136"/>
      <c r="C35" s="23"/>
      <c r="D35" s="28"/>
      <c r="E35" s="28"/>
      <c r="F35" s="20"/>
      <c r="G35" s="20"/>
      <c r="H35" s="53"/>
    </row>
    <row r="36" spans="1:15" ht="14.25" customHeight="1">
      <c r="A36" s="102"/>
      <c r="B36" s="137"/>
      <c r="C36" s="24">
        <v>143</v>
      </c>
      <c r="D36" s="29" t="s">
        <v>539</v>
      </c>
      <c r="E36" s="99">
        <v>1</v>
      </c>
      <c r="F36" s="21"/>
      <c r="G36" s="21">
        <f>INT(C36*E36*F36)</f>
        <v>0</v>
      </c>
      <c r="H36" s="68"/>
    </row>
    <row r="37" spans="1:15" ht="14.25" customHeight="1">
      <c r="A37" s="133" t="s">
        <v>534</v>
      </c>
      <c r="B37" s="136"/>
      <c r="C37" s="23"/>
      <c r="D37" s="28"/>
      <c r="E37" s="28"/>
      <c r="F37" s="20"/>
      <c r="G37" s="20"/>
      <c r="H37" s="53"/>
    </row>
    <row r="38" spans="1:15" ht="14.25" customHeight="1">
      <c r="A38" s="102"/>
      <c r="B38" s="137"/>
      <c r="C38" s="24">
        <v>0</v>
      </c>
      <c r="D38" s="29" t="s">
        <v>539</v>
      </c>
      <c r="E38" s="99">
        <v>1</v>
      </c>
      <c r="F38" s="21"/>
      <c r="G38" s="21">
        <f>INT(C38*E38*F38)</f>
        <v>0</v>
      </c>
      <c r="H38" s="39"/>
    </row>
    <row r="39" spans="1:15" ht="14.25" customHeight="1">
      <c r="A39" s="133" t="s">
        <v>535</v>
      </c>
      <c r="B39" s="136"/>
      <c r="C39" s="23"/>
      <c r="D39" s="28"/>
      <c r="E39" s="28"/>
      <c r="F39" s="20"/>
      <c r="G39" s="20"/>
      <c r="H39" s="53"/>
      <c r="J39" s="49"/>
      <c r="K39" s="49"/>
      <c r="L39" s="49"/>
      <c r="M39" s="49"/>
      <c r="N39" s="50"/>
      <c r="O39" s="50"/>
    </row>
    <row r="40" spans="1:15" ht="14.25" customHeight="1">
      <c r="A40" s="102"/>
      <c r="B40" s="137"/>
      <c r="C40" s="24">
        <v>0</v>
      </c>
      <c r="D40" s="29" t="s">
        <v>539</v>
      </c>
      <c r="E40" s="99">
        <v>1</v>
      </c>
      <c r="F40" s="21"/>
      <c r="G40" s="21">
        <f>INT(C40*E40*F40)</f>
        <v>0</v>
      </c>
      <c r="H40" s="68"/>
    </row>
    <row r="41" spans="1:15" ht="14.25" customHeight="1">
      <c r="A41" s="133" t="s">
        <v>536</v>
      </c>
      <c r="B41" s="136"/>
      <c r="C41" s="23"/>
      <c r="D41" s="28"/>
      <c r="E41" s="28"/>
      <c r="F41" s="20"/>
      <c r="G41" s="20"/>
      <c r="H41" s="53"/>
      <c r="J41" s="49"/>
      <c r="K41" s="49"/>
      <c r="L41" s="49"/>
      <c r="M41" s="49"/>
      <c r="N41" s="50"/>
      <c r="O41" s="50"/>
    </row>
    <row r="42" spans="1:15" ht="14.25" customHeight="1">
      <c r="A42" s="102"/>
      <c r="B42" s="137"/>
      <c r="C42" s="24">
        <v>0</v>
      </c>
      <c r="D42" s="29" t="s">
        <v>539</v>
      </c>
      <c r="E42" s="99">
        <v>1</v>
      </c>
      <c r="F42" s="21"/>
      <c r="G42" s="21">
        <f>INT(C42*E42*F42)</f>
        <v>0</v>
      </c>
      <c r="H42" s="39"/>
    </row>
    <row r="43" spans="1:15" ht="14.25" customHeight="1">
      <c r="A43" s="133" t="s">
        <v>537</v>
      </c>
      <c r="B43" s="136"/>
      <c r="C43" s="23"/>
      <c r="D43" s="28"/>
      <c r="E43" s="28"/>
      <c r="F43" s="20"/>
      <c r="G43" s="20"/>
      <c r="H43" s="51"/>
      <c r="J43" s="49"/>
      <c r="K43" s="49"/>
      <c r="L43" s="49"/>
      <c r="M43" s="49"/>
      <c r="N43" s="50"/>
      <c r="O43" s="50"/>
    </row>
    <row r="44" spans="1:15" ht="14.25" customHeight="1">
      <c r="A44" s="102"/>
      <c r="B44" s="137"/>
      <c r="C44" s="24">
        <v>494</v>
      </c>
      <c r="D44" s="29" t="s">
        <v>539</v>
      </c>
      <c r="E44" s="99">
        <v>1</v>
      </c>
      <c r="F44" s="21"/>
      <c r="G44" s="21">
        <f>INT(C44*E44*F44)</f>
        <v>0</v>
      </c>
      <c r="H44" s="39"/>
    </row>
    <row r="45" spans="1:15" ht="14.25" customHeight="1">
      <c r="A45" s="133" t="s">
        <v>538</v>
      </c>
      <c r="B45" s="136"/>
      <c r="C45" s="23"/>
      <c r="D45" s="28"/>
      <c r="E45" s="28"/>
      <c r="F45" s="20"/>
      <c r="G45" s="20"/>
      <c r="H45" s="51"/>
      <c r="J45" s="49"/>
      <c r="K45" s="49"/>
      <c r="L45" s="49"/>
      <c r="M45" s="49"/>
      <c r="N45" s="50"/>
      <c r="O45" s="50"/>
    </row>
    <row r="46" spans="1:15" ht="14.25" customHeight="1">
      <c r="A46" s="102"/>
      <c r="B46" s="137"/>
      <c r="C46" s="24">
        <v>48</v>
      </c>
      <c r="D46" s="29" t="s">
        <v>539</v>
      </c>
      <c r="E46" s="99">
        <v>1</v>
      </c>
      <c r="F46" s="21"/>
      <c r="G46" s="21">
        <f>INT(C46*E46*F46)</f>
        <v>0</v>
      </c>
      <c r="H46" s="39"/>
    </row>
    <row r="47" spans="1:15" ht="14.25" customHeight="1">
      <c r="A47" s="133"/>
      <c r="B47" s="136"/>
      <c r="C47" s="23"/>
      <c r="D47" s="28"/>
      <c r="E47" s="28"/>
      <c r="F47" s="20"/>
      <c r="G47" s="20"/>
      <c r="H47" s="51"/>
      <c r="J47" s="49"/>
      <c r="K47" s="49"/>
      <c r="L47" s="49"/>
      <c r="M47" s="49"/>
      <c r="N47" s="50"/>
      <c r="O47" s="50"/>
    </row>
    <row r="48" spans="1:15" ht="14.25" customHeight="1">
      <c r="A48" s="134"/>
      <c r="B48" s="138"/>
      <c r="C48" s="25"/>
      <c r="D48" s="79"/>
      <c r="E48" s="104"/>
      <c r="F48" s="22"/>
      <c r="G48" s="21">
        <f>INT(C48*E48*F48)</f>
        <v>0</v>
      </c>
      <c r="H48" s="40"/>
    </row>
    <row r="49" spans="1:15" ht="14.25" customHeight="1">
      <c r="A49" s="105"/>
      <c r="B49" s="139"/>
      <c r="C49" s="106"/>
      <c r="D49" s="107"/>
      <c r="E49" s="107"/>
      <c r="F49" s="108"/>
      <c r="G49" s="108"/>
      <c r="H49" s="109">
        <f>IF(G50&lt;10^4,-1,IF(G50&lt;10^5,-2,IF(G50&lt;10^6,-3,-4)))</f>
        <v>-1</v>
      </c>
      <c r="J49" s="66"/>
      <c r="K49" s="66"/>
      <c r="L49" s="49"/>
      <c r="M49" s="49"/>
      <c r="N49" s="50"/>
      <c r="O49" s="50"/>
    </row>
    <row r="50" spans="1:15" ht="14.25" customHeight="1">
      <c r="A50" s="110" t="s">
        <v>559</v>
      </c>
      <c r="B50" s="138"/>
      <c r="C50" s="25"/>
      <c r="D50" s="48"/>
      <c r="E50" s="48"/>
      <c r="F50" s="22"/>
      <c r="G50" s="22">
        <f t="array" ref="G50">SUM(IF(MOD(ROW(G30:G48),2)=MOD(ROW(G30),2),G30:G48))</f>
        <v>0</v>
      </c>
      <c r="H50" s="111">
        <f>ROUNDDOWN(G50,H49)</f>
        <v>0</v>
      </c>
    </row>
    <row r="51" spans="1:15" ht="14.25" customHeight="1">
      <c r="H51" s="14"/>
    </row>
    <row r="52" spans="1:15" ht="26.1" customHeight="1">
      <c r="A52" s="94">
        <f>A27+1</f>
        <v>3</v>
      </c>
      <c r="B52" s="140" t="str">
        <f>内訳1!A10</f>
        <v>養生</v>
      </c>
      <c r="C52" s="35"/>
      <c r="D52" s="31"/>
      <c r="E52" s="31"/>
      <c r="F52" s="31"/>
      <c r="G52" s="32"/>
      <c r="H52" s="16"/>
      <c r="J52" s="62"/>
      <c r="K52" s="62"/>
      <c r="L52" s="62"/>
      <c r="M52" s="62"/>
      <c r="N52" s="62"/>
    </row>
    <row r="53" spans="1:15" ht="26.1" customHeight="1">
      <c r="A53" s="33" t="s">
        <v>132</v>
      </c>
      <c r="B53" s="135" t="s">
        <v>133</v>
      </c>
      <c r="C53" s="34" t="s">
        <v>134</v>
      </c>
      <c r="D53" s="34" t="s">
        <v>129</v>
      </c>
      <c r="E53" s="34" t="s">
        <v>563</v>
      </c>
      <c r="F53" s="34" t="s">
        <v>135</v>
      </c>
      <c r="G53" s="34" t="s">
        <v>136</v>
      </c>
      <c r="H53" s="19" t="s">
        <v>137</v>
      </c>
      <c r="J53" s="62"/>
      <c r="K53" s="62"/>
      <c r="L53" s="112"/>
      <c r="M53" s="62"/>
      <c r="N53" s="62"/>
    </row>
    <row r="54" spans="1:15" ht="14.25" customHeight="1">
      <c r="A54" s="133" t="s">
        <v>483</v>
      </c>
      <c r="B54" s="136"/>
      <c r="C54" s="23"/>
      <c r="D54" s="28"/>
      <c r="E54" s="28"/>
      <c r="F54" s="20"/>
      <c r="G54" s="20"/>
      <c r="H54" s="53"/>
      <c r="J54" s="49"/>
      <c r="K54" s="49"/>
      <c r="L54" s="112"/>
      <c r="M54" s="49"/>
      <c r="N54" s="49"/>
      <c r="O54" s="50"/>
    </row>
    <row r="55" spans="1:15" ht="14.25" customHeight="1">
      <c r="A55" s="102"/>
      <c r="B55" s="137"/>
      <c r="C55" s="24">
        <v>4413</v>
      </c>
      <c r="D55" s="29" t="s">
        <v>539</v>
      </c>
      <c r="E55" s="99">
        <v>1</v>
      </c>
      <c r="F55" s="21"/>
      <c r="G55" s="21">
        <f>INT(C55*E55*F55)</f>
        <v>0</v>
      </c>
      <c r="H55" s="68"/>
      <c r="J55" s="62"/>
      <c r="K55" s="62"/>
      <c r="L55" s="62"/>
      <c r="M55" s="62"/>
      <c r="N55" s="62"/>
    </row>
    <row r="56" spans="1:15" ht="14.25" customHeight="1">
      <c r="A56" s="133" t="s">
        <v>484</v>
      </c>
      <c r="B56" s="136"/>
      <c r="C56" s="23"/>
      <c r="D56" s="28"/>
      <c r="E56" s="28"/>
      <c r="F56" s="20"/>
      <c r="G56" s="20"/>
      <c r="H56" s="53"/>
      <c r="J56" s="49"/>
      <c r="K56" s="49"/>
      <c r="L56" s="49"/>
      <c r="M56" s="49"/>
      <c r="N56" s="49"/>
      <c r="O56" s="50"/>
    </row>
    <row r="57" spans="1:15" ht="14.25" customHeight="1">
      <c r="A57" s="102"/>
      <c r="B57" s="137"/>
      <c r="C57" s="24">
        <v>0</v>
      </c>
      <c r="D57" s="29" t="s">
        <v>539</v>
      </c>
      <c r="E57" s="99">
        <v>1</v>
      </c>
      <c r="F57" s="21"/>
      <c r="G57" s="21">
        <f>INT(C57*E57*F57)</f>
        <v>0</v>
      </c>
      <c r="H57" s="68"/>
    </row>
    <row r="58" spans="1:15" ht="14.25" customHeight="1">
      <c r="A58" s="133" t="s">
        <v>485</v>
      </c>
      <c r="B58" s="136"/>
      <c r="C58" s="23"/>
      <c r="D58" s="28"/>
      <c r="E58" s="28"/>
      <c r="F58" s="20"/>
      <c r="G58" s="20"/>
      <c r="H58" s="53"/>
      <c r="J58" s="66"/>
      <c r="K58" s="65"/>
      <c r="L58" s="49"/>
      <c r="M58" s="49"/>
      <c r="N58" s="50"/>
      <c r="O58" s="50"/>
    </row>
    <row r="59" spans="1:15" ht="14.25" customHeight="1">
      <c r="A59" s="102"/>
      <c r="B59" s="137"/>
      <c r="C59" s="24">
        <v>0</v>
      </c>
      <c r="D59" s="29" t="s">
        <v>539</v>
      </c>
      <c r="E59" s="99">
        <v>1</v>
      </c>
      <c r="F59" s="21"/>
      <c r="G59" s="21">
        <f>INT(C59*E59*F59)</f>
        <v>0</v>
      </c>
      <c r="H59" s="68"/>
    </row>
    <row r="60" spans="1:15" ht="14.25" customHeight="1">
      <c r="A60" s="133" t="s">
        <v>486</v>
      </c>
      <c r="B60" s="136"/>
      <c r="C60" s="23"/>
      <c r="D60" s="28"/>
      <c r="E60" s="28"/>
      <c r="F60" s="20"/>
      <c r="G60" s="20"/>
      <c r="H60" s="53"/>
    </row>
    <row r="61" spans="1:15" ht="14.25" customHeight="1">
      <c r="A61" s="102"/>
      <c r="B61" s="137"/>
      <c r="C61" s="24">
        <v>143</v>
      </c>
      <c r="D61" s="29" t="s">
        <v>539</v>
      </c>
      <c r="E61" s="99">
        <v>1</v>
      </c>
      <c r="F61" s="21"/>
      <c r="G61" s="21">
        <f>INT(C61*E61*F61)</f>
        <v>0</v>
      </c>
      <c r="H61" s="68"/>
    </row>
    <row r="62" spans="1:15" ht="14.25" customHeight="1">
      <c r="A62" s="133" t="s">
        <v>534</v>
      </c>
      <c r="B62" s="136"/>
      <c r="C62" s="23"/>
      <c r="D62" s="28"/>
      <c r="E62" s="28"/>
      <c r="F62" s="20"/>
      <c r="G62" s="20"/>
      <c r="H62" s="53"/>
      <c r="J62" s="66"/>
      <c r="K62" s="65"/>
      <c r="L62" s="49"/>
      <c r="M62" s="49"/>
      <c r="N62" s="50"/>
      <c r="O62" s="50"/>
    </row>
    <row r="63" spans="1:15" ht="14.25" customHeight="1">
      <c r="A63" s="102"/>
      <c r="B63" s="137"/>
      <c r="C63" s="24">
        <v>0</v>
      </c>
      <c r="D63" s="29" t="s">
        <v>539</v>
      </c>
      <c r="E63" s="99">
        <v>1</v>
      </c>
      <c r="F63" s="21"/>
      <c r="G63" s="21">
        <f>INT(C63*E63*F63)</f>
        <v>0</v>
      </c>
      <c r="H63" s="39"/>
    </row>
    <row r="64" spans="1:15" ht="14.25" customHeight="1">
      <c r="A64" s="133" t="s">
        <v>535</v>
      </c>
      <c r="B64" s="136"/>
      <c r="C64" s="23"/>
      <c r="D64" s="28"/>
      <c r="E64" s="28"/>
      <c r="F64" s="20"/>
      <c r="G64" s="20"/>
      <c r="H64" s="53"/>
      <c r="J64" s="49"/>
      <c r="K64" s="49"/>
      <c r="L64" s="49"/>
      <c r="M64" s="49"/>
      <c r="N64" s="50"/>
      <c r="O64" s="50"/>
    </row>
    <row r="65" spans="1:15" ht="14.25" customHeight="1">
      <c r="A65" s="102"/>
      <c r="B65" s="137"/>
      <c r="C65" s="24">
        <v>0</v>
      </c>
      <c r="D65" s="29" t="s">
        <v>539</v>
      </c>
      <c r="E65" s="99">
        <v>1</v>
      </c>
      <c r="F65" s="21"/>
      <c r="G65" s="21">
        <f>INT(C65*E65*F65)</f>
        <v>0</v>
      </c>
      <c r="H65" s="68"/>
    </row>
    <row r="66" spans="1:15" ht="14.25" customHeight="1">
      <c r="A66" s="133" t="s">
        <v>536</v>
      </c>
      <c r="B66" s="136"/>
      <c r="C66" s="23"/>
      <c r="D66" s="28"/>
      <c r="E66" s="28"/>
      <c r="F66" s="20"/>
      <c r="G66" s="20"/>
      <c r="H66" s="53"/>
      <c r="J66" s="49"/>
      <c r="K66" s="49"/>
      <c r="L66" s="49"/>
      <c r="M66" s="49"/>
      <c r="N66" s="50"/>
      <c r="O66" s="50"/>
    </row>
    <row r="67" spans="1:15" ht="14.25" customHeight="1">
      <c r="A67" s="102"/>
      <c r="B67" s="137"/>
      <c r="C67" s="24">
        <v>0</v>
      </c>
      <c r="D67" s="29" t="s">
        <v>539</v>
      </c>
      <c r="E67" s="99">
        <v>1</v>
      </c>
      <c r="F67" s="21"/>
      <c r="G67" s="21">
        <f>INT(C67*E67*F67)</f>
        <v>0</v>
      </c>
      <c r="H67" s="39"/>
    </row>
    <row r="68" spans="1:15" ht="14.25" customHeight="1">
      <c r="A68" s="133" t="s">
        <v>537</v>
      </c>
      <c r="B68" s="136"/>
      <c r="C68" s="23"/>
      <c r="D68" s="28"/>
      <c r="E68" s="28"/>
      <c r="F68" s="20"/>
      <c r="G68" s="20"/>
      <c r="H68" s="51"/>
    </row>
    <row r="69" spans="1:15" ht="14.25" customHeight="1">
      <c r="A69" s="102"/>
      <c r="B69" s="137"/>
      <c r="C69" s="24">
        <v>494</v>
      </c>
      <c r="D69" s="29" t="s">
        <v>539</v>
      </c>
      <c r="E69" s="99">
        <v>1</v>
      </c>
      <c r="F69" s="21"/>
      <c r="G69" s="21">
        <f>INT(C69*E69*F69)</f>
        <v>0</v>
      </c>
      <c r="H69" s="39"/>
    </row>
    <row r="70" spans="1:15" ht="14.25" customHeight="1">
      <c r="A70" s="133" t="s">
        <v>538</v>
      </c>
      <c r="B70" s="136"/>
      <c r="C70" s="23"/>
      <c r="D70" s="28"/>
      <c r="E70" s="28"/>
      <c r="F70" s="20"/>
      <c r="G70" s="20"/>
      <c r="H70" s="51"/>
      <c r="K70" s="49"/>
      <c r="L70" s="49"/>
      <c r="M70" s="49"/>
      <c r="N70" s="50"/>
      <c r="O70" s="50"/>
    </row>
    <row r="71" spans="1:15" ht="14.25" customHeight="1">
      <c r="A71" s="102"/>
      <c r="B71" s="137"/>
      <c r="C71" s="24">
        <v>48</v>
      </c>
      <c r="D71" s="29" t="s">
        <v>539</v>
      </c>
      <c r="E71" s="99">
        <v>1</v>
      </c>
      <c r="F71" s="21"/>
      <c r="G71" s="21">
        <f>INT(C71*E71*F71)</f>
        <v>0</v>
      </c>
      <c r="H71" s="39"/>
    </row>
    <row r="72" spans="1:15" ht="14.25" customHeight="1">
      <c r="A72" s="133"/>
      <c r="B72" s="136"/>
      <c r="C72" s="23"/>
      <c r="D72" s="28"/>
      <c r="E72" s="28"/>
      <c r="F72" s="20"/>
      <c r="G72" s="20"/>
      <c r="H72" s="51"/>
      <c r="J72" s="49"/>
      <c r="K72" s="49"/>
      <c r="L72" s="49"/>
      <c r="M72" s="49"/>
      <c r="N72" s="50"/>
      <c r="O72" s="50"/>
    </row>
    <row r="73" spans="1:15" ht="14.25" customHeight="1">
      <c r="A73" s="134"/>
      <c r="B73" s="138"/>
      <c r="C73" s="25"/>
      <c r="D73" s="79"/>
      <c r="E73" s="104"/>
      <c r="F73" s="22"/>
      <c r="G73" s="21">
        <f>INT(C73*E73*F73)</f>
        <v>0</v>
      </c>
      <c r="H73" s="40"/>
    </row>
    <row r="74" spans="1:15" ht="14.25" customHeight="1">
      <c r="A74" s="105"/>
      <c r="B74" s="139"/>
      <c r="C74" s="106"/>
      <c r="D74" s="107"/>
      <c r="E74" s="107"/>
      <c r="F74" s="108"/>
      <c r="G74" s="302"/>
      <c r="H74" s="109">
        <f>IF(G75&lt;10^4,-1,IF(G75&lt;10^5,-2,IF(G75&lt;10^6,-3,-4)))</f>
        <v>-1</v>
      </c>
      <c r="J74" s="66"/>
      <c r="K74" s="66"/>
      <c r="L74" s="49"/>
      <c r="M74" s="49"/>
      <c r="N74" s="50"/>
      <c r="O74" s="50"/>
    </row>
    <row r="75" spans="1:15" ht="14.25" customHeight="1">
      <c r="A75" s="110" t="s">
        <v>559</v>
      </c>
      <c r="B75" s="138"/>
      <c r="C75" s="25"/>
      <c r="D75" s="48"/>
      <c r="E75" s="48"/>
      <c r="F75" s="22"/>
      <c r="G75" s="22">
        <f t="array" ref="G75">SUM(IF(MOD(ROW(G55:G73),2)=MOD(ROW(G55),2),G55:G73))</f>
        <v>0</v>
      </c>
      <c r="H75" s="111">
        <f>ROUNDDOWN(G75,H74)</f>
        <v>0</v>
      </c>
    </row>
    <row r="76" spans="1:15" ht="14.25" customHeight="1">
      <c r="H76" s="14"/>
    </row>
    <row r="77" spans="1:15" ht="26.1" customHeight="1">
      <c r="A77" s="94">
        <f>A52+1</f>
        <v>4</v>
      </c>
      <c r="B77" s="140" t="str">
        <f>内訳1!A13</f>
        <v>整理清掃後片付け</v>
      </c>
      <c r="C77" s="35"/>
      <c r="D77" s="31"/>
      <c r="E77" s="31"/>
      <c r="F77" s="31"/>
      <c r="G77" s="32"/>
      <c r="H77" s="16"/>
    </row>
    <row r="78" spans="1:15" ht="26.1" customHeight="1">
      <c r="A78" s="33" t="s">
        <v>132</v>
      </c>
      <c r="B78" s="135" t="s">
        <v>133</v>
      </c>
      <c r="C78" s="34" t="s">
        <v>134</v>
      </c>
      <c r="D78" s="34" t="s">
        <v>129</v>
      </c>
      <c r="E78" s="34" t="s">
        <v>563</v>
      </c>
      <c r="F78" s="34" t="s">
        <v>135</v>
      </c>
      <c r="G78" s="34" t="s">
        <v>136</v>
      </c>
      <c r="H78" s="19" t="s">
        <v>137</v>
      </c>
    </row>
    <row r="79" spans="1:15" ht="14.25" customHeight="1">
      <c r="A79" s="133" t="s">
        <v>483</v>
      </c>
      <c r="B79" s="136"/>
      <c r="C79" s="23"/>
      <c r="D79" s="28"/>
      <c r="E79" s="28"/>
      <c r="F79" s="20"/>
      <c r="G79" s="20"/>
      <c r="H79" s="53"/>
      <c r="J79" s="49"/>
      <c r="K79" s="49"/>
      <c r="L79" s="49"/>
      <c r="M79" s="49"/>
      <c r="N79" s="50"/>
      <c r="O79" s="50"/>
    </row>
    <row r="80" spans="1:15" ht="14.25" customHeight="1">
      <c r="A80" s="102"/>
      <c r="B80" s="137"/>
      <c r="C80" s="24">
        <v>4413</v>
      </c>
      <c r="D80" s="29" t="s">
        <v>539</v>
      </c>
      <c r="E80" s="99">
        <v>1</v>
      </c>
      <c r="F80" s="21"/>
      <c r="G80" s="21">
        <f>INT(C80*E80*F80)</f>
        <v>0</v>
      </c>
      <c r="H80" s="68"/>
    </row>
    <row r="81" spans="1:15" ht="14.25" customHeight="1">
      <c r="A81" s="133" t="s">
        <v>484</v>
      </c>
      <c r="B81" s="136"/>
      <c r="C81" s="23"/>
      <c r="D81" s="28"/>
      <c r="E81" s="28"/>
      <c r="F81" s="20"/>
      <c r="G81" s="20"/>
      <c r="H81" s="53"/>
      <c r="J81" s="49"/>
      <c r="K81" s="49"/>
      <c r="L81" s="49"/>
      <c r="M81" s="49"/>
      <c r="N81" s="50"/>
      <c r="O81" s="50"/>
    </row>
    <row r="82" spans="1:15" ht="14.25" customHeight="1">
      <c r="A82" s="102"/>
      <c r="B82" s="137"/>
      <c r="C82" s="24">
        <v>0</v>
      </c>
      <c r="D82" s="29" t="s">
        <v>539</v>
      </c>
      <c r="E82" s="99">
        <v>1</v>
      </c>
      <c r="F82" s="21"/>
      <c r="G82" s="21">
        <f>INT(C82*E82*F82)</f>
        <v>0</v>
      </c>
      <c r="H82" s="68"/>
    </row>
    <row r="83" spans="1:15" ht="14.25" customHeight="1">
      <c r="A83" s="133" t="s">
        <v>485</v>
      </c>
      <c r="B83" s="136"/>
      <c r="C83" s="23"/>
      <c r="D83" s="28"/>
      <c r="E83" s="28"/>
      <c r="F83" s="20"/>
      <c r="G83" s="20"/>
      <c r="H83" s="53"/>
      <c r="J83" s="66"/>
      <c r="K83" s="65"/>
      <c r="L83" s="49"/>
      <c r="M83" s="49"/>
      <c r="N83" s="50"/>
      <c r="O83" s="50"/>
    </row>
    <row r="84" spans="1:15" ht="14.25" customHeight="1">
      <c r="A84" s="102"/>
      <c r="B84" s="137"/>
      <c r="C84" s="24">
        <v>0</v>
      </c>
      <c r="D84" s="29" t="s">
        <v>539</v>
      </c>
      <c r="E84" s="99">
        <v>1</v>
      </c>
      <c r="F84" s="21"/>
      <c r="G84" s="21">
        <f>INT(C84*E84*F84)</f>
        <v>0</v>
      </c>
      <c r="H84" s="68"/>
    </row>
    <row r="85" spans="1:15" ht="14.25" customHeight="1">
      <c r="A85" s="133" t="s">
        <v>486</v>
      </c>
      <c r="B85" s="136"/>
      <c r="C85" s="23"/>
      <c r="D85" s="28"/>
      <c r="E85" s="28"/>
      <c r="F85" s="20"/>
      <c r="G85" s="20"/>
      <c r="H85" s="53"/>
    </row>
    <row r="86" spans="1:15" ht="14.25" customHeight="1">
      <c r="A86" s="102"/>
      <c r="B86" s="137"/>
      <c r="C86" s="24">
        <v>143</v>
      </c>
      <c r="D86" s="29" t="s">
        <v>539</v>
      </c>
      <c r="E86" s="99">
        <v>1</v>
      </c>
      <c r="F86" s="21"/>
      <c r="G86" s="21">
        <f>INT(C86*E86*F86)</f>
        <v>0</v>
      </c>
      <c r="H86" s="68"/>
    </row>
    <row r="87" spans="1:15" ht="14.25" customHeight="1">
      <c r="A87" s="133" t="s">
        <v>534</v>
      </c>
      <c r="B87" s="136"/>
      <c r="C87" s="23"/>
      <c r="D87" s="28"/>
      <c r="E87" s="28"/>
      <c r="F87" s="20"/>
      <c r="G87" s="20"/>
      <c r="H87" s="53"/>
    </row>
    <row r="88" spans="1:15" ht="14.25" customHeight="1">
      <c r="A88" s="102"/>
      <c r="B88" s="137"/>
      <c r="C88" s="24">
        <v>0</v>
      </c>
      <c r="D88" s="29" t="s">
        <v>539</v>
      </c>
      <c r="E88" s="99">
        <v>1</v>
      </c>
      <c r="F88" s="21"/>
      <c r="G88" s="21">
        <f>INT(C88*E88*F88)</f>
        <v>0</v>
      </c>
      <c r="H88" s="68"/>
    </row>
    <row r="89" spans="1:15" ht="14.25" customHeight="1">
      <c r="A89" s="133" t="s">
        <v>535</v>
      </c>
      <c r="B89" s="136"/>
      <c r="C89" s="23"/>
      <c r="D89" s="28"/>
      <c r="E89" s="28"/>
      <c r="F89" s="20"/>
      <c r="G89" s="20"/>
      <c r="H89" s="51"/>
      <c r="J89" s="49"/>
      <c r="K89" s="49"/>
      <c r="L89" s="49"/>
      <c r="M89" s="49"/>
      <c r="N89" s="50"/>
      <c r="O89" s="50"/>
    </row>
    <row r="90" spans="1:15" ht="14.25" customHeight="1">
      <c r="A90" s="102"/>
      <c r="B90" s="137"/>
      <c r="C90" s="24">
        <v>0</v>
      </c>
      <c r="D90" s="29" t="s">
        <v>539</v>
      </c>
      <c r="E90" s="99">
        <v>1</v>
      </c>
      <c r="F90" s="21"/>
      <c r="G90" s="21">
        <f>INT(C90*E90*F90)</f>
        <v>0</v>
      </c>
      <c r="H90" s="39"/>
    </row>
    <row r="91" spans="1:15" ht="14.25" customHeight="1">
      <c r="A91" s="133" t="s">
        <v>536</v>
      </c>
      <c r="B91" s="136"/>
      <c r="C91" s="23"/>
      <c r="D91" s="28"/>
      <c r="E91" s="28"/>
      <c r="F91" s="20"/>
      <c r="G91" s="20"/>
      <c r="H91" s="51"/>
      <c r="J91" s="49"/>
      <c r="K91" s="49"/>
      <c r="L91" s="49"/>
      <c r="M91" s="49"/>
      <c r="N91" s="50"/>
      <c r="O91" s="50"/>
    </row>
    <row r="92" spans="1:15" ht="14.25" customHeight="1">
      <c r="A92" s="102"/>
      <c r="B92" s="137"/>
      <c r="C92" s="24">
        <v>0</v>
      </c>
      <c r="D92" s="29" t="s">
        <v>539</v>
      </c>
      <c r="E92" s="99">
        <v>1</v>
      </c>
      <c r="F92" s="21"/>
      <c r="G92" s="21">
        <f>INT(C92*E92*F92)</f>
        <v>0</v>
      </c>
      <c r="H92" s="39"/>
    </row>
    <row r="93" spans="1:15" ht="14.25" customHeight="1">
      <c r="A93" s="133" t="s">
        <v>537</v>
      </c>
      <c r="B93" s="136"/>
      <c r="C93" s="23"/>
      <c r="D93" s="28"/>
      <c r="E93" s="28"/>
      <c r="F93" s="20"/>
      <c r="G93" s="20"/>
      <c r="H93" s="51"/>
      <c r="J93" s="49"/>
      <c r="K93" s="49"/>
      <c r="L93" s="49"/>
      <c r="M93" s="49"/>
      <c r="N93" s="50"/>
      <c r="O93" s="50"/>
    </row>
    <row r="94" spans="1:15" ht="14.25" customHeight="1">
      <c r="A94" s="102"/>
      <c r="B94" s="137"/>
      <c r="C94" s="24">
        <v>494</v>
      </c>
      <c r="D94" s="29" t="s">
        <v>539</v>
      </c>
      <c r="E94" s="99">
        <v>1</v>
      </c>
      <c r="F94" s="21"/>
      <c r="G94" s="21">
        <f>INT(C94*E94*F94)</f>
        <v>0</v>
      </c>
      <c r="H94" s="39"/>
    </row>
    <row r="95" spans="1:15" ht="14.25" customHeight="1">
      <c r="A95" s="133" t="s">
        <v>538</v>
      </c>
      <c r="B95" s="136"/>
      <c r="C95" s="23"/>
      <c r="D95" s="28"/>
      <c r="E95" s="28"/>
      <c r="F95" s="20"/>
      <c r="G95" s="20"/>
      <c r="H95" s="51"/>
      <c r="J95" s="49"/>
      <c r="K95" s="49"/>
      <c r="L95" s="49"/>
      <c r="M95" s="49"/>
      <c r="N95" s="50"/>
      <c r="O95" s="50"/>
    </row>
    <row r="96" spans="1:15" ht="14.25" customHeight="1">
      <c r="A96" s="102"/>
      <c r="B96" s="137"/>
      <c r="C96" s="24">
        <v>48</v>
      </c>
      <c r="D96" s="29" t="s">
        <v>539</v>
      </c>
      <c r="E96" s="99">
        <v>1</v>
      </c>
      <c r="F96" s="21"/>
      <c r="G96" s="21">
        <f>INT(C96*E96*F96)</f>
        <v>0</v>
      </c>
      <c r="H96" s="39"/>
    </row>
    <row r="97" spans="1:15" ht="14.25" customHeight="1">
      <c r="A97" s="133"/>
      <c r="B97" s="136"/>
      <c r="C97" s="23"/>
      <c r="D97" s="28"/>
      <c r="E97" s="28"/>
      <c r="F97" s="20"/>
      <c r="G97" s="20"/>
      <c r="H97" s="51"/>
      <c r="J97" s="49"/>
      <c r="K97" s="49"/>
      <c r="L97" s="49"/>
      <c r="M97" s="49"/>
      <c r="N97" s="50"/>
      <c r="O97" s="50"/>
    </row>
    <row r="98" spans="1:15" ht="14.25" customHeight="1">
      <c r="A98" s="134"/>
      <c r="B98" s="138"/>
      <c r="C98" s="25"/>
      <c r="D98" s="79"/>
      <c r="E98" s="104"/>
      <c r="F98" s="22"/>
      <c r="G98" s="21">
        <f>INT(C98*E98*F98)</f>
        <v>0</v>
      </c>
      <c r="H98" s="40"/>
    </row>
    <row r="99" spans="1:15" ht="14.25" customHeight="1">
      <c r="A99" s="105"/>
      <c r="B99" s="139"/>
      <c r="C99" s="106"/>
      <c r="D99" s="107"/>
      <c r="E99" s="107"/>
      <c r="F99" s="108"/>
      <c r="G99" s="302"/>
      <c r="H99" s="109">
        <f>IF(G100&lt;10^4,-1,IF(G100&lt;10^5,-2,IF(G100&lt;10^6,-3,-4)))</f>
        <v>-1</v>
      </c>
      <c r="J99" s="66"/>
      <c r="K99" s="66"/>
      <c r="L99" s="49"/>
      <c r="M99" s="49"/>
      <c r="N99" s="50"/>
      <c r="O99" s="50"/>
    </row>
    <row r="100" spans="1:15" ht="14.25" customHeight="1">
      <c r="A100" s="110" t="s">
        <v>559</v>
      </c>
      <c r="B100" s="138"/>
      <c r="C100" s="25"/>
      <c r="D100" s="48"/>
      <c r="E100" s="48"/>
      <c r="F100" s="22"/>
      <c r="G100" s="22">
        <f t="array" ref="G100">SUM(IF(MOD(ROW(G80:G98),2)=MOD(ROW(G80),2),G80:G98))</f>
        <v>0</v>
      </c>
      <c r="H100" s="111">
        <f>ROUNDDOWN(G100,H99)</f>
        <v>0</v>
      </c>
    </row>
    <row r="101" spans="1:15" ht="14.25" customHeight="1">
      <c r="H101" s="14"/>
    </row>
    <row r="102" spans="1:15" ht="26.1" customHeight="1">
      <c r="A102" s="94">
        <f>A77+1</f>
        <v>5</v>
      </c>
      <c r="B102" s="140" t="str">
        <f>内訳1!A80</f>
        <v>仮設材運搬費</v>
      </c>
      <c r="C102" s="35"/>
      <c r="D102" s="31"/>
      <c r="E102" s="31"/>
      <c r="F102" s="31"/>
      <c r="G102" s="32"/>
      <c r="H102" s="16"/>
      <c r="J102" s="62"/>
      <c r="K102" s="62"/>
      <c r="L102" s="62"/>
      <c r="M102" s="62"/>
      <c r="N102" s="62"/>
    </row>
    <row r="103" spans="1:15" ht="26.1" customHeight="1">
      <c r="A103" s="33" t="s">
        <v>132</v>
      </c>
      <c r="B103" s="135" t="s">
        <v>133</v>
      </c>
      <c r="C103" s="34" t="s">
        <v>134</v>
      </c>
      <c r="D103" s="34" t="s">
        <v>129</v>
      </c>
      <c r="E103" s="34" t="s">
        <v>563</v>
      </c>
      <c r="F103" s="34" t="s">
        <v>135</v>
      </c>
      <c r="G103" s="34" t="s">
        <v>136</v>
      </c>
      <c r="H103" s="19" t="s">
        <v>137</v>
      </c>
      <c r="J103" s="62"/>
      <c r="K103" s="62"/>
      <c r="L103" s="112"/>
      <c r="M103" s="62"/>
      <c r="N103" s="62"/>
    </row>
    <row r="104" spans="1:15" ht="14.25" customHeight="1">
      <c r="A104" s="41" t="s">
        <v>718</v>
      </c>
      <c r="B104" s="136"/>
      <c r="C104" s="58"/>
      <c r="D104" s="28"/>
      <c r="E104" s="28"/>
      <c r="F104" s="20"/>
      <c r="G104" s="20"/>
      <c r="H104" s="53"/>
      <c r="J104" s="49"/>
      <c r="K104" s="49"/>
      <c r="L104" s="112"/>
      <c r="M104" s="49"/>
      <c r="N104" s="49"/>
      <c r="O104" s="50"/>
    </row>
    <row r="105" spans="1:15" ht="14.25" customHeight="1">
      <c r="A105" s="42"/>
      <c r="B105" s="137"/>
      <c r="C105" s="24">
        <f>内訳1!B18</f>
        <v>76.2</v>
      </c>
      <c r="D105" s="29" t="s">
        <v>539</v>
      </c>
      <c r="E105" s="99">
        <v>1</v>
      </c>
      <c r="F105" s="21"/>
      <c r="G105" s="21">
        <f>INT(C105*E105*F105)</f>
        <v>0</v>
      </c>
      <c r="H105" s="68"/>
      <c r="J105" s="62"/>
      <c r="K105" s="62"/>
      <c r="L105" s="62"/>
      <c r="M105" s="62"/>
      <c r="N105" s="62"/>
    </row>
    <row r="106" spans="1:15" ht="14.25" customHeight="1">
      <c r="A106" s="41" t="s">
        <v>685</v>
      </c>
      <c r="B106" s="136" t="s">
        <v>719</v>
      </c>
      <c r="C106" s="58"/>
      <c r="D106" s="28"/>
      <c r="E106" s="28"/>
      <c r="F106" s="20"/>
      <c r="G106" s="20"/>
      <c r="H106" s="53"/>
      <c r="J106" s="49"/>
      <c r="K106" s="49"/>
      <c r="L106" s="49"/>
      <c r="M106" s="49"/>
      <c r="N106" s="49"/>
      <c r="O106" s="50"/>
    </row>
    <row r="107" spans="1:15" ht="14.25" customHeight="1">
      <c r="A107" s="42"/>
      <c r="B107" s="137" t="str">
        <f>内訳1!B20</f>
        <v>手摺先行方式</v>
      </c>
      <c r="C107" s="59">
        <f>内訳1!B21</f>
        <v>1488</v>
      </c>
      <c r="D107" s="29" t="s">
        <v>539</v>
      </c>
      <c r="E107" s="99">
        <v>1</v>
      </c>
      <c r="F107" s="21"/>
      <c r="G107" s="21">
        <f>INT(C107*E107*F107)</f>
        <v>0</v>
      </c>
      <c r="H107" s="68"/>
    </row>
    <row r="108" spans="1:15" ht="14.25" customHeight="1">
      <c r="A108" s="41" t="s">
        <v>685</v>
      </c>
      <c r="B108" s="136" t="s">
        <v>720</v>
      </c>
      <c r="C108" s="23"/>
      <c r="D108" s="28"/>
      <c r="E108" s="28"/>
      <c r="F108" s="20"/>
      <c r="G108" s="20"/>
      <c r="H108" s="53"/>
      <c r="J108" s="66"/>
      <c r="K108" s="65"/>
      <c r="L108" s="49"/>
      <c r="M108" s="49"/>
      <c r="N108" s="50"/>
      <c r="O108" s="50"/>
    </row>
    <row r="109" spans="1:15" ht="14.25" customHeight="1">
      <c r="A109" s="42"/>
      <c r="B109" s="137" t="str">
        <f>内訳1!B23</f>
        <v>手摺先行方式</v>
      </c>
      <c r="C109" s="59">
        <f>内訳1!B24</f>
        <v>2543</v>
      </c>
      <c r="D109" s="29" t="s">
        <v>539</v>
      </c>
      <c r="E109" s="99">
        <v>1</v>
      </c>
      <c r="F109" s="21"/>
      <c r="G109" s="21">
        <f>INT(C109*E109*F109)</f>
        <v>0</v>
      </c>
      <c r="H109" s="68"/>
    </row>
    <row r="110" spans="1:15" ht="14.25" customHeight="1">
      <c r="A110" s="41" t="s">
        <v>685</v>
      </c>
      <c r="B110" s="136" t="s">
        <v>721</v>
      </c>
      <c r="C110" s="113"/>
      <c r="D110" s="28"/>
      <c r="E110" s="28"/>
      <c r="F110" s="20"/>
      <c r="G110" s="20"/>
      <c r="H110" s="53"/>
    </row>
    <row r="111" spans="1:15" ht="14.25" customHeight="1">
      <c r="A111" s="42"/>
      <c r="B111" s="141"/>
      <c r="C111" s="59">
        <f>内訳1!B27</f>
        <v>126</v>
      </c>
      <c r="D111" s="29" t="s">
        <v>539</v>
      </c>
      <c r="E111" s="99">
        <v>1</v>
      </c>
      <c r="F111" s="21"/>
      <c r="G111" s="21">
        <f>INT(C111*E111*F111)</f>
        <v>0</v>
      </c>
      <c r="H111" s="68"/>
    </row>
    <row r="112" spans="1:15" ht="14.25" customHeight="1">
      <c r="A112" s="41" t="s">
        <v>684</v>
      </c>
      <c r="B112" s="136"/>
      <c r="C112" s="58"/>
      <c r="D112" s="28"/>
      <c r="E112" s="28"/>
      <c r="F112" s="20"/>
      <c r="G112" s="20"/>
      <c r="H112" s="53"/>
      <c r="J112" s="66"/>
      <c r="K112" s="65"/>
      <c r="L112" s="49"/>
      <c r="M112" s="49"/>
      <c r="N112" s="50"/>
      <c r="O112" s="50"/>
    </row>
    <row r="113" spans="1:15" ht="14.25" customHeight="1">
      <c r="A113" s="42"/>
      <c r="B113" s="137"/>
      <c r="C113" s="59">
        <f>内訳1!B30</f>
        <v>110</v>
      </c>
      <c r="D113" s="29" t="s">
        <v>539</v>
      </c>
      <c r="E113" s="99">
        <v>1</v>
      </c>
      <c r="F113" s="21"/>
      <c r="G113" s="21">
        <f>INT(C113*E113*F113)</f>
        <v>0</v>
      </c>
      <c r="H113" s="68"/>
    </row>
    <row r="114" spans="1:15" ht="14.25" customHeight="1">
      <c r="A114" s="41" t="s">
        <v>686</v>
      </c>
      <c r="B114" s="136"/>
      <c r="C114" s="113"/>
      <c r="D114" s="28"/>
      <c r="E114" s="28"/>
      <c r="F114" s="20"/>
      <c r="G114" s="20"/>
      <c r="H114" s="53"/>
      <c r="J114" s="49"/>
      <c r="K114" s="49"/>
      <c r="L114" s="49"/>
      <c r="M114" s="49"/>
      <c r="N114" s="50"/>
      <c r="O114" s="50"/>
    </row>
    <row r="115" spans="1:15" ht="14.25" customHeight="1">
      <c r="A115" s="42"/>
      <c r="B115" s="141"/>
      <c r="C115" s="24">
        <f>内訳1!B33</f>
        <v>20</v>
      </c>
      <c r="D115" s="29" t="s">
        <v>722</v>
      </c>
      <c r="E115" s="99">
        <v>1</v>
      </c>
      <c r="F115" s="21"/>
      <c r="G115" s="21">
        <f>INT(C115*E115*F115)</f>
        <v>0</v>
      </c>
      <c r="H115" s="68"/>
    </row>
    <row r="116" spans="1:15" ht="14.25" customHeight="1">
      <c r="A116" s="41" t="str">
        <f>内訳1!A34</f>
        <v>安全手摺</v>
      </c>
      <c r="B116" s="136" t="str">
        <f>内訳1!B34</f>
        <v>枠組本足場</v>
      </c>
      <c r="C116" s="58"/>
      <c r="D116" s="28"/>
      <c r="E116" s="28"/>
      <c r="F116" s="20"/>
      <c r="G116" s="20"/>
      <c r="H116" s="53"/>
    </row>
    <row r="117" spans="1:15" ht="14.25" customHeight="1">
      <c r="A117" s="42"/>
      <c r="B117" s="137" t="str">
        <f>内訳1!B35</f>
        <v>手摺先行方式</v>
      </c>
      <c r="C117" s="59">
        <f>内訳1!B36</f>
        <v>325</v>
      </c>
      <c r="D117" s="29" t="s">
        <v>722</v>
      </c>
      <c r="E117" s="99">
        <v>1</v>
      </c>
      <c r="F117" s="21"/>
      <c r="G117" s="21">
        <f>INT(C117*E117*F117)</f>
        <v>0</v>
      </c>
      <c r="H117" s="68"/>
    </row>
    <row r="118" spans="1:15" ht="14.25" customHeight="1">
      <c r="A118" s="41" t="str">
        <f>内訳1!A37</f>
        <v>安全手摺</v>
      </c>
      <c r="B118" s="136" t="str">
        <f>内訳1!B37</f>
        <v>枠組本足場</v>
      </c>
      <c r="C118" s="58"/>
      <c r="D118" s="28"/>
      <c r="E118" s="28"/>
      <c r="F118" s="20"/>
      <c r="G118" s="20"/>
      <c r="H118" s="51"/>
    </row>
    <row r="119" spans="1:15" ht="14.25" customHeight="1">
      <c r="A119" s="42"/>
      <c r="B119" s="137"/>
      <c r="C119" s="24">
        <f>内訳1!B39</f>
        <v>20</v>
      </c>
      <c r="D119" s="29" t="s">
        <v>722</v>
      </c>
      <c r="E119" s="99">
        <v>1</v>
      </c>
      <c r="F119" s="21"/>
      <c r="G119" s="21">
        <f>INT(C119*E119*F119)</f>
        <v>0</v>
      </c>
      <c r="H119" s="39"/>
    </row>
    <row r="120" spans="1:15" ht="14.25" customHeight="1">
      <c r="A120" s="133" t="str">
        <f>内訳1!A40</f>
        <v>安全手摺</v>
      </c>
      <c r="B120" s="136" t="str">
        <f>内訳1!B40</f>
        <v>単管本足場</v>
      </c>
      <c r="C120" s="58"/>
      <c r="D120" s="28"/>
      <c r="E120" s="28"/>
      <c r="F120" s="20"/>
      <c r="G120" s="20"/>
      <c r="H120" s="53"/>
    </row>
    <row r="121" spans="1:15" ht="14.25" customHeight="1">
      <c r="A121" s="102"/>
      <c r="B121" s="137"/>
      <c r="C121" s="24">
        <f>内訳1!B42</f>
        <v>20</v>
      </c>
      <c r="D121" s="29" t="s">
        <v>722</v>
      </c>
      <c r="E121" s="99">
        <v>1</v>
      </c>
      <c r="F121" s="21"/>
      <c r="G121" s="21">
        <f>INT(C121*E121*F121)</f>
        <v>0</v>
      </c>
      <c r="H121" s="68"/>
    </row>
    <row r="122" spans="1:15" ht="14.25" customHeight="1">
      <c r="A122" s="133" t="str">
        <f>内訳1!A44</f>
        <v>養生シート</v>
      </c>
      <c r="B122" s="136"/>
      <c r="C122" s="58"/>
      <c r="D122" s="28"/>
      <c r="E122" s="28"/>
      <c r="F122" s="20"/>
      <c r="G122" s="20"/>
      <c r="H122" s="53"/>
    </row>
    <row r="123" spans="1:15" ht="14.25" customHeight="1">
      <c r="A123" s="102"/>
      <c r="B123" s="137"/>
      <c r="C123" s="59">
        <f>内訳1!B45</f>
        <v>4267</v>
      </c>
      <c r="D123" s="29" t="s">
        <v>539</v>
      </c>
      <c r="E123" s="99">
        <v>1</v>
      </c>
      <c r="F123" s="21"/>
      <c r="G123" s="21">
        <f>INT(C123*E123*F123)</f>
        <v>0</v>
      </c>
      <c r="H123" s="68"/>
    </row>
    <row r="124" spans="1:15" ht="14.25" customHeight="1">
      <c r="A124" s="133" t="str">
        <f>内訳1!A47</f>
        <v>安全ﾈｯﾄ水平張り</v>
      </c>
      <c r="B124" s="136"/>
      <c r="C124" s="113"/>
      <c r="D124" s="28"/>
      <c r="E124" s="28"/>
      <c r="F124" s="20"/>
      <c r="G124" s="20"/>
      <c r="H124" s="53"/>
    </row>
    <row r="125" spans="1:15" ht="14.25" customHeight="1">
      <c r="A125" s="102"/>
      <c r="B125" s="137"/>
      <c r="C125" s="24">
        <f>内訳1!B48</f>
        <v>76.2</v>
      </c>
      <c r="D125" s="29" t="s">
        <v>539</v>
      </c>
      <c r="E125" s="99">
        <v>1</v>
      </c>
      <c r="F125" s="21"/>
      <c r="G125" s="21">
        <f>INT(C125*E125*F125)</f>
        <v>0</v>
      </c>
      <c r="H125" s="68"/>
    </row>
    <row r="126" spans="1:15" ht="14.25" customHeight="1">
      <c r="A126" s="133" t="str">
        <f>内訳1!A50</f>
        <v>小幅ネット</v>
      </c>
      <c r="B126" s="136"/>
      <c r="C126" s="58"/>
      <c r="D126" s="28"/>
      <c r="E126" s="28"/>
      <c r="F126" s="20"/>
      <c r="G126" s="20"/>
      <c r="H126" s="53"/>
    </row>
    <row r="127" spans="1:15" ht="14.25" customHeight="1">
      <c r="A127" s="102"/>
      <c r="B127" s="137"/>
      <c r="C127" s="59">
        <f>内訳1!B51</f>
        <v>852</v>
      </c>
      <c r="D127" s="29" t="s">
        <v>539</v>
      </c>
      <c r="E127" s="99">
        <v>1</v>
      </c>
      <c r="F127" s="21"/>
      <c r="G127" s="21">
        <f>INT(C127*E127*F127)</f>
        <v>0</v>
      </c>
      <c r="H127" s="68"/>
    </row>
    <row r="128" spans="1:15" ht="14.25" customHeight="1">
      <c r="A128" s="41" t="str">
        <f>内訳1!A55</f>
        <v>内部躯体足場</v>
      </c>
      <c r="B128" s="136" t="str">
        <f>内訳1!B55</f>
        <v>鉄筋型枠足場</v>
      </c>
      <c r="C128" s="113"/>
      <c r="D128" s="28"/>
      <c r="E128" s="28"/>
      <c r="F128" s="20"/>
      <c r="G128" s="20"/>
      <c r="H128" s="53"/>
    </row>
    <row r="129" spans="1:15" ht="14.25" customHeight="1">
      <c r="A129" s="42"/>
      <c r="B129" s="137" t="str">
        <f>内訳1!B56</f>
        <v>階高4.0m超5.0m以下</v>
      </c>
      <c r="C129" s="59">
        <f>内訳1!B57</f>
        <v>1258</v>
      </c>
      <c r="D129" s="29" t="s">
        <v>539</v>
      </c>
      <c r="E129" s="99">
        <v>1</v>
      </c>
      <c r="F129" s="21"/>
      <c r="G129" s="21">
        <f>INT(C129*E129*F129)</f>
        <v>0</v>
      </c>
      <c r="H129" s="68"/>
    </row>
    <row r="130" spans="1:15" ht="14.25" customHeight="1">
      <c r="A130" s="41" t="str">
        <f>内訳1!A58</f>
        <v>内部躯体足場</v>
      </c>
      <c r="B130" s="136" t="str">
        <f>内訳1!B58</f>
        <v>鉄筋型枠足場</v>
      </c>
      <c r="C130" s="58"/>
      <c r="D130" s="28"/>
      <c r="E130" s="28"/>
      <c r="F130" s="20"/>
      <c r="G130" s="20"/>
      <c r="H130" s="53"/>
    </row>
    <row r="131" spans="1:15" ht="14.25" customHeight="1">
      <c r="A131" s="42"/>
      <c r="B131" s="137" t="str">
        <f>内訳1!B59</f>
        <v>階高4.0m以下</v>
      </c>
      <c r="C131" s="59">
        <f>内訳1!B60</f>
        <v>3155</v>
      </c>
      <c r="D131" s="29" t="s">
        <v>539</v>
      </c>
      <c r="E131" s="99">
        <v>1</v>
      </c>
      <c r="F131" s="21"/>
      <c r="G131" s="21">
        <f>INT(C131*E131*F131)</f>
        <v>0</v>
      </c>
      <c r="H131" s="68"/>
    </row>
    <row r="132" spans="1:15" ht="14.25" customHeight="1">
      <c r="A132" s="133" t="str">
        <f>内訳1!A61</f>
        <v>内部仕上足場</v>
      </c>
      <c r="B132" s="136" t="str">
        <f>内訳1!B61</f>
        <v>枠組棚足場</v>
      </c>
      <c r="C132" s="113"/>
      <c r="D132" s="28"/>
      <c r="E132" s="28"/>
      <c r="F132" s="20"/>
      <c r="G132" s="20"/>
      <c r="H132" s="53"/>
    </row>
    <row r="133" spans="1:15" ht="14.25" customHeight="1">
      <c r="A133" s="102"/>
      <c r="B133" s="137" t="str">
        <f>内訳1!B62</f>
        <v>階高4.0m超5.0m以下</v>
      </c>
      <c r="C133" s="59">
        <f>内訳1!B63</f>
        <v>1211</v>
      </c>
      <c r="D133" s="29" t="s">
        <v>539</v>
      </c>
      <c r="E133" s="99">
        <v>1</v>
      </c>
      <c r="F133" s="21"/>
      <c r="G133" s="21">
        <f>INT(C133*E133*F133)</f>
        <v>0</v>
      </c>
      <c r="H133" s="68"/>
    </row>
    <row r="134" spans="1:15" ht="14.25" customHeight="1">
      <c r="A134" s="133" t="str">
        <f>内訳1!A64</f>
        <v>内部仕上足場</v>
      </c>
      <c r="B134" s="136" t="str">
        <f>内訳1!B64</f>
        <v>脚立足場</v>
      </c>
      <c r="C134" s="58"/>
      <c r="D134" s="28"/>
      <c r="E134" s="28"/>
      <c r="F134" s="20"/>
      <c r="G134" s="20"/>
      <c r="H134" s="53"/>
    </row>
    <row r="135" spans="1:15" ht="14.25" customHeight="1">
      <c r="A135" s="102"/>
      <c r="B135" s="137" t="str">
        <f>内訳1!B65</f>
        <v>階高4.0m以下</v>
      </c>
      <c r="C135" s="59">
        <f>内訳1!B66</f>
        <v>2787</v>
      </c>
      <c r="D135" s="29" t="s">
        <v>539</v>
      </c>
      <c r="E135" s="99">
        <v>1</v>
      </c>
      <c r="F135" s="21"/>
      <c r="G135" s="21">
        <f>INT(C135*E135*F135)</f>
        <v>0</v>
      </c>
      <c r="H135" s="68"/>
    </row>
    <row r="136" spans="1:15" ht="14.25" customHeight="1">
      <c r="A136" s="133" t="str">
        <f>内訳1!A67</f>
        <v>内部仕上足場</v>
      </c>
      <c r="B136" s="136" t="str">
        <f>内訳1!B67</f>
        <v>簡易型　移動式足場</v>
      </c>
      <c r="C136" s="113"/>
      <c r="D136" s="28"/>
      <c r="E136" s="28"/>
      <c r="F136" s="20"/>
      <c r="G136" s="20"/>
      <c r="H136" s="53"/>
      <c r="J136" s="49"/>
      <c r="K136" s="49"/>
      <c r="L136" s="49"/>
      <c r="M136" s="49"/>
      <c r="N136" s="50"/>
      <c r="O136" s="50"/>
    </row>
    <row r="137" spans="1:15" ht="14.25" customHeight="1">
      <c r="A137" s="102"/>
      <c r="B137" s="137" t="str">
        <f>内訳1!B68</f>
        <v>階高5.0m以上5.7m未満</v>
      </c>
      <c r="C137" s="24">
        <f>内訳1!B69</f>
        <v>20</v>
      </c>
      <c r="D137" s="29" t="s">
        <v>539</v>
      </c>
      <c r="E137" s="99">
        <v>1</v>
      </c>
      <c r="F137" s="21"/>
      <c r="G137" s="21">
        <f>INT(C137*E137*F137)</f>
        <v>0</v>
      </c>
      <c r="H137" s="68"/>
    </row>
    <row r="138" spans="1:15" ht="14.25" customHeight="1">
      <c r="A138" s="133" t="str">
        <f>内訳1!A70</f>
        <v>内部階段仕上足場</v>
      </c>
      <c r="B138" s="136"/>
      <c r="C138" s="113"/>
      <c r="D138" s="28"/>
      <c r="E138" s="28"/>
      <c r="F138" s="20"/>
      <c r="G138" s="20"/>
      <c r="H138" s="53"/>
    </row>
    <row r="139" spans="1:15" ht="14.25" customHeight="1">
      <c r="A139" s="102"/>
      <c r="B139" s="137"/>
      <c r="C139" s="59">
        <f>内訳1!B72</f>
        <v>397</v>
      </c>
      <c r="D139" s="29" t="s">
        <v>539</v>
      </c>
      <c r="E139" s="99">
        <v>1</v>
      </c>
      <c r="F139" s="21"/>
      <c r="G139" s="21">
        <f>INT(C139*E139*F139)</f>
        <v>0</v>
      </c>
      <c r="H139" s="68"/>
    </row>
    <row r="140" spans="1:15" ht="14.25" customHeight="1">
      <c r="A140" s="133" t="str">
        <f>内訳1!A73</f>
        <v>ｴﾚﾍﾞｰﾀｰｼｬﾌﾄ内足場</v>
      </c>
      <c r="B140" s="136" t="str">
        <f>内訳1!B70</f>
        <v>枠組棚足場</v>
      </c>
      <c r="C140" s="58"/>
      <c r="D140" s="28"/>
      <c r="E140" s="28"/>
      <c r="F140" s="20"/>
      <c r="G140" s="20"/>
      <c r="H140" s="51"/>
      <c r="K140" s="49"/>
      <c r="L140" s="49"/>
      <c r="M140" s="49"/>
      <c r="N140" s="50"/>
      <c r="O140" s="50"/>
    </row>
    <row r="141" spans="1:15" ht="14.25" customHeight="1">
      <c r="A141" s="102"/>
      <c r="B141" s="137"/>
      <c r="C141" s="59">
        <f>内訳1!B75</f>
        <v>20</v>
      </c>
      <c r="D141" s="29" t="s">
        <v>539</v>
      </c>
      <c r="E141" s="99">
        <v>1</v>
      </c>
      <c r="F141" s="21"/>
      <c r="G141" s="21">
        <f>INT(C141*E141*F141)</f>
        <v>0</v>
      </c>
      <c r="H141" s="39"/>
    </row>
    <row r="142" spans="1:15" ht="14.25" customHeight="1">
      <c r="A142" s="41"/>
      <c r="B142" s="136"/>
      <c r="C142" s="58"/>
      <c r="D142" s="28"/>
      <c r="E142" s="28"/>
      <c r="F142" s="20"/>
      <c r="G142" s="20"/>
      <c r="H142" s="51"/>
      <c r="J142" s="49"/>
      <c r="K142" s="49"/>
      <c r="L142" s="49"/>
      <c r="M142" s="49"/>
      <c r="N142" s="50"/>
      <c r="O142" s="50"/>
    </row>
    <row r="143" spans="1:15" ht="14.25" customHeight="1">
      <c r="A143" s="45"/>
      <c r="B143" s="138"/>
      <c r="C143" s="78"/>
      <c r="D143" s="79"/>
      <c r="E143" s="79"/>
      <c r="F143" s="22"/>
      <c r="G143" s="21">
        <f>INT(C143*E143*F143)</f>
        <v>0</v>
      </c>
      <c r="H143" s="40"/>
    </row>
    <row r="144" spans="1:15" ht="14.25" customHeight="1">
      <c r="A144" s="105"/>
      <c r="B144" s="139"/>
      <c r="C144" s="106"/>
      <c r="D144" s="107"/>
      <c r="E144" s="107"/>
      <c r="F144" s="108"/>
      <c r="G144" s="302"/>
      <c r="H144" s="109">
        <f>IF(G145&lt;10^4,-1,IF(G145&lt;10^5,-2,IF(G145&lt;10^6,-3,-4)))</f>
        <v>-1</v>
      </c>
      <c r="J144" s="66"/>
      <c r="K144" s="66"/>
      <c r="L144" s="49"/>
      <c r="M144" s="49"/>
      <c r="N144" s="50"/>
      <c r="O144" s="50"/>
    </row>
    <row r="145" spans="1:15" ht="14.25" customHeight="1">
      <c r="A145" s="110" t="s">
        <v>559</v>
      </c>
      <c r="B145" s="138"/>
      <c r="C145" s="25"/>
      <c r="D145" s="48"/>
      <c r="E145" s="48"/>
      <c r="F145" s="22"/>
      <c r="G145" s="22">
        <f t="array" ref="G145">SUM(IF(MOD(ROW(G105:G143),2)=MOD(ROW(G105),2),G105:G143))</f>
        <v>0</v>
      </c>
      <c r="H145" s="111">
        <f>ROUNDDOWN(G145,H144)</f>
        <v>0</v>
      </c>
    </row>
    <row r="146" spans="1:15" ht="14.25" customHeight="1">
      <c r="H146" s="14"/>
    </row>
    <row r="147" spans="1:15" ht="26.1" customHeight="1">
      <c r="A147" s="94">
        <f>A102+1</f>
        <v>6</v>
      </c>
      <c r="B147" s="140" t="str">
        <f>内訳1!A128</f>
        <v>土工機械運搬費</v>
      </c>
      <c r="C147" s="35"/>
      <c r="D147" s="31"/>
      <c r="E147" s="31"/>
      <c r="F147" s="31"/>
      <c r="G147" s="32"/>
      <c r="H147" s="16"/>
    </row>
    <row r="148" spans="1:15" ht="26.1" customHeight="1">
      <c r="A148" s="33" t="s">
        <v>132</v>
      </c>
      <c r="B148" s="135" t="s">
        <v>133</v>
      </c>
      <c r="C148" s="34" t="s">
        <v>134</v>
      </c>
      <c r="D148" s="34" t="s">
        <v>129</v>
      </c>
      <c r="E148" s="34" t="s">
        <v>563</v>
      </c>
      <c r="F148" s="34" t="s">
        <v>135</v>
      </c>
      <c r="G148" s="34" t="s">
        <v>136</v>
      </c>
      <c r="H148" s="19" t="s">
        <v>137</v>
      </c>
    </row>
    <row r="149" spans="1:15" ht="14.25" customHeight="1">
      <c r="A149" s="41" t="s">
        <v>723</v>
      </c>
      <c r="B149" s="136"/>
      <c r="C149" s="58"/>
      <c r="D149" s="28"/>
      <c r="E149" s="28"/>
      <c r="F149" s="20"/>
      <c r="G149" s="20"/>
      <c r="H149" s="53"/>
      <c r="J149" s="49"/>
      <c r="K149" s="49"/>
      <c r="L149" s="49"/>
      <c r="M149" s="49"/>
      <c r="N149" s="50"/>
      <c r="O149" s="50"/>
    </row>
    <row r="150" spans="1:15" ht="14.25" customHeight="1">
      <c r="A150" s="42"/>
      <c r="B150" s="137" t="s">
        <v>724</v>
      </c>
      <c r="C150" s="59">
        <v>0</v>
      </c>
      <c r="D150" s="29" t="s">
        <v>557</v>
      </c>
      <c r="E150" s="99">
        <v>2</v>
      </c>
      <c r="F150" s="21"/>
      <c r="G150" s="21">
        <f>INT(C150*E150*F150)</f>
        <v>0</v>
      </c>
      <c r="H150" s="68"/>
    </row>
    <row r="151" spans="1:15" ht="14.25" customHeight="1">
      <c r="A151" s="41" t="s">
        <v>723</v>
      </c>
      <c r="B151" s="136"/>
      <c r="C151" s="58"/>
      <c r="D151" s="28"/>
      <c r="E151" s="28"/>
      <c r="F151" s="20"/>
      <c r="G151" s="20"/>
      <c r="H151" s="53"/>
      <c r="J151" s="49"/>
      <c r="K151" s="49"/>
      <c r="L151" s="49"/>
      <c r="M151" s="49"/>
      <c r="N151" s="50"/>
      <c r="O151" s="50"/>
    </row>
    <row r="152" spans="1:15" ht="14.25" customHeight="1">
      <c r="A152" s="42"/>
      <c r="B152" s="137" t="s">
        <v>725</v>
      </c>
      <c r="C152" s="59">
        <v>1</v>
      </c>
      <c r="D152" s="29" t="s">
        <v>557</v>
      </c>
      <c r="E152" s="99">
        <v>2</v>
      </c>
      <c r="F152" s="21"/>
      <c r="G152" s="21">
        <f>INT(C152*E152*F152)</f>
        <v>0</v>
      </c>
      <c r="H152" s="68"/>
    </row>
    <row r="153" spans="1:15" ht="14.25" customHeight="1">
      <c r="A153" s="41" t="s">
        <v>723</v>
      </c>
      <c r="B153" s="136"/>
      <c r="C153" s="58"/>
      <c r="D153" s="28"/>
      <c r="E153" s="28"/>
      <c r="F153" s="20"/>
      <c r="G153" s="20"/>
      <c r="H153" s="53"/>
      <c r="J153" s="66"/>
      <c r="K153" s="65"/>
      <c r="L153" s="49"/>
      <c r="M153" s="49"/>
      <c r="N153" s="50"/>
      <c r="O153" s="50"/>
    </row>
    <row r="154" spans="1:15" ht="14.25" customHeight="1">
      <c r="A154" s="42"/>
      <c r="B154" s="137" t="s">
        <v>726</v>
      </c>
      <c r="C154" s="59">
        <v>0</v>
      </c>
      <c r="D154" s="29" t="s">
        <v>557</v>
      </c>
      <c r="E154" s="99">
        <v>2</v>
      </c>
      <c r="F154" s="21"/>
      <c r="G154" s="21">
        <f>INT(C154*E154*F154)</f>
        <v>0</v>
      </c>
      <c r="H154" s="68"/>
    </row>
    <row r="155" spans="1:15" ht="14.25" customHeight="1">
      <c r="A155" s="41" t="s">
        <v>723</v>
      </c>
      <c r="B155" s="136"/>
      <c r="C155" s="58"/>
      <c r="D155" s="28"/>
      <c r="E155" s="28"/>
      <c r="F155" s="20"/>
      <c r="G155" s="20"/>
      <c r="H155" s="53"/>
    </row>
    <row r="156" spans="1:15" ht="14.25" customHeight="1">
      <c r="A156" s="42"/>
      <c r="B156" s="173" t="s">
        <v>727</v>
      </c>
      <c r="C156" s="59">
        <v>0</v>
      </c>
      <c r="D156" s="29" t="s">
        <v>557</v>
      </c>
      <c r="E156" s="99">
        <v>2</v>
      </c>
      <c r="F156" s="21"/>
      <c r="G156" s="21">
        <f>INT(C156*E156*F156)</f>
        <v>0</v>
      </c>
      <c r="H156" s="68"/>
    </row>
    <row r="157" spans="1:15" ht="14.25" customHeight="1">
      <c r="A157" s="41" t="s">
        <v>723</v>
      </c>
      <c r="B157" s="136"/>
      <c r="C157" s="58"/>
      <c r="D157" s="28"/>
      <c r="E157" s="28"/>
      <c r="F157" s="20"/>
      <c r="G157" s="20"/>
      <c r="H157" s="53"/>
    </row>
    <row r="158" spans="1:15" ht="14.25" customHeight="1">
      <c r="A158" s="42"/>
      <c r="B158" s="173" t="s">
        <v>252</v>
      </c>
      <c r="C158" s="59">
        <v>0</v>
      </c>
      <c r="D158" s="29" t="s">
        <v>557</v>
      </c>
      <c r="E158" s="99">
        <v>2</v>
      </c>
      <c r="F158" s="21"/>
      <c r="G158" s="21">
        <f>INT(C158*E158*F158)</f>
        <v>0</v>
      </c>
      <c r="H158" s="39"/>
    </row>
    <row r="159" spans="1:15" ht="14.25" customHeight="1">
      <c r="A159" s="41" t="s">
        <v>728</v>
      </c>
      <c r="B159" s="136"/>
      <c r="C159" s="58"/>
      <c r="D159" s="28"/>
      <c r="E159" s="28"/>
      <c r="F159" s="20"/>
      <c r="G159" s="20"/>
      <c r="H159" s="53"/>
      <c r="J159" s="49"/>
      <c r="K159" s="49"/>
      <c r="L159" s="49"/>
      <c r="M159" s="49"/>
      <c r="N159" s="50"/>
      <c r="O159" s="50"/>
    </row>
    <row r="160" spans="1:15" ht="14.25" customHeight="1">
      <c r="A160" s="42"/>
      <c r="B160" s="137" t="s">
        <v>730</v>
      </c>
      <c r="C160" s="59">
        <v>0</v>
      </c>
      <c r="D160" s="29" t="s">
        <v>557</v>
      </c>
      <c r="E160" s="99">
        <v>2</v>
      </c>
      <c r="F160" s="21"/>
      <c r="G160" s="21">
        <f>INT(C160*E160*F160)</f>
        <v>0</v>
      </c>
      <c r="H160" s="68"/>
    </row>
    <row r="161" spans="1:15" ht="14.25" customHeight="1">
      <c r="A161" s="41" t="s">
        <v>729</v>
      </c>
      <c r="B161" s="136"/>
      <c r="C161" s="58"/>
      <c r="D161" s="28"/>
      <c r="E161" s="28"/>
      <c r="F161" s="20"/>
      <c r="G161" s="20"/>
      <c r="H161" s="53"/>
      <c r="J161" s="49"/>
      <c r="K161" s="49"/>
      <c r="L161" s="49"/>
      <c r="M161" s="49"/>
      <c r="N161" s="50"/>
      <c r="O161" s="50"/>
    </row>
    <row r="162" spans="1:15" ht="14.25" customHeight="1">
      <c r="A162" s="42"/>
      <c r="B162" s="173" t="s">
        <v>731</v>
      </c>
      <c r="C162" s="59">
        <f>内訳1!B81</f>
        <v>0</v>
      </c>
      <c r="D162" s="29" t="s">
        <v>557</v>
      </c>
      <c r="E162" s="99">
        <v>2</v>
      </c>
      <c r="F162" s="21"/>
      <c r="G162" s="21">
        <f>INT(C162*E162*F162)</f>
        <v>0</v>
      </c>
      <c r="H162" s="39"/>
    </row>
    <row r="163" spans="1:15" ht="14.25" customHeight="1">
      <c r="A163" s="133" t="s">
        <v>732</v>
      </c>
      <c r="B163" s="136"/>
      <c r="C163" s="58"/>
      <c r="D163" s="28"/>
      <c r="E163" s="28"/>
      <c r="F163" s="20"/>
      <c r="G163" s="20"/>
      <c r="H163" s="51"/>
      <c r="J163" s="49"/>
      <c r="K163" s="49"/>
      <c r="L163" s="49"/>
      <c r="M163" s="49"/>
      <c r="N163" s="50"/>
      <c r="O163" s="50"/>
    </row>
    <row r="164" spans="1:15" ht="14.25" customHeight="1">
      <c r="A164" s="42"/>
      <c r="B164" s="137" t="s">
        <v>734</v>
      </c>
      <c r="C164" s="59">
        <v>0</v>
      </c>
      <c r="D164" s="29" t="s">
        <v>557</v>
      </c>
      <c r="E164" s="99">
        <v>2</v>
      </c>
      <c r="F164" s="21"/>
      <c r="G164" s="21">
        <f>INT(C164*E164*F164)</f>
        <v>0</v>
      </c>
      <c r="H164" s="39"/>
    </row>
    <row r="165" spans="1:15" ht="14.25" customHeight="1">
      <c r="A165" s="41" t="s">
        <v>733</v>
      </c>
      <c r="B165" s="136" t="s">
        <v>736</v>
      </c>
      <c r="C165" s="58"/>
      <c r="D165" s="28"/>
      <c r="E165" s="28"/>
      <c r="F165" s="20"/>
      <c r="G165" s="20"/>
      <c r="H165" s="51"/>
      <c r="J165" s="49"/>
      <c r="K165" s="49"/>
      <c r="L165" s="49"/>
      <c r="M165" s="49"/>
      <c r="N165" s="50"/>
      <c r="O165" s="50"/>
    </row>
    <row r="166" spans="1:15" ht="14.25" customHeight="1">
      <c r="A166" s="42"/>
      <c r="B166" s="174" t="s">
        <v>735</v>
      </c>
      <c r="C166" s="59">
        <f>内訳1!B84</f>
        <v>0</v>
      </c>
      <c r="D166" s="29" t="s">
        <v>557</v>
      </c>
      <c r="E166" s="99">
        <v>2</v>
      </c>
      <c r="F166" s="21"/>
      <c r="G166" s="21">
        <f>INT(C166*E166*F166)</f>
        <v>0</v>
      </c>
      <c r="H166" s="39"/>
    </row>
    <row r="167" spans="1:15" ht="14.25" customHeight="1">
      <c r="A167" s="41" t="s">
        <v>733</v>
      </c>
      <c r="B167" s="136" t="s">
        <v>737</v>
      </c>
      <c r="C167" s="58"/>
      <c r="D167" s="28"/>
      <c r="E167" s="28"/>
      <c r="F167" s="20"/>
      <c r="G167" s="20"/>
      <c r="H167" s="51"/>
      <c r="J167" s="49"/>
      <c r="K167" s="49"/>
      <c r="L167" s="49"/>
      <c r="M167" s="49"/>
      <c r="N167" s="50"/>
      <c r="O167" s="50"/>
    </row>
    <row r="168" spans="1:15" ht="14.25" customHeight="1">
      <c r="A168" s="45"/>
      <c r="B168" s="174" t="s">
        <v>251</v>
      </c>
      <c r="C168" s="59">
        <f>内訳1!B87</f>
        <v>0</v>
      </c>
      <c r="D168" s="29" t="s">
        <v>557</v>
      </c>
      <c r="E168" s="99">
        <v>2</v>
      </c>
      <c r="F168" s="21"/>
      <c r="G168" s="21">
        <f>INT(C168*E168*F168)</f>
        <v>0</v>
      </c>
      <c r="H168" s="40"/>
    </row>
    <row r="169" spans="1:15" ht="14.25" customHeight="1">
      <c r="A169" s="105"/>
      <c r="B169" s="139"/>
      <c r="C169" s="106"/>
      <c r="D169" s="107"/>
      <c r="E169" s="107"/>
      <c r="F169" s="108"/>
      <c r="G169" s="302"/>
      <c r="H169" s="109">
        <f>IF(G170&lt;10^4,-1,IF(G170&lt;10^5,-2,IF(G170&lt;10^6,-3,-4)))</f>
        <v>-1</v>
      </c>
      <c r="J169" s="66"/>
      <c r="K169" s="66"/>
      <c r="L169" s="49"/>
      <c r="M169" s="49"/>
      <c r="N169" s="50"/>
      <c r="O169" s="50"/>
    </row>
    <row r="170" spans="1:15" ht="14.25" customHeight="1">
      <c r="A170" s="110" t="s">
        <v>559</v>
      </c>
      <c r="B170" s="138"/>
      <c r="C170" s="25"/>
      <c r="D170" s="48"/>
      <c r="E170" s="48"/>
      <c r="F170" s="22"/>
      <c r="G170" s="22">
        <f t="array" ref="G170">SUM(IF(MOD(ROW(G150:G168),2)=MOD(ROW(G150),2),G150:G168))</f>
        <v>0</v>
      </c>
      <c r="H170" s="111">
        <f>ROUNDDOWN(G170,H169)</f>
        <v>0</v>
      </c>
    </row>
    <row r="171" spans="1:15" ht="14.25" customHeight="1">
      <c r="H171" s="14"/>
    </row>
    <row r="172" spans="1:15" ht="26.1" customHeight="1">
      <c r="A172" s="94">
        <f>A147+1</f>
        <v>7</v>
      </c>
      <c r="B172" s="140"/>
      <c r="C172" s="35"/>
      <c r="D172" s="31"/>
      <c r="E172" s="31"/>
      <c r="F172" s="31"/>
      <c r="G172" s="32"/>
      <c r="H172" s="16"/>
    </row>
    <row r="173" spans="1:15" ht="26.1" customHeight="1">
      <c r="A173" s="33" t="s">
        <v>132</v>
      </c>
      <c r="B173" s="135" t="s">
        <v>133</v>
      </c>
      <c r="C173" s="34" t="s">
        <v>134</v>
      </c>
      <c r="D173" s="34" t="s">
        <v>129</v>
      </c>
      <c r="E173" s="34" t="s">
        <v>563</v>
      </c>
      <c r="F173" s="34" t="s">
        <v>135</v>
      </c>
      <c r="G173" s="34" t="s">
        <v>136</v>
      </c>
      <c r="H173" s="19" t="s">
        <v>137</v>
      </c>
    </row>
    <row r="174" spans="1:15" ht="14.25" customHeight="1">
      <c r="A174" s="41"/>
      <c r="B174" s="136"/>
      <c r="C174" s="58"/>
      <c r="D174" s="28"/>
      <c r="E174" s="28"/>
      <c r="F174" s="20"/>
      <c r="G174" s="20"/>
      <c r="H174" s="53"/>
      <c r="J174" s="49"/>
      <c r="K174" s="49"/>
      <c r="L174" s="49"/>
      <c r="M174" s="49"/>
      <c r="N174" s="50"/>
      <c r="O174" s="50"/>
    </row>
    <row r="175" spans="1:15" ht="14.25" customHeight="1">
      <c r="A175" s="42"/>
      <c r="B175" s="137"/>
      <c r="C175" s="59"/>
      <c r="D175" s="29"/>
      <c r="E175" s="99"/>
      <c r="F175" s="21"/>
      <c r="G175" s="21">
        <f>INT(C175*E175*F175)</f>
        <v>0</v>
      </c>
      <c r="H175" s="68"/>
    </row>
    <row r="176" spans="1:15" ht="14.25" customHeight="1">
      <c r="A176" s="41"/>
      <c r="B176" s="136"/>
      <c r="C176" s="58"/>
      <c r="D176" s="28"/>
      <c r="E176" s="28"/>
      <c r="F176" s="20"/>
      <c r="G176" s="20"/>
      <c r="H176" s="53"/>
      <c r="J176" s="49"/>
      <c r="K176" s="49"/>
      <c r="L176" s="49"/>
      <c r="M176" s="49"/>
      <c r="N176" s="50"/>
      <c r="O176" s="50"/>
    </row>
    <row r="177" spans="1:15" ht="14.25" customHeight="1">
      <c r="A177" s="42"/>
      <c r="B177" s="137"/>
      <c r="C177" s="59"/>
      <c r="D177" s="29"/>
      <c r="E177" s="99"/>
      <c r="F177" s="21"/>
      <c r="G177" s="21">
        <f>INT(C177*E177*F177)</f>
        <v>0</v>
      </c>
      <c r="H177" s="68"/>
    </row>
    <row r="178" spans="1:15" ht="14.25" customHeight="1">
      <c r="A178" s="41"/>
      <c r="B178" s="136"/>
      <c r="C178" s="58"/>
      <c r="D178" s="28"/>
      <c r="E178" s="28"/>
      <c r="F178" s="20"/>
      <c r="G178" s="20"/>
      <c r="H178" s="53"/>
      <c r="J178" s="66"/>
      <c r="K178" s="65"/>
      <c r="L178" s="49"/>
      <c r="M178" s="49"/>
      <c r="N178" s="50"/>
      <c r="O178" s="50"/>
    </row>
    <row r="179" spans="1:15" ht="14.25" customHeight="1">
      <c r="A179" s="42"/>
      <c r="B179" s="137"/>
      <c r="C179" s="59"/>
      <c r="D179" s="29"/>
      <c r="E179" s="99"/>
      <c r="F179" s="21"/>
      <c r="G179" s="21">
        <f>INT(C179*E179*F179)</f>
        <v>0</v>
      </c>
      <c r="H179" s="68"/>
    </row>
    <row r="180" spans="1:15" ht="14.25" customHeight="1">
      <c r="A180" s="41"/>
      <c r="B180" s="136"/>
      <c r="C180" s="58"/>
      <c r="D180" s="28"/>
      <c r="E180" s="28"/>
      <c r="F180" s="20"/>
      <c r="G180" s="20"/>
      <c r="H180" s="53"/>
    </row>
    <row r="181" spans="1:15" ht="14.25" customHeight="1">
      <c r="A181" s="42"/>
      <c r="B181" s="137"/>
      <c r="C181" s="59"/>
      <c r="D181" s="29"/>
      <c r="E181" s="99"/>
      <c r="F181" s="21"/>
      <c r="G181" s="21">
        <f>INT(C181*E181*F181)</f>
        <v>0</v>
      </c>
      <c r="H181" s="68"/>
    </row>
    <row r="182" spans="1:15" ht="14.25" customHeight="1">
      <c r="A182" s="101"/>
      <c r="B182" s="136"/>
      <c r="C182" s="58"/>
      <c r="D182" s="28"/>
      <c r="E182" s="28"/>
      <c r="F182" s="20"/>
      <c r="G182" s="20"/>
      <c r="H182" s="53"/>
    </row>
    <row r="183" spans="1:15" ht="14.25" customHeight="1">
      <c r="A183" s="102"/>
      <c r="B183" s="137"/>
      <c r="C183" s="59"/>
      <c r="D183" s="29"/>
      <c r="E183" s="99"/>
      <c r="F183" s="21"/>
      <c r="G183" s="21">
        <f>INT(C183*E183*F183)</f>
        <v>0</v>
      </c>
      <c r="H183" s="39"/>
    </row>
    <row r="184" spans="1:15" ht="14.25" customHeight="1">
      <c r="A184" s="101"/>
      <c r="B184" s="136"/>
      <c r="C184" s="58"/>
      <c r="D184" s="28"/>
      <c r="E184" s="28"/>
      <c r="F184" s="20"/>
      <c r="G184" s="20"/>
      <c r="H184" s="53"/>
      <c r="J184" s="49"/>
      <c r="K184" s="49"/>
      <c r="L184" s="49"/>
      <c r="M184" s="49"/>
      <c r="N184" s="50"/>
      <c r="O184" s="50"/>
    </row>
    <row r="185" spans="1:15" ht="14.25" customHeight="1">
      <c r="A185" s="42"/>
      <c r="B185" s="137"/>
      <c r="C185" s="59"/>
      <c r="D185" s="29"/>
      <c r="E185" s="99"/>
      <c r="F185" s="21"/>
      <c r="G185" s="21">
        <f>INT(C185*E185*F185)</f>
        <v>0</v>
      </c>
      <c r="H185" s="68"/>
    </row>
    <row r="186" spans="1:15" ht="14.25" customHeight="1">
      <c r="A186" s="101"/>
      <c r="B186" s="136"/>
      <c r="C186" s="58"/>
      <c r="D186" s="28"/>
      <c r="E186" s="28"/>
      <c r="F186" s="20"/>
      <c r="G186" s="20"/>
      <c r="H186" s="53"/>
      <c r="J186" s="49"/>
      <c r="K186" s="49"/>
      <c r="L186" s="49"/>
      <c r="M186" s="49"/>
      <c r="N186" s="50"/>
      <c r="O186" s="50"/>
    </row>
    <row r="187" spans="1:15" ht="14.25" customHeight="1">
      <c r="A187" s="42"/>
      <c r="B187" s="137"/>
      <c r="C187" s="59"/>
      <c r="D187" s="29"/>
      <c r="E187" s="99"/>
      <c r="F187" s="21"/>
      <c r="G187" s="21">
        <f>INT(C187*E187*F187)</f>
        <v>0</v>
      </c>
      <c r="H187" s="39"/>
    </row>
    <row r="188" spans="1:15" ht="14.25" customHeight="1">
      <c r="A188" s="103"/>
      <c r="B188" s="136"/>
      <c r="C188" s="58"/>
      <c r="D188" s="28"/>
      <c r="E188" s="28"/>
      <c r="F188" s="20"/>
      <c r="G188" s="20"/>
      <c r="H188" s="51"/>
      <c r="J188" s="49"/>
      <c r="K188" s="49"/>
      <c r="L188" s="49"/>
      <c r="M188" s="49"/>
      <c r="N188" s="50"/>
      <c r="O188" s="50"/>
    </row>
    <row r="189" spans="1:15" ht="14.25" customHeight="1">
      <c r="A189" s="42"/>
      <c r="B189" s="137"/>
      <c r="C189" s="59"/>
      <c r="D189" s="29"/>
      <c r="E189" s="99"/>
      <c r="F189" s="21"/>
      <c r="G189" s="21">
        <f>INT(C189*E189*F189)</f>
        <v>0</v>
      </c>
      <c r="H189" s="39"/>
    </row>
    <row r="190" spans="1:15" ht="14.25" customHeight="1">
      <c r="A190" s="41"/>
      <c r="B190" s="136"/>
      <c r="C190" s="58"/>
      <c r="D190" s="28"/>
      <c r="E190" s="28"/>
      <c r="F190" s="20"/>
      <c r="G190" s="20"/>
      <c r="H190" s="51"/>
      <c r="J190" s="49"/>
      <c r="K190" s="49"/>
      <c r="L190" s="49"/>
      <c r="M190" s="49"/>
      <c r="N190" s="50"/>
      <c r="O190" s="50"/>
    </row>
    <row r="191" spans="1:15" ht="14.25" customHeight="1">
      <c r="A191" s="42"/>
      <c r="B191" s="137"/>
      <c r="C191" s="59"/>
      <c r="D191" s="29"/>
      <c r="E191" s="99"/>
      <c r="F191" s="21"/>
      <c r="G191" s="21">
        <f>INT(C191*E191*F191)</f>
        <v>0</v>
      </c>
      <c r="H191" s="39"/>
    </row>
    <row r="192" spans="1:15" ht="14.25" customHeight="1">
      <c r="A192" s="41"/>
      <c r="B192" s="136"/>
      <c r="C192" s="58"/>
      <c r="D192" s="28"/>
      <c r="E192" s="28"/>
      <c r="F192" s="20"/>
      <c r="G192" s="20"/>
      <c r="H192" s="51"/>
      <c r="J192" s="49"/>
      <c r="K192" s="49"/>
      <c r="L192" s="49"/>
      <c r="M192" s="49"/>
      <c r="N192" s="50"/>
      <c r="O192" s="50"/>
    </row>
    <row r="193" spans="1:15" ht="14.25" customHeight="1">
      <c r="A193" s="45"/>
      <c r="B193" s="138"/>
      <c r="C193" s="78"/>
      <c r="D193" s="79"/>
      <c r="E193" s="104"/>
      <c r="F193" s="22"/>
      <c r="G193" s="21">
        <f>INT(C193*E193*F193)</f>
        <v>0</v>
      </c>
      <c r="H193" s="40"/>
    </row>
    <row r="194" spans="1:15" ht="14.25" customHeight="1">
      <c r="A194" s="105"/>
      <c r="B194" s="139"/>
      <c r="C194" s="106"/>
      <c r="D194" s="107"/>
      <c r="E194" s="107"/>
      <c r="F194" s="108"/>
      <c r="G194" s="302"/>
      <c r="H194" s="109">
        <f>IF(G195&lt;10^4,-1,IF(G195&lt;10^5,-2,IF(G195&lt;10^6,-3,-4)))</f>
        <v>-1</v>
      </c>
      <c r="J194" s="66"/>
      <c r="K194" s="66"/>
      <c r="L194" s="49"/>
      <c r="M194" s="49"/>
      <c r="N194" s="50"/>
      <c r="O194" s="50"/>
    </row>
    <row r="195" spans="1:15" ht="14.25" customHeight="1">
      <c r="A195" s="110" t="s">
        <v>559</v>
      </c>
      <c r="B195" s="138"/>
      <c r="C195" s="25"/>
      <c r="D195" s="48"/>
      <c r="E195" s="48"/>
      <c r="F195" s="22"/>
      <c r="G195" s="22">
        <f t="array" ref="G195">SUM(IF(MOD(ROW(G175:G193),2)=MOD(ROW(G175),2),G175:G193))</f>
        <v>0</v>
      </c>
      <c r="H195" s="111">
        <f>ROUNDDOWN(G195,H194)</f>
        <v>0</v>
      </c>
    </row>
    <row r="196" spans="1:15" ht="14.25" customHeight="1">
      <c r="H196" s="14"/>
    </row>
    <row r="197" spans="1:15" ht="26.1" customHeight="1">
      <c r="A197" s="94">
        <f>A172+1</f>
        <v>8</v>
      </c>
      <c r="B197" s="140"/>
      <c r="C197" s="35"/>
      <c r="D197" s="31"/>
      <c r="E197" s="31"/>
      <c r="F197" s="31"/>
      <c r="G197" s="32"/>
      <c r="H197" s="16"/>
    </row>
    <row r="198" spans="1:15" ht="26.1" customHeight="1">
      <c r="A198" s="33" t="s">
        <v>132</v>
      </c>
      <c r="B198" s="135" t="s">
        <v>133</v>
      </c>
      <c r="C198" s="34" t="s">
        <v>134</v>
      </c>
      <c r="D198" s="34" t="s">
        <v>129</v>
      </c>
      <c r="E198" s="34" t="s">
        <v>563</v>
      </c>
      <c r="F198" s="34" t="s">
        <v>135</v>
      </c>
      <c r="G198" s="34" t="s">
        <v>136</v>
      </c>
      <c r="H198" s="19" t="s">
        <v>137</v>
      </c>
    </row>
    <row r="199" spans="1:15" ht="14.25" customHeight="1">
      <c r="A199" s="41"/>
      <c r="B199" s="136"/>
      <c r="C199" s="58"/>
      <c r="D199" s="28"/>
      <c r="E199" s="28"/>
      <c r="F199" s="20"/>
      <c r="G199" s="20"/>
      <c r="H199" s="53"/>
      <c r="J199" s="49"/>
      <c r="K199" s="49"/>
      <c r="L199" s="49"/>
      <c r="M199" s="49"/>
      <c r="N199" s="50"/>
      <c r="O199" s="50"/>
    </row>
    <row r="200" spans="1:15" ht="14.25" customHeight="1">
      <c r="A200" s="42"/>
      <c r="B200" s="137"/>
      <c r="C200" s="59"/>
      <c r="D200" s="29"/>
      <c r="E200" s="99"/>
      <c r="F200" s="21"/>
      <c r="G200" s="21">
        <f>INT(C200*E200*F200)</f>
        <v>0</v>
      </c>
      <c r="H200" s="68"/>
    </row>
    <row r="201" spans="1:15" ht="14.25" customHeight="1">
      <c r="A201" s="41"/>
      <c r="B201" s="136"/>
      <c r="C201" s="58"/>
      <c r="D201" s="28"/>
      <c r="E201" s="28"/>
      <c r="F201" s="20"/>
      <c r="G201" s="20"/>
      <c r="H201" s="53"/>
      <c r="J201" s="49"/>
      <c r="K201" s="49"/>
      <c r="L201" s="49"/>
      <c r="M201" s="49"/>
      <c r="N201" s="50"/>
      <c r="O201" s="50"/>
    </row>
    <row r="202" spans="1:15" ht="14.25" customHeight="1">
      <c r="A202" s="42"/>
      <c r="B202" s="137"/>
      <c r="C202" s="59"/>
      <c r="D202" s="29"/>
      <c r="E202" s="99"/>
      <c r="F202" s="21"/>
      <c r="G202" s="21">
        <f>INT(C202*E202*F202)</f>
        <v>0</v>
      </c>
      <c r="H202" s="68"/>
    </row>
    <row r="203" spans="1:15" ht="14.25" customHeight="1">
      <c r="A203" s="41"/>
      <c r="B203" s="136"/>
      <c r="C203" s="58"/>
      <c r="D203" s="28"/>
      <c r="E203" s="28"/>
      <c r="F203" s="20"/>
      <c r="G203" s="20"/>
      <c r="H203" s="53"/>
      <c r="J203" s="66"/>
      <c r="K203" s="65"/>
      <c r="L203" s="49"/>
      <c r="M203" s="49"/>
      <c r="N203" s="50"/>
      <c r="O203" s="50"/>
    </row>
    <row r="204" spans="1:15" ht="14.25" customHeight="1">
      <c r="A204" s="42"/>
      <c r="B204" s="137"/>
      <c r="C204" s="59"/>
      <c r="D204" s="29"/>
      <c r="E204" s="99"/>
      <c r="F204" s="21"/>
      <c r="G204" s="21">
        <f>INT(C204*E204*F204)</f>
        <v>0</v>
      </c>
      <c r="H204" s="68"/>
    </row>
    <row r="205" spans="1:15" ht="14.25" customHeight="1">
      <c r="A205" s="41"/>
      <c r="B205" s="136"/>
      <c r="C205" s="58"/>
      <c r="D205" s="28"/>
      <c r="E205" s="28"/>
      <c r="F205" s="20"/>
      <c r="G205" s="20"/>
      <c r="H205" s="53"/>
    </row>
    <row r="206" spans="1:15" ht="14.25" customHeight="1">
      <c r="A206" s="42"/>
      <c r="B206" s="137"/>
      <c r="C206" s="59"/>
      <c r="D206" s="29"/>
      <c r="E206" s="99"/>
      <c r="F206" s="21"/>
      <c r="G206" s="21">
        <f>INT(C206*E206*F206)</f>
        <v>0</v>
      </c>
      <c r="H206" s="68"/>
    </row>
    <row r="207" spans="1:15" ht="14.25" customHeight="1">
      <c r="A207" s="101"/>
      <c r="B207" s="136"/>
      <c r="C207" s="58"/>
      <c r="D207" s="28"/>
      <c r="E207" s="28"/>
      <c r="F207" s="20"/>
      <c r="G207" s="20"/>
      <c r="H207" s="53"/>
    </row>
    <row r="208" spans="1:15" ht="14.25" customHeight="1">
      <c r="A208" s="102"/>
      <c r="B208" s="137"/>
      <c r="C208" s="59"/>
      <c r="D208" s="29"/>
      <c r="E208" s="99"/>
      <c r="F208" s="21"/>
      <c r="G208" s="21">
        <f>INT(C208*E208*F208)</f>
        <v>0</v>
      </c>
      <c r="H208" s="39"/>
    </row>
    <row r="209" spans="1:15" ht="14.25" customHeight="1">
      <c r="A209" s="101"/>
      <c r="B209" s="136"/>
      <c r="C209" s="58"/>
      <c r="D209" s="28"/>
      <c r="E209" s="28"/>
      <c r="F209" s="20"/>
      <c r="G209" s="20"/>
      <c r="H209" s="53"/>
      <c r="J209" s="49"/>
      <c r="K209" s="49"/>
      <c r="L209" s="49"/>
      <c r="M209" s="49"/>
      <c r="N209" s="50"/>
      <c r="O209" s="50"/>
    </row>
    <row r="210" spans="1:15" ht="14.25" customHeight="1">
      <c r="A210" s="42"/>
      <c r="B210" s="137"/>
      <c r="C210" s="59"/>
      <c r="D210" s="29"/>
      <c r="E210" s="99"/>
      <c r="F210" s="21"/>
      <c r="G210" s="21">
        <f>INT(C210*E210*F210)</f>
        <v>0</v>
      </c>
      <c r="H210" s="68"/>
    </row>
    <row r="211" spans="1:15" ht="14.25" customHeight="1">
      <c r="A211" s="101"/>
      <c r="B211" s="136"/>
      <c r="C211" s="58"/>
      <c r="D211" s="28"/>
      <c r="E211" s="28"/>
      <c r="F211" s="20"/>
      <c r="G211" s="20"/>
      <c r="H211" s="53"/>
      <c r="J211" s="49"/>
      <c r="K211" s="49"/>
      <c r="L211" s="49"/>
      <c r="M211" s="49"/>
      <c r="N211" s="50"/>
      <c r="O211" s="50"/>
    </row>
    <row r="212" spans="1:15" ht="14.25" customHeight="1">
      <c r="A212" s="42"/>
      <c r="B212" s="137"/>
      <c r="C212" s="59"/>
      <c r="D212" s="29"/>
      <c r="E212" s="99"/>
      <c r="F212" s="21"/>
      <c r="G212" s="21">
        <f>INT(C212*E212*F212)</f>
        <v>0</v>
      </c>
      <c r="H212" s="39"/>
    </row>
    <row r="213" spans="1:15" ht="14.25" customHeight="1">
      <c r="A213" s="103"/>
      <c r="B213" s="136"/>
      <c r="C213" s="58"/>
      <c r="D213" s="28"/>
      <c r="E213" s="28"/>
      <c r="F213" s="20"/>
      <c r="G213" s="20"/>
      <c r="H213" s="51"/>
      <c r="J213" s="49"/>
      <c r="K213" s="49"/>
      <c r="L213" s="49"/>
      <c r="M213" s="49"/>
      <c r="N213" s="50"/>
      <c r="O213" s="50"/>
    </row>
    <row r="214" spans="1:15" ht="14.25" customHeight="1">
      <c r="A214" s="42"/>
      <c r="B214" s="137"/>
      <c r="C214" s="59"/>
      <c r="D214" s="29"/>
      <c r="E214" s="99"/>
      <c r="F214" s="21"/>
      <c r="G214" s="21">
        <f>INT(C214*E214*F214)</f>
        <v>0</v>
      </c>
      <c r="H214" s="39"/>
    </row>
    <row r="215" spans="1:15" ht="14.25" customHeight="1">
      <c r="A215" s="41"/>
      <c r="B215" s="136"/>
      <c r="C215" s="58"/>
      <c r="D215" s="28"/>
      <c r="E215" s="28"/>
      <c r="F215" s="20"/>
      <c r="G215" s="20"/>
      <c r="H215" s="51"/>
      <c r="J215" s="49"/>
      <c r="K215" s="49"/>
      <c r="L215" s="49"/>
      <c r="M215" s="49"/>
      <c r="N215" s="50"/>
      <c r="O215" s="50"/>
    </row>
    <row r="216" spans="1:15" ht="14.25" customHeight="1">
      <c r="A216" s="42"/>
      <c r="B216" s="137"/>
      <c r="C216" s="59"/>
      <c r="D216" s="29"/>
      <c r="E216" s="99"/>
      <c r="F216" s="21"/>
      <c r="G216" s="21">
        <f>INT(C216*E216*F216)</f>
        <v>0</v>
      </c>
      <c r="H216" s="39"/>
    </row>
    <row r="217" spans="1:15" ht="14.25" customHeight="1">
      <c r="A217" s="41"/>
      <c r="B217" s="136"/>
      <c r="C217" s="58"/>
      <c r="D217" s="28"/>
      <c r="E217" s="28"/>
      <c r="F217" s="20"/>
      <c r="G217" s="20"/>
      <c r="H217" s="51"/>
      <c r="J217" s="49"/>
      <c r="K217" s="49"/>
      <c r="L217" s="49"/>
      <c r="M217" s="49"/>
      <c r="N217" s="50"/>
      <c r="O217" s="50"/>
    </row>
    <row r="218" spans="1:15" ht="14.25" customHeight="1">
      <c r="A218" s="45"/>
      <c r="B218" s="138"/>
      <c r="C218" s="78"/>
      <c r="D218" s="79"/>
      <c r="E218" s="104"/>
      <c r="F218" s="22"/>
      <c r="G218" s="21">
        <f>INT(C218*E218*F218)</f>
        <v>0</v>
      </c>
      <c r="H218" s="40"/>
    </row>
    <row r="219" spans="1:15" ht="14.25" customHeight="1">
      <c r="A219" s="105"/>
      <c r="B219" s="139"/>
      <c r="C219" s="106"/>
      <c r="D219" s="107"/>
      <c r="E219" s="107"/>
      <c r="F219" s="108"/>
      <c r="G219" s="302"/>
      <c r="H219" s="109">
        <f>IF(G220&lt;10^4,-1,IF(G220&lt;10^5,-2,IF(G220&lt;10^6,-3,-4)))</f>
        <v>-1</v>
      </c>
      <c r="J219" s="66"/>
      <c r="K219" s="66"/>
      <c r="L219" s="49"/>
      <c r="M219" s="49"/>
      <c r="N219" s="50"/>
      <c r="O219" s="50"/>
    </row>
    <row r="220" spans="1:15" ht="14.25" customHeight="1">
      <c r="A220" s="110" t="s">
        <v>559</v>
      </c>
      <c r="B220" s="138"/>
      <c r="C220" s="25"/>
      <c r="D220" s="48"/>
      <c r="E220" s="48"/>
      <c r="F220" s="22"/>
      <c r="G220" s="22">
        <f t="array" ref="G220">SUM(IF(MOD(ROW(G200:G218),2)=MOD(ROW(G200),2),G200:G218))</f>
        <v>0</v>
      </c>
      <c r="H220" s="111">
        <f>ROUNDDOWN(G220,H219)</f>
        <v>0</v>
      </c>
    </row>
    <row r="221" spans="1:15" ht="14.25" customHeight="1">
      <c r="H221" s="14"/>
    </row>
    <row r="222" spans="1:15" ht="26.1" customHeight="1">
      <c r="A222" s="94">
        <f>A197+1</f>
        <v>9</v>
      </c>
      <c r="B222" s="140"/>
      <c r="C222" s="35"/>
      <c r="D222" s="31"/>
      <c r="E222" s="31"/>
      <c r="F222" s="31"/>
      <c r="G222" s="32"/>
      <c r="H222" s="16"/>
    </row>
    <row r="223" spans="1:15" ht="26.1" customHeight="1">
      <c r="A223" s="33" t="s">
        <v>132</v>
      </c>
      <c r="B223" s="135" t="s">
        <v>133</v>
      </c>
      <c r="C223" s="34" t="s">
        <v>134</v>
      </c>
      <c r="D223" s="34" t="s">
        <v>129</v>
      </c>
      <c r="E223" s="34" t="s">
        <v>563</v>
      </c>
      <c r="F223" s="34" t="s">
        <v>135</v>
      </c>
      <c r="G223" s="34" t="s">
        <v>136</v>
      </c>
      <c r="H223" s="19" t="s">
        <v>137</v>
      </c>
    </row>
    <row r="224" spans="1:15" ht="14.25" customHeight="1">
      <c r="A224" s="41"/>
      <c r="B224" s="136"/>
      <c r="C224" s="58"/>
      <c r="D224" s="28"/>
      <c r="E224" s="28"/>
      <c r="F224" s="20"/>
      <c r="G224" s="20"/>
      <c r="H224" s="53"/>
      <c r="J224" s="49"/>
      <c r="K224" s="49"/>
      <c r="L224" s="49"/>
      <c r="M224" s="49"/>
      <c r="N224" s="50"/>
      <c r="O224" s="50"/>
    </row>
    <row r="225" spans="1:15" ht="14.25" customHeight="1">
      <c r="A225" s="42"/>
      <c r="B225" s="137"/>
      <c r="C225" s="59"/>
      <c r="D225" s="29"/>
      <c r="E225" s="99"/>
      <c r="F225" s="21"/>
      <c r="G225" s="21">
        <f>INT(C225*E225*F225)</f>
        <v>0</v>
      </c>
      <c r="H225" s="68"/>
    </row>
    <row r="226" spans="1:15" ht="14.25" customHeight="1">
      <c r="A226" s="41"/>
      <c r="B226" s="136"/>
      <c r="C226" s="58"/>
      <c r="D226" s="28"/>
      <c r="E226" s="28"/>
      <c r="F226" s="20"/>
      <c r="G226" s="20"/>
      <c r="H226" s="53"/>
      <c r="J226" s="49"/>
      <c r="K226" s="49"/>
      <c r="L226" s="49"/>
      <c r="M226" s="49"/>
      <c r="N226" s="50"/>
      <c r="O226" s="50"/>
    </row>
    <row r="227" spans="1:15" ht="14.25" customHeight="1">
      <c r="A227" s="42"/>
      <c r="B227" s="137"/>
      <c r="C227" s="59"/>
      <c r="D227" s="29"/>
      <c r="E227" s="99"/>
      <c r="F227" s="21"/>
      <c r="G227" s="21">
        <f>INT(C227*E227*F227)</f>
        <v>0</v>
      </c>
      <c r="H227" s="68"/>
    </row>
    <row r="228" spans="1:15" ht="14.25" customHeight="1">
      <c r="A228" s="41"/>
      <c r="B228" s="136"/>
      <c r="C228" s="58"/>
      <c r="D228" s="28"/>
      <c r="E228" s="28"/>
      <c r="F228" s="20"/>
      <c r="G228" s="20"/>
      <c r="H228" s="53"/>
      <c r="J228" s="66"/>
      <c r="K228" s="65"/>
      <c r="L228" s="49"/>
      <c r="M228" s="49"/>
      <c r="N228" s="50"/>
      <c r="O228" s="50"/>
    </row>
    <row r="229" spans="1:15" ht="14.25" customHeight="1">
      <c r="A229" s="42"/>
      <c r="B229" s="137"/>
      <c r="C229" s="59"/>
      <c r="D229" s="29"/>
      <c r="E229" s="99"/>
      <c r="F229" s="21"/>
      <c r="G229" s="21">
        <f>INT(C229*E229*F229)</f>
        <v>0</v>
      </c>
      <c r="H229" s="68"/>
    </row>
    <row r="230" spans="1:15" ht="14.25" customHeight="1">
      <c r="A230" s="41"/>
      <c r="B230" s="136"/>
      <c r="C230" s="58"/>
      <c r="D230" s="28"/>
      <c r="E230" s="28"/>
      <c r="F230" s="20"/>
      <c r="G230" s="20"/>
      <c r="H230" s="53"/>
    </row>
    <row r="231" spans="1:15" ht="14.25" customHeight="1">
      <c r="A231" s="42"/>
      <c r="B231" s="137"/>
      <c r="C231" s="59"/>
      <c r="D231" s="29"/>
      <c r="E231" s="99"/>
      <c r="F231" s="21"/>
      <c r="G231" s="21">
        <f>INT(C231*E231*F231)</f>
        <v>0</v>
      </c>
      <c r="H231" s="68"/>
    </row>
    <row r="232" spans="1:15" ht="14.25" customHeight="1">
      <c r="A232" s="101"/>
      <c r="B232" s="136"/>
      <c r="C232" s="58"/>
      <c r="D232" s="28"/>
      <c r="E232" s="28"/>
      <c r="F232" s="20"/>
      <c r="G232" s="20"/>
      <c r="H232" s="53"/>
    </row>
    <row r="233" spans="1:15" ht="14.25" customHeight="1">
      <c r="A233" s="102"/>
      <c r="B233" s="137"/>
      <c r="C233" s="59"/>
      <c r="D233" s="29"/>
      <c r="E233" s="99"/>
      <c r="F233" s="21"/>
      <c r="G233" s="21">
        <f>INT(C233*E233*F233)</f>
        <v>0</v>
      </c>
      <c r="H233" s="39"/>
    </row>
    <row r="234" spans="1:15" ht="14.25" customHeight="1">
      <c r="A234" s="101"/>
      <c r="B234" s="136"/>
      <c r="C234" s="58"/>
      <c r="D234" s="28"/>
      <c r="E234" s="28"/>
      <c r="F234" s="20"/>
      <c r="G234" s="20"/>
      <c r="H234" s="53"/>
      <c r="J234" s="49"/>
      <c r="K234" s="49"/>
      <c r="L234" s="49"/>
      <c r="M234" s="49"/>
      <c r="N234" s="50"/>
      <c r="O234" s="50"/>
    </row>
    <row r="235" spans="1:15" ht="14.25" customHeight="1">
      <c r="A235" s="42"/>
      <c r="B235" s="137"/>
      <c r="C235" s="59"/>
      <c r="D235" s="29"/>
      <c r="E235" s="99"/>
      <c r="F235" s="21"/>
      <c r="G235" s="21">
        <f>INT(C235*E235*F235)</f>
        <v>0</v>
      </c>
      <c r="H235" s="68"/>
    </row>
    <row r="236" spans="1:15" ht="14.25" customHeight="1">
      <c r="A236" s="101"/>
      <c r="B236" s="136"/>
      <c r="C236" s="58"/>
      <c r="D236" s="28"/>
      <c r="E236" s="28"/>
      <c r="F236" s="20"/>
      <c r="G236" s="20"/>
      <c r="H236" s="53"/>
      <c r="J236" s="49"/>
      <c r="K236" s="49"/>
      <c r="L236" s="49"/>
      <c r="M236" s="49"/>
      <c r="N236" s="50"/>
      <c r="O236" s="50"/>
    </row>
    <row r="237" spans="1:15" ht="14.25" customHeight="1">
      <c r="A237" s="42"/>
      <c r="B237" s="137"/>
      <c r="C237" s="59"/>
      <c r="D237" s="29"/>
      <c r="E237" s="99"/>
      <c r="F237" s="21"/>
      <c r="G237" s="21">
        <f>INT(C237*E237*F237)</f>
        <v>0</v>
      </c>
      <c r="H237" s="39"/>
    </row>
    <row r="238" spans="1:15" ht="14.25" customHeight="1">
      <c r="A238" s="103"/>
      <c r="B238" s="136"/>
      <c r="C238" s="58"/>
      <c r="D238" s="28"/>
      <c r="E238" s="28"/>
      <c r="F238" s="20"/>
      <c r="G238" s="20"/>
      <c r="H238" s="51"/>
      <c r="J238" s="49"/>
      <c r="K238" s="49"/>
      <c r="L238" s="49"/>
      <c r="M238" s="49"/>
      <c r="N238" s="50"/>
      <c r="O238" s="50"/>
    </row>
    <row r="239" spans="1:15" ht="14.25" customHeight="1">
      <c r="A239" s="42"/>
      <c r="B239" s="137"/>
      <c r="C239" s="59"/>
      <c r="D239" s="29"/>
      <c r="E239" s="99"/>
      <c r="F239" s="21"/>
      <c r="G239" s="21">
        <f>INT(C239*E239*F239)</f>
        <v>0</v>
      </c>
      <c r="H239" s="39"/>
    </row>
    <row r="240" spans="1:15" ht="14.25" customHeight="1">
      <c r="A240" s="41"/>
      <c r="B240" s="136"/>
      <c r="C240" s="58"/>
      <c r="D240" s="28"/>
      <c r="E240" s="28"/>
      <c r="F240" s="20"/>
      <c r="G240" s="20"/>
      <c r="H240" s="51"/>
      <c r="J240" s="49"/>
      <c r="K240" s="49"/>
      <c r="L240" s="49"/>
      <c r="M240" s="49"/>
      <c r="N240" s="50"/>
      <c r="O240" s="50"/>
    </row>
    <row r="241" spans="1:15" ht="14.25" customHeight="1">
      <c r="A241" s="42"/>
      <c r="B241" s="137"/>
      <c r="C241" s="59"/>
      <c r="D241" s="29"/>
      <c r="E241" s="99"/>
      <c r="F241" s="21"/>
      <c r="G241" s="21">
        <f>INT(C241*E241*F241)</f>
        <v>0</v>
      </c>
      <c r="H241" s="39"/>
    </row>
    <row r="242" spans="1:15" ht="14.25" customHeight="1">
      <c r="A242" s="41"/>
      <c r="B242" s="136"/>
      <c r="C242" s="58"/>
      <c r="D242" s="28"/>
      <c r="E242" s="28"/>
      <c r="F242" s="20"/>
      <c r="G242" s="20"/>
      <c r="H242" s="51"/>
      <c r="J242" s="49"/>
      <c r="K242" s="49"/>
      <c r="L242" s="49"/>
      <c r="M242" s="49"/>
      <c r="N242" s="50"/>
      <c r="O242" s="50"/>
    </row>
    <row r="243" spans="1:15" ht="14.25" customHeight="1">
      <c r="A243" s="45"/>
      <c r="B243" s="138"/>
      <c r="C243" s="78"/>
      <c r="D243" s="79"/>
      <c r="E243" s="104"/>
      <c r="F243" s="22"/>
      <c r="G243" s="21">
        <f>INT(C243*E243*F243)</f>
        <v>0</v>
      </c>
      <c r="H243" s="40"/>
    </row>
    <row r="244" spans="1:15" ht="14.25" customHeight="1">
      <c r="A244" s="105"/>
      <c r="B244" s="139"/>
      <c r="C244" s="106"/>
      <c r="D244" s="107"/>
      <c r="E244" s="107"/>
      <c r="F244" s="108"/>
      <c r="G244" s="302"/>
      <c r="H244" s="109">
        <f>IF(G245&lt;10^4,-1,IF(G245&lt;10^5,-2,IF(G245&lt;10^6,-3,-4)))</f>
        <v>-1</v>
      </c>
      <c r="J244" s="66"/>
      <c r="K244" s="66"/>
      <c r="L244" s="49"/>
      <c r="M244" s="49"/>
      <c r="N244" s="50"/>
      <c r="O244" s="50"/>
    </row>
    <row r="245" spans="1:15" ht="14.25" customHeight="1">
      <c r="A245" s="110" t="s">
        <v>559</v>
      </c>
      <c r="B245" s="138"/>
      <c r="C245" s="25"/>
      <c r="D245" s="48"/>
      <c r="E245" s="48"/>
      <c r="F245" s="22"/>
      <c r="G245" s="22">
        <f t="array" ref="G245">SUM(IF(MOD(ROW(G225:G243),2)=MOD(ROW(G225),2),G225:G243))</f>
        <v>0</v>
      </c>
      <c r="H245" s="111">
        <f>ROUNDDOWN(G245,H244)</f>
        <v>0</v>
      </c>
    </row>
    <row r="246" spans="1:15" ht="14.25" customHeight="1">
      <c r="H246" s="14"/>
    </row>
    <row r="247" spans="1:15" ht="26.1" customHeight="1">
      <c r="A247" s="94">
        <f>A222+1</f>
        <v>10</v>
      </c>
      <c r="B247" s="140"/>
      <c r="C247" s="35"/>
      <c r="D247" s="31"/>
      <c r="E247" s="31"/>
      <c r="F247" s="31"/>
      <c r="G247" s="32"/>
      <c r="H247" s="16"/>
    </row>
    <row r="248" spans="1:15" ht="26.1" customHeight="1">
      <c r="A248" s="33" t="s">
        <v>132</v>
      </c>
      <c r="B248" s="135" t="s">
        <v>133</v>
      </c>
      <c r="C248" s="34" t="s">
        <v>134</v>
      </c>
      <c r="D248" s="34" t="s">
        <v>129</v>
      </c>
      <c r="E248" s="34" t="s">
        <v>563</v>
      </c>
      <c r="F248" s="34" t="s">
        <v>135</v>
      </c>
      <c r="G248" s="34" t="s">
        <v>136</v>
      </c>
      <c r="H248" s="19" t="s">
        <v>137</v>
      </c>
    </row>
    <row r="249" spans="1:15" ht="14.25" customHeight="1">
      <c r="A249" s="41"/>
      <c r="B249" s="136"/>
      <c r="C249" s="58"/>
      <c r="D249" s="28"/>
      <c r="E249" s="28"/>
      <c r="F249" s="20"/>
      <c r="G249" s="20"/>
      <c r="H249" s="53"/>
      <c r="J249" s="49"/>
      <c r="K249" s="49"/>
      <c r="L249" s="49"/>
      <c r="M249" s="49"/>
      <c r="N249" s="50"/>
      <c r="O249" s="50"/>
    </row>
    <row r="250" spans="1:15" ht="14.25" customHeight="1">
      <c r="A250" s="42"/>
      <c r="B250" s="137"/>
      <c r="C250" s="59"/>
      <c r="D250" s="29"/>
      <c r="E250" s="99"/>
      <c r="F250" s="21"/>
      <c r="G250" s="21">
        <f>INT(C250*E250*F250)</f>
        <v>0</v>
      </c>
      <c r="H250" s="68"/>
    </row>
    <row r="251" spans="1:15" ht="14.25" customHeight="1">
      <c r="A251" s="41"/>
      <c r="B251" s="136"/>
      <c r="C251" s="58"/>
      <c r="D251" s="28"/>
      <c r="E251" s="28"/>
      <c r="F251" s="20"/>
      <c r="G251" s="20"/>
      <c r="H251" s="53"/>
      <c r="J251" s="49"/>
      <c r="K251" s="49"/>
      <c r="L251" s="49"/>
      <c r="M251" s="49"/>
      <c r="N251" s="50"/>
      <c r="O251" s="50"/>
    </row>
    <row r="252" spans="1:15" ht="14.25" customHeight="1">
      <c r="A252" s="42"/>
      <c r="B252" s="137"/>
      <c r="C252" s="59"/>
      <c r="D252" s="29"/>
      <c r="E252" s="99"/>
      <c r="F252" s="21"/>
      <c r="G252" s="21">
        <f>INT(C252*E252*F252)</f>
        <v>0</v>
      </c>
      <c r="H252" s="68"/>
    </row>
    <row r="253" spans="1:15" ht="14.25" customHeight="1">
      <c r="A253" s="41"/>
      <c r="B253" s="136"/>
      <c r="C253" s="58"/>
      <c r="D253" s="28"/>
      <c r="E253" s="28"/>
      <c r="F253" s="20"/>
      <c r="G253" s="20"/>
      <c r="H253" s="53"/>
      <c r="J253" s="66"/>
      <c r="K253" s="65"/>
      <c r="L253" s="49"/>
      <c r="M253" s="49"/>
      <c r="N253" s="50"/>
      <c r="O253" s="50"/>
    </row>
    <row r="254" spans="1:15" ht="14.25" customHeight="1">
      <c r="A254" s="42"/>
      <c r="B254" s="137"/>
      <c r="C254" s="59"/>
      <c r="D254" s="29"/>
      <c r="E254" s="99"/>
      <c r="F254" s="21"/>
      <c r="G254" s="21">
        <f>INT(C254*E254*F254)</f>
        <v>0</v>
      </c>
      <c r="H254" s="68"/>
    </row>
    <row r="255" spans="1:15" ht="14.25" customHeight="1">
      <c r="A255" s="41"/>
      <c r="B255" s="136"/>
      <c r="C255" s="58"/>
      <c r="D255" s="28"/>
      <c r="E255" s="28"/>
      <c r="F255" s="20"/>
      <c r="G255" s="20"/>
      <c r="H255" s="53"/>
    </row>
    <row r="256" spans="1:15" ht="14.25" customHeight="1">
      <c r="A256" s="42"/>
      <c r="B256" s="137"/>
      <c r="C256" s="59"/>
      <c r="D256" s="29"/>
      <c r="E256" s="99"/>
      <c r="F256" s="21"/>
      <c r="G256" s="21">
        <f>INT(C256*E256*F256)</f>
        <v>0</v>
      </c>
      <c r="H256" s="68"/>
    </row>
    <row r="257" spans="1:15" ht="14.25" customHeight="1">
      <c r="A257" s="101"/>
      <c r="B257" s="136"/>
      <c r="C257" s="58"/>
      <c r="D257" s="28"/>
      <c r="E257" s="28"/>
      <c r="F257" s="20"/>
      <c r="G257" s="20"/>
      <c r="H257" s="53"/>
    </row>
    <row r="258" spans="1:15" ht="14.25" customHeight="1">
      <c r="A258" s="102"/>
      <c r="B258" s="137"/>
      <c r="C258" s="59"/>
      <c r="D258" s="29"/>
      <c r="E258" s="99"/>
      <c r="F258" s="21"/>
      <c r="G258" s="21">
        <f>INT(C258*E258*F258)</f>
        <v>0</v>
      </c>
      <c r="H258" s="39"/>
    </row>
    <row r="259" spans="1:15" ht="14.25" customHeight="1">
      <c r="A259" s="101"/>
      <c r="B259" s="136"/>
      <c r="C259" s="58"/>
      <c r="D259" s="28"/>
      <c r="E259" s="28"/>
      <c r="F259" s="20"/>
      <c r="G259" s="20"/>
      <c r="H259" s="53"/>
      <c r="J259" s="49"/>
      <c r="K259" s="49"/>
      <c r="L259" s="49"/>
      <c r="M259" s="49"/>
      <c r="N259" s="50"/>
      <c r="O259" s="50"/>
    </row>
    <row r="260" spans="1:15" ht="14.25" customHeight="1">
      <c r="A260" s="42"/>
      <c r="B260" s="137"/>
      <c r="C260" s="59"/>
      <c r="D260" s="29"/>
      <c r="E260" s="99"/>
      <c r="F260" s="21"/>
      <c r="G260" s="21">
        <f>INT(C260*E260*F260)</f>
        <v>0</v>
      </c>
      <c r="H260" s="68"/>
    </row>
    <row r="261" spans="1:15" ht="14.25" customHeight="1">
      <c r="A261" s="101"/>
      <c r="B261" s="136"/>
      <c r="C261" s="58"/>
      <c r="D261" s="28"/>
      <c r="E261" s="28"/>
      <c r="F261" s="20"/>
      <c r="G261" s="20"/>
      <c r="H261" s="53"/>
      <c r="J261" s="49"/>
      <c r="K261" s="49"/>
      <c r="L261" s="49"/>
      <c r="M261" s="49"/>
      <c r="N261" s="50"/>
      <c r="O261" s="50"/>
    </row>
    <row r="262" spans="1:15" ht="14.25" customHeight="1">
      <c r="A262" s="42"/>
      <c r="B262" s="137"/>
      <c r="C262" s="59"/>
      <c r="D262" s="29"/>
      <c r="E262" s="99"/>
      <c r="F262" s="21"/>
      <c r="G262" s="21">
        <f>INT(C262*E262*F262)</f>
        <v>0</v>
      </c>
      <c r="H262" s="39"/>
    </row>
    <row r="263" spans="1:15" ht="14.25" customHeight="1">
      <c r="A263" s="103"/>
      <c r="B263" s="136"/>
      <c r="C263" s="58"/>
      <c r="D263" s="28"/>
      <c r="E263" s="28"/>
      <c r="F263" s="20"/>
      <c r="G263" s="20"/>
      <c r="H263" s="51"/>
      <c r="J263" s="49"/>
      <c r="K263" s="49"/>
      <c r="L263" s="49"/>
      <c r="M263" s="49"/>
      <c r="N263" s="50"/>
      <c r="O263" s="50"/>
    </row>
    <row r="264" spans="1:15" ht="14.25" customHeight="1">
      <c r="A264" s="42"/>
      <c r="B264" s="137"/>
      <c r="C264" s="59"/>
      <c r="D264" s="29"/>
      <c r="E264" s="99"/>
      <c r="F264" s="21"/>
      <c r="G264" s="21">
        <f>INT(C264*E264*F264)</f>
        <v>0</v>
      </c>
      <c r="H264" s="39"/>
    </row>
    <row r="265" spans="1:15" ht="14.25" customHeight="1">
      <c r="A265" s="41"/>
      <c r="B265" s="136"/>
      <c r="C265" s="58"/>
      <c r="D265" s="28"/>
      <c r="E265" s="28"/>
      <c r="F265" s="20"/>
      <c r="G265" s="20"/>
      <c r="H265" s="51"/>
      <c r="J265" s="49"/>
      <c r="K265" s="49"/>
      <c r="L265" s="49"/>
      <c r="M265" s="49"/>
      <c r="N265" s="50"/>
      <c r="O265" s="50"/>
    </row>
    <row r="266" spans="1:15" ht="14.25" customHeight="1">
      <c r="A266" s="42"/>
      <c r="B266" s="137"/>
      <c r="C266" s="59"/>
      <c r="D266" s="29"/>
      <c r="E266" s="99"/>
      <c r="F266" s="21"/>
      <c r="G266" s="21">
        <f>INT(C266*E266*F266)</f>
        <v>0</v>
      </c>
      <c r="H266" s="39"/>
    </row>
    <row r="267" spans="1:15" ht="14.25" customHeight="1">
      <c r="A267" s="41"/>
      <c r="B267" s="136"/>
      <c r="C267" s="58"/>
      <c r="D267" s="28"/>
      <c r="E267" s="28"/>
      <c r="F267" s="20"/>
      <c r="G267" s="20"/>
      <c r="H267" s="51"/>
      <c r="J267" s="49"/>
      <c r="K267" s="49"/>
      <c r="L267" s="49"/>
      <c r="M267" s="49"/>
      <c r="N267" s="50"/>
      <c r="O267" s="50"/>
    </row>
    <row r="268" spans="1:15" ht="14.25" customHeight="1">
      <c r="A268" s="45"/>
      <c r="B268" s="138"/>
      <c r="C268" s="78"/>
      <c r="D268" s="79"/>
      <c r="E268" s="104"/>
      <c r="F268" s="22"/>
      <c r="G268" s="21">
        <f>INT(C268*E268*F268)</f>
        <v>0</v>
      </c>
      <c r="H268" s="40"/>
    </row>
    <row r="269" spans="1:15" ht="14.25" customHeight="1">
      <c r="A269" s="105"/>
      <c r="B269" s="139"/>
      <c r="C269" s="106"/>
      <c r="D269" s="107"/>
      <c r="E269" s="107"/>
      <c r="F269" s="108"/>
      <c r="G269" s="302"/>
      <c r="H269" s="109">
        <f>IF(G270&lt;10^4,-1,IF(G270&lt;10^5,-2,IF(G270&lt;10^6,-3,-4)))</f>
        <v>-1</v>
      </c>
      <c r="J269" s="66"/>
      <c r="K269" s="66"/>
      <c r="L269" s="49"/>
      <c r="M269" s="49"/>
      <c r="N269" s="50"/>
      <c r="O269" s="50"/>
    </row>
    <row r="270" spans="1:15" ht="14.25" customHeight="1">
      <c r="A270" s="110" t="s">
        <v>559</v>
      </c>
      <c r="B270" s="138"/>
      <c r="C270" s="25"/>
      <c r="D270" s="48"/>
      <c r="E270" s="48"/>
      <c r="F270" s="22"/>
      <c r="G270" s="22">
        <f t="array" ref="G270">SUM(IF(MOD(ROW(G250:G268),2)=MOD(ROW(G250),2),G250:G268))</f>
        <v>0</v>
      </c>
      <c r="H270" s="111">
        <f>ROUNDDOWN(G270,H269)</f>
        <v>0</v>
      </c>
    </row>
    <row r="271" spans="1:15" ht="14.25" customHeight="1">
      <c r="H271" s="14"/>
    </row>
    <row r="272" spans="1:15" ht="26.1" customHeight="1">
      <c r="A272" s="94">
        <f>A247+1</f>
        <v>11</v>
      </c>
      <c r="B272" s="140"/>
      <c r="C272" s="35"/>
      <c r="D272" s="31"/>
      <c r="E272" s="31"/>
      <c r="F272" s="31"/>
      <c r="G272" s="32"/>
      <c r="H272" s="16"/>
    </row>
    <row r="273" spans="1:15" ht="26.1" customHeight="1">
      <c r="A273" s="33" t="s">
        <v>132</v>
      </c>
      <c r="B273" s="135" t="s">
        <v>133</v>
      </c>
      <c r="C273" s="34" t="s">
        <v>134</v>
      </c>
      <c r="D273" s="34" t="s">
        <v>129</v>
      </c>
      <c r="E273" s="34" t="s">
        <v>563</v>
      </c>
      <c r="F273" s="34" t="s">
        <v>135</v>
      </c>
      <c r="G273" s="34" t="s">
        <v>136</v>
      </c>
      <c r="H273" s="19" t="s">
        <v>137</v>
      </c>
    </row>
    <row r="274" spans="1:15" ht="14.25" customHeight="1">
      <c r="A274" s="41"/>
      <c r="B274" s="136"/>
      <c r="C274" s="58"/>
      <c r="D274" s="28"/>
      <c r="E274" s="28"/>
      <c r="F274" s="20"/>
      <c r="G274" s="20"/>
      <c r="H274" s="53"/>
      <c r="J274" s="49"/>
      <c r="K274" s="49"/>
      <c r="L274" s="49"/>
      <c r="M274" s="49"/>
      <c r="N274" s="50"/>
      <c r="O274" s="50"/>
    </row>
    <row r="275" spans="1:15" ht="14.25" customHeight="1">
      <c r="A275" s="42"/>
      <c r="B275" s="137"/>
      <c r="C275" s="59"/>
      <c r="D275" s="29"/>
      <c r="E275" s="99"/>
      <c r="F275" s="21"/>
      <c r="G275" s="21">
        <f>INT(C275*E275*F275)</f>
        <v>0</v>
      </c>
      <c r="H275" s="68"/>
    </row>
    <row r="276" spans="1:15" ht="14.25" customHeight="1">
      <c r="A276" s="41"/>
      <c r="B276" s="136"/>
      <c r="C276" s="58"/>
      <c r="D276" s="28"/>
      <c r="E276" s="28"/>
      <c r="F276" s="20"/>
      <c r="G276" s="20"/>
      <c r="H276" s="53"/>
      <c r="J276" s="49"/>
      <c r="K276" s="49"/>
      <c r="L276" s="49"/>
      <c r="M276" s="49"/>
      <c r="N276" s="50"/>
      <c r="O276" s="50"/>
    </row>
    <row r="277" spans="1:15" ht="14.25" customHeight="1">
      <c r="A277" s="42"/>
      <c r="B277" s="137"/>
      <c r="C277" s="59"/>
      <c r="D277" s="29"/>
      <c r="E277" s="99"/>
      <c r="F277" s="21"/>
      <c r="G277" s="21">
        <f>INT(C277*E277*F277)</f>
        <v>0</v>
      </c>
      <c r="H277" s="68"/>
    </row>
    <row r="278" spans="1:15" ht="14.25" customHeight="1">
      <c r="A278" s="41"/>
      <c r="B278" s="136"/>
      <c r="C278" s="58"/>
      <c r="D278" s="28"/>
      <c r="E278" s="28"/>
      <c r="F278" s="20"/>
      <c r="G278" s="20"/>
      <c r="H278" s="53"/>
      <c r="J278" s="66"/>
      <c r="K278" s="65"/>
      <c r="L278" s="49"/>
      <c r="M278" s="49"/>
      <c r="N278" s="50"/>
      <c r="O278" s="50"/>
    </row>
    <row r="279" spans="1:15" ht="14.25" customHeight="1">
      <c r="A279" s="42"/>
      <c r="B279" s="137"/>
      <c r="C279" s="59"/>
      <c r="D279" s="29"/>
      <c r="E279" s="99"/>
      <c r="F279" s="21"/>
      <c r="G279" s="21">
        <f>INT(C279*E279*F279)</f>
        <v>0</v>
      </c>
      <c r="H279" s="68"/>
    </row>
    <row r="280" spans="1:15" ht="14.25" customHeight="1">
      <c r="A280" s="41"/>
      <c r="B280" s="136"/>
      <c r="C280" s="58"/>
      <c r="D280" s="28"/>
      <c r="E280" s="28"/>
      <c r="F280" s="20"/>
      <c r="G280" s="20"/>
      <c r="H280" s="53"/>
    </row>
    <row r="281" spans="1:15" ht="14.25" customHeight="1">
      <c r="A281" s="42"/>
      <c r="B281" s="137"/>
      <c r="C281" s="59"/>
      <c r="D281" s="29"/>
      <c r="E281" s="99"/>
      <c r="F281" s="21"/>
      <c r="G281" s="21">
        <f>INT(C281*E281*F281)</f>
        <v>0</v>
      </c>
      <c r="H281" s="68"/>
    </row>
    <row r="282" spans="1:15" ht="14.25" customHeight="1">
      <c r="A282" s="101"/>
      <c r="B282" s="136"/>
      <c r="C282" s="58"/>
      <c r="D282" s="28"/>
      <c r="E282" s="28"/>
      <c r="F282" s="20"/>
      <c r="G282" s="20"/>
      <c r="H282" s="53"/>
    </row>
    <row r="283" spans="1:15" ht="14.25" customHeight="1">
      <c r="A283" s="102"/>
      <c r="B283" s="137"/>
      <c r="C283" s="59"/>
      <c r="D283" s="29"/>
      <c r="E283" s="99"/>
      <c r="F283" s="21"/>
      <c r="G283" s="21">
        <f>INT(C283*E283*F283)</f>
        <v>0</v>
      </c>
      <c r="H283" s="39"/>
    </row>
    <row r="284" spans="1:15" ht="14.25" customHeight="1">
      <c r="A284" s="101"/>
      <c r="B284" s="136"/>
      <c r="C284" s="58"/>
      <c r="D284" s="28"/>
      <c r="E284" s="28"/>
      <c r="F284" s="20"/>
      <c r="G284" s="20"/>
      <c r="H284" s="53"/>
      <c r="J284" s="49"/>
      <c r="K284" s="49"/>
      <c r="L284" s="49"/>
      <c r="M284" s="49"/>
      <c r="N284" s="50"/>
      <c r="O284" s="50"/>
    </row>
    <row r="285" spans="1:15" ht="14.25" customHeight="1">
      <c r="A285" s="42"/>
      <c r="B285" s="137"/>
      <c r="C285" s="59"/>
      <c r="D285" s="29"/>
      <c r="E285" s="99"/>
      <c r="F285" s="21"/>
      <c r="G285" s="21">
        <f>INT(C285*E285*F285)</f>
        <v>0</v>
      </c>
      <c r="H285" s="68"/>
    </row>
    <row r="286" spans="1:15" ht="14.25" customHeight="1">
      <c r="A286" s="101"/>
      <c r="B286" s="136"/>
      <c r="C286" s="58"/>
      <c r="D286" s="28"/>
      <c r="E286" s="28"/>
      <c r="F286" s="20"/>
      <c r="G286" s="20"/>
      <c r="H286" s="53"/>
      <c r="J286" s="49"/>
      <c r="K286" s="49"/>
      <c r="L286" s="49"/>
      <c r="M286" s="49"/>
      <c r="N286" s="50"/>
      <c r="O286" s="50"/>
    </row>
    <row r="287" spans="1:15" ht="14.25" customHeight="1">
      <c r="A287" s="42"/>
      <c r="B287" s="137"/>
      <c r="C287" s="59"/>
      <c r="D287" s="29"/>
      <c r="E287" s="99"/>
      <c r="F287" s="21"/>
      <c r="G287" s="21">
        <f>INT(C287*E287*F287)</f>
        <v>0</v>
      </c>
      <c r="H287" s="39"/>
    </row>
    <row r="288" spans="1:15" ht="14.25" customHeight="1">
      <c r="A288" s="103"/>
      <c r="B288" s="136"/>
      <c r="C288" s="58"/>
      <c r="D288" s="28"/>
      <c r="E288" s="28"/>
      <c r="F288" s="20"/>
      <c r="G288" s="20"/>
      <c r="H288" s="51"/>
      <c r="J288" s="49"/>
      <c r="K288" s="49"/>
      <c r="L288" s="49"/>
      <c r="M288" s="49"/>
      <c r="N288" s="50"/>
      <c r="O288" s="50"/>
    </row>
    <row r="289" spans="1:15" ht="14.25" customHeight="1">
      <c r="A289" s="42"/>
      <c r="B289" s="137"/>
      <c r="C289" s="59"/>
      <c r="D289" s="29"/>
      <c r="E289" s="99"/>
      <c r="F289" s="21"/>
      <c r="G289" s="21">
        <f>INT(C289*E289*F289)</f>
        <v>0</v>
      </c>
      <c r="H289" s="39"/>
    </row>
    <row r="290" spans="1:15" ht="14.25" customHeight="1">
      <c r="A290" s="41"/>
      <c r="B290" s="136"/>
      <c r="C290" s="58"/>
      <c r="D290" s="28"/>
      <c r="E290" s="28"/>
      <c r="F290" s="20"/>
      <c r="G290" s="20"/>
      <c r="H290" s="51"/>
      <c r="J290" s="49"/>
      <c r="K290" s="49"/>
      <c r="L290" s="49"/>
      <c r="M290" s="49"/>
      <c r="N290" s="50"/>
      <c r="O290" s="50"/>
    </row>
    <row r="291" spans="1:15" ht="14.25" customHeight="1">
      <c r="A291" s="42"/>
      <c r="B291" s="137"/>
      <c r="C291" s="59"/>
      <c r="D291" s="29"/>
      <c r="E291" s="99"/>
      <c r="F291" s="21"/>
      <c r="G291" s="21">
        <f>INT(C291*E291*F291)</f>
        <v>0</v>
      </c>
      <c r="H291" s="39"/>
    </row>
    <row r="292" spans="1:15" ht="14.25" customHeight="1">
      <c r="A292" s="41"/>
      <c r="B292" s="136"/>
      <c r="C292" s="58"/>
      <c r="D292" s="28"/>
      <c r="E292" s="28"/>
      <c r="F292" s="20"/>
      <c r="G292" s="20"/>
      <c r="H292" s="51"/>
      <c r="J292" s="49"/>
      <c r="K292" s="49"/>
      <c r="L292" s="49"/>
      <c r="M292" s="49"/>
      <c r="N292" s="50"/>
      <c r="O292" s="50"/>
    </row>
    <row r="293" spans="1:15" ht="14.25" customHeight="1">
      <c r="A293" s="45"/>
      <c r="B293" s="138"/>
      <c r="C293" s="78"/>
      <c r="D293" s="79"/>
      <c r="E293" s="104"/>
      <c r="F293" s="22"/>
      <c r="G293" s="21">
        <f>INT(C293*E293*F293)</f>
        <v>0</v>
      </c>
      <c r="H293" s="40"/>
    </row>
    <row r="294" spans="1:15" ht="14.25" customHeight="1">
      <c r="A294" s="105"/>
      <c r="B294" s="139"/>
      <c r="C294" s="106"/>
      <c r="D294" s="107"/>
      <c r="E294" s="107"/>
      <c r="F294" s="108"/>
      <c r="G294" s="302"/>
      <c r="H294" s="109">
        <f>IF(G295&lt;10^4,-1,IF(G295&lt;10^5,-2,IF(G295&lt;10^6,-3,-4)))</f>
        <v>-1</v>
      </c>
      <c r="J294" s="66"/>
      <c r="K294" s="66"/>
      <c r="L294" s="49"/>
      <c r="M294" s="49"/>
      <c r="N294" s="50"/>
      <c r="O294" s="50"/>
    </row>
    <row r="295" spans="1:15" ht="14.25" customHeight="1">
      <c r="A295" s="110" t="s">
        <v>559</v>
      </c>
      <c r="B295" s="138"/>
      <c r="C295" s="25"/>
      <c r="D295" s="48"/>
      <c r="E295" s="48"/>
      <c r="F295" s="22"/>
      <c r="G295" s="22">
        <f t="array" ref="G295">SUM(IF(MOD(ROW(G275:G293),2)=MOD(ROW(G275),2),G275:G293))</f>
        <v>0</v>
      </c>
      <c r="H295" s="111">
        <f>ROUNDDOWN(G295,H294)</f>
        <v>0</v>
      </c>
    </row>
    <row r="296" spans="1:15" ht="14.25" customHeight="1">
      <c r="H296" s="14"/>
    </row>
    <row r="297" spans="1:15" ht="26.1" customHeight="1">
      <c r="A297" s="94">
        <f>A272+1</f>
        <v>12</v>
      </c>
      <c r="B297" s="140"/>
      <c r="C297" s="35"/>
      <c r="D297" s="31"/>
      <c r="E297" s="31"/>
      <c r="F297" s="31"/>
      <c r="G297" s="32"/>
      <c r="H297" s="16"/>
    </row>
    <row r="298" spans="1:15" ht="26.1" customHeight="1">
      <c r="A298" s="33" t="s">
        <v>132</v>
      </c>
      <c r="B298" s="135" t="s">
        <v>133</v>
      </c>
      <c r="C298" s="34" t="s">
        <v>134</v>
      </c>
      <c r="D298" s="34" t="s">
        <v>129</v>
      </c>
      <c r="E298" s="34" t="s">
        <v>563</v>
      </c>
      <c r="F298" s="34" t="s">
        <v>135</v>
      </c>
      <c r="G298" s="34" t="s">
        <v>136</v>
      </c>
      <c r="H298" s="19" t="s">
        <v>137</v>
      </c>
    </row>
    <row r="299" spans="1:15" ht="14.25" customHeight="1">
      <c r="A299" s="41"/>
      <c r="B299" s="136"/>
      <c r="C299" s="58"/>
      <c r="D299" s="28"/>
      <c r="E299" s="28"/>
      <c r="F299" s="20"/>
      <c r="G299" s="20"/>
      <c r="H299" s="53"/>
      <c r="J299" s="49"/>
      <c r="K299" s="49"/>
      <c r="L299" s="49"/>
      <c r="M299" s="49"/>
      <c r="N299" s="50"/>
      <c r="O299" s="50"/>
    </row>
    <row r="300" spans="1:15" ht="14.25" customHeight="1">
      <c r="A300" s="42"/>
      <c r="B300" s="137"/>
      <c r="C300" s="59"/>
      <c r="D300" s="29"/>
      <c r="E300" s="99"/>
      <c r="F300" s="21"/>
      <c r="G300" s="21">
        <f>INT(C300*E300*F300)</f>
        <v>0</v>
      </c>
      <c r="H300" s="68"/>
    </row>
    <row r="301" spans="1:15" ht="14.25" customHeight="1">
      <c r="A301" s="41"/>
      <c r="B301" s="136"/>
      <c r="C301" s="58"/>
      <c r="D301" s="28"/>
      <c r="E301" s="28"/>
      <c r="F301" s="20"/>
      <c r="G301" s="20"/>
      <c r="H301" s="53"/>
      <c r="J301" s="49"/>
      <c r="K301" s="49"/>
      <c r="L301" s="49"/>
      <c r="M301" s="49"/>
      <c r="N301" s="50"/>
      <c r="O301" s="50"/>
    </row>
    <row r="302" spans="1:15" ht="14.25" customHeight="1">
      <c r="A302" s="42"/>
      <c r="B302" s="137"/>
      <c r="C302" s="59"/>
      <c r="D302" s="29"/>
      <c r="E302" s="99"/>
      <c r="F302" s="21"/>
      <c r="G302" s="21">
        <f>INT(C302*E302*F302)</f>
        <v>0</v>
      </c>
      <c r="H302" s="68"/>
    </row>
    <row r="303" spans="1:15" ht="14.25" customHeight="1">
      <c r="A303" s="41"/>
      <c r="B303" s="136"/>
      <c r="C303" s="58"/>
      <c r="D303" s="28"/>
      <c r="E303" s="28"/>
      <c r="F303" s="20"/>
      <c r="G303" s="20"/>
      <c r="H303" s="53"/>
      <c r="J303" s="66"/>
      <c r="K303" s="65"/>
      <c r="L303" s="49"/>
      <c r="M303" s="49"/>
      <c r="N303" s="50"/>
      <c r="O303" s="50"/>
    </row>
    <row r="304" spans="1:15" ht="14.25" customHeight="1">
      <c r="A304" s="42"/>
      <c r="B304" s="137"/>
      <c r="C304" s="59"/>
      <c r="D304" s="29"/>
      <c r="E304" s="99"/>
      <c r="F304" s="21"/>
      <c r="G304" s="21">
        <f>INT(C304*E304*F304)</f>
        <v>0</v>
      </c>
      <c r="H304" s="68"/>
    </row>
    <row r="305" spans="1:15" ht="14.25" customHeight="1">
      <c r="A305" s="41"/>
      <c r="B305" s="136"/>
      <c r="C305" s="58"/>
      <c r="D305" s="28"/>
      <c r="E305" s="28"/>
      <c r="F305" s="20"/>
      <c r="G305" s="20"/>
      <c r="H305" s="53"/>
    </row>
    <row r="306" spans="1:15" ht="14.25" customHeight="1">
      <c r="A306" s="42"/>
      <c r="B306" s="137"/>
      <c r="C306" s="59"/>
      <c r="D306" s="29"/>
      <c r="E306" s="99"/>
      <c r="F306" s="21"/>
      <c r="G306" s="21">
        <f>INT(C306*E306*F306)</f>
        <v>0</v>
      </c>
      <c r="H306" s="68"/>
    </row>
    <row r="307" spans="1:15" ht="14.25" customHeight="1">
      <c r="A307" s="101"/>
      <c r="B307" s="136"/>
      <c r="C307" s="58"/>
      <c r="D307" s="28"/>
      <c r="E307" s="28"/>
      <c r="F307" s="20"/>
      <c r="G307" s="20"/>
      <c r="H307" s="53"/>
    </row>
    <row r="308" spans="1:15" ht="14.25" customHeight="1">
      <c r="A308" s="102"/>
      <c r="B308" s="137"/>
      <c r="C308" s="59"/>
      <c r="D308" s="29"/>
      <c r="E308" s="99"/>
      <c r="F308" s="21"/>
      <c r="G308" s="21">
        <f>INT(C308*E308*F308)</f>
        <v>0</v>
      </c>
      <c r="H308" s="39"/>
    </row>
    <row r="309" spans="1:15" ht="14.25" customHeight="1">
      <c r="A309" s="101"/>
      <c r="B309" s="136"/>
      <c r="C309" s="58"/>
      <c r="D309" s="28"/>
      <c r="E309" s="28"/>
      <c r="F309" s="20"/>
      <c r="G309" s="20"/>
      <c r="H309" s="53"/>
      <c r="J309" s="49"/>
      <c r="K309" s="49"/>
      <c r="L309" s="49"/>
      <c r="M309" s="49"/>
      <c r="N309" s="50"/>
      <c r="O309" s="50"/>
    </row>
    <row r="310" spans="1:15" ht="14.25" customHeight="1">
      <c r="A310" s="42"/>
      <c r="B310" s="137"/>
      <c r="C310" s="59"/>
      <c r="D310" s="29"/>
      <c r="E310" s="99"/>
      <c r="F310" s="21"/>
      <c r="G310" s="21">
        <f>INT(C310*E310*F310)</f>
        <v>0</v>
      </c>
      <c r="H310" s="68"/>
    </row>
    <row r="311" spans="1:15" ht="14.25" customHeight="1">
      <c r="A311" s="101"/>
      <c r="B311" s="136"/>
      <c r="C311" s="58"/>
      <c r="D311" s="28"/>
      <c r="E311" s="28"/>
      <c r="F311" s="20"/>
      <c r="G311" s="20"/>
      <c r="H311" s="53"/>
      <c r="J311" s="49"/>
      <c r="K311" s="49"/>
      <c r="L311" s="49"/>
      <c r="M311" s="49"/>
      <c r="N311" s="50"/>
      <c r="O311" s="50"/>
    </row>
    <row r="312" spans="1:15" ht="14.25" customHeight="1">
      <c r="A312" s="42"/>
      <c r="B312" s="137"/>
      <c r="C312" s="59"/>
      <c r="D312" s="29"/>
      <c r="E312" s="99"/>
      <c r="F312" s="21"/>
      <c r="G312" s="21">
        <f>INT(C312*E312*F312)</f>
        <v>0</v>
      </c>
      <c r="H312" s="39"/>
    </row>
    <row r="313" spans="1:15" ht="14.25" customHeight="1">
      <c r="A313" s="103"/>
      <c r="B313" s="136"/>
      <c r="C313" s="58"/>
      <c r="D313" s="28"/>
      <c r="E313" s="28"/>
      <c r="F313" s="20"/>
      <c r="G313" s="20"/>
      <c r="H313" s="51"/>
      <c r="J313" s="49"/>
      <c r="K313" s="49"/>
      <c r="L313" s="49"/>
      <c r="M313" s="49"/>
      <c r="N313" s="50"/>
      <c r="O313" s="50"/>
    </row>
    <row r="314" spans="1:15" ht="14.25" customHeight="1">
      <c r="A314" s="42"/>
      <c r="B314" s="137"/>
      <c r="C314" s="59"/>
      <c r="D314" s="29"/>
      <c r="E314" s="99"/>
      <c r="F314" s="21"/>
      <c r="G314" s="21">
        <f>INT(C314*E314*F314)</f>
        <v>0</v>
      </c>
      <c r="H314" s="39"/>
    </row>
    <row r="315" spans="1:15" ht="14.25" customHeight="1">
      <c r="A315" s="41"/>
      <c r="B315" s="136"/>
      <c r="C315" s="58"/>
      <c r="D315" s="28"/>
      <c r="E315" s="28"/>
      <c r="F315" s="20"/>
      <c r="G315" s="20"/>
      <c r="H315" s="51"/>
      <c r="J315" s="49"/>
      <c r="K315" s="49"/>
      <c r="L315" s="49"/>
      <c r="M315" s="49"/>
      <c r="N315" s="50"/>
      <c r="O315" s="50"/>
    </row>
    <row r="316" spans="1:15" ht="14.25" customHeight="1">
      <c r="A316" s="42"/>
      <c r="B316" s="137"/>
      <c r="C316" s="59"/>
      <c r="D316" s="29"/>
      <c r="E316" s="99"/>
      <c r="F316" s="21"/>
      <c r="G316" s="21">
        <f>INT(C316*E316*F316)</f>
        <v>0</v>
      </c>
      <c r="H316" s="39"/>
    </row>
    <row r="317" spans="1:15" ht="14.25" customHeight="1">
      <c r="A317" s="41"/>
      <c r="B317" s="136"/>
      <c r="C317" s="58"/>
      <c r="D317" s="28"/>
      <c r="E317" s="28"/>
      <c r="F317" s="20"/>
      <c r="G317" s="20"/>
      <c r="H317" s="51"/>
      <c r="J317" s="49"/>
      <c r="K317" s="49"/>
      <c r="L317" s="49"/>
      <c r="M317" s="49"/>
      <c r="N317" s="50"/>
      <c r="O317" s="50"/>
    </row>
    <row r="318" spans="1:15" ht="14.25" customHeight="1">
      <c r="A318" s="45"/>
      <c r="B318" s="138"/>
      <c r="C318" s="78"/>
      <c r="D318" s="79"/>
      <c r="E318" s="104"/>
      <c r="F318" s="22"/>
      <c r="G318" s="21">
        <f>INT(C318*E318*F318)</f>
        <v>0</v>
      </c>
      <c r="H318" s="40"/>
    </row>
    <row r="319" spans="1:15" ht="14.25" customHeight="1">
      <c r="A319" s="105"/>
      <c r="B319" s="139"/>
      <c r="C319" s="106"/>
      <c r="D319" s="107"/>
      <c r="E319" s="107"/>
      <c r="F319" s="108"/>
      <c r="G319" s="302"/>
      <c r="H319" s="109">
        <f>IF(G320&lt;10^4,-1,IF(G320&lt;10^5,-2,IF(G320&lt;10^6,-3,-4)))</f>
        <v>-1</v>
      </c>
      <c r="J319" s="66"/>
      <c r="K319" s="66"/>
      <c r="L319" s="49"/>
      <c r="M319" s="49"/>
      <c r="N319" s="50"/>
      <c r="O319" s="50"/>
    </row>
    <row r="320" spans="1:15" ht="14.25" customHeight="1">
      <c r="A320" s="110" t="s">
        <v>559</v>
      </c>
      <c r="B320" s="138"/>
      <c r="C320" s="25"/>
      <c r="D320" s="48"/>
      <c r="E320" s="48"/>
      <c r="F320" s="22"/>
      <c r="G320" s="22">
        <f t="array" ref="G320">SUM(IF(MOD(ROW(G300:G318),2)=MOD(ROW(G300),2),G300:G318))</f>
        <v>0</v>
      </c>
      <c r="H320" s="111">
        <f>ROUNDDOWN(G320,H319)</f>
        <v>0</v>
      </c>
    </row>
    <row r="321" spans="1:15" ht="14.25" customHeight="1">
      <c r="H321" s="14"/>
    </row>
    <row r="322" spans="1:15" ht="26.1" customHeight="1">
      <c r="A322" s="94">
        <f>A297+1</f>
        <v>13</v>
      </c>
      <c r="B322" s="140"/>
      <c r="C322" s="35"/>
      <c r="D322" s="31"/>
      <c r="E322" s="31"/>
      <c r="F322" s="31"/>
      <c r="G322" s="32"/>
      <c r="H322" s="16"/>
    </row>
    <row r="323" spans="1:15" ht="26.1" customHeight="1">
      <c r="A323" s="33" t="s">
        <v>132</v>
      </c>
      <c r="B323" s="135" t="s">
        <v>133</v>
      </c>
      <c r="C323" s="34" t="s">
        <v>134</v>
      </c>
      <c r="D323" s="34" t="s">
        <v>129</v>
      </c>
      <c r="E323" s="34" t="s">
        <v>563</v>
      </c>
      <c r="F323" s="34" t="s">
        <v>135</v>
      </c>
      <c r="G323" s="34" t="s">
        <v>136</v>
      </c>
      <c r="H323" s="19" t="s">
        <v>137</v>
      </c>
    </row>
    <row r="324" spans="1:15" ht="14.25" customHeight="1">
      <c r="A324" s="41"/>
      <c r="B324" s="136"/>
      <c r="C324" s="58"/>
      <c r="D324" s="28"/>
      <c r="E324" s="28"/>
      <c r="F324" s="20"/>
      <c r="G324" s="20"/>
      <c r="H324" s="53"/>
      <c r="J324" s="49"/>
      <c r="K324" s="49"/>
      <c r="L324" s="49"/>
      <c r="M324" s="49"/>
      <c r="N324" s="50"/>
      <c r="O324" s="50"/>
    </row>
    <row r="325" spans="1:15" ht="14.25" customHeight="1">
      <c r="A325" s="42"/>
      <c r="B325" s="137"/>
      <c r="C325" s="59"/>
      <c r="D325" s="29"/>
      <c r="E325" s="99"/>
      <c r="F325" s="21"/>
      <c r="G325" s="21">
        <f>INT(C325*E325*F325)</f>
        <v>0</v>
      </c>
      <c r="H325" s="68"/>
    </row>
    <row r="326" spans="1:15" ht="14.25" customHeight="1">
      <c r="A326" s="41"/>
      <c r="B326" s="136"/>
      <c r="C326" s="58"/>
      <c r="D326" s="28"/>
      <c r="E326" s="28"/>
      <c r="F326" s="20"/>
      <c r="G326" s="20"/>
      <c r="H326" s="53"/>
      <c r="J326" s="49"/>
      <c r="K326" s="49"/>
      <c r="L326" s="49"/>
      <c r="M326" s="49"/>
      <c r="N326" s="50"/>
      <c r="O326" s="50"/>
    </row>
    <row r="327" spans="1:15" ht="14.25" customHeight="1">
      <c r="A327" s="42"/>
      <c r="B327" s="137"/>
      <c r="C327" s="59"/>
      <c r="D327" s="29"/>
      <c r="E327" s="99"/>
      <c r="F327" s="21"/>
      <c r="G327" s="21">
        <f>INT(C327*E327*F327)</f>
        <v>0</v>
      </c>
      <c r="H327" s="68"/>
    </row>
    <row r="328" spans="1:15" ht="14.25" customHeight="1">
      <c r="A328" s="41"/>
      <c r="B328" s="136"/>
      <c r="C328" s="58"/>
      <c r="D328" s="28"/>
      <c r="E328" s="28"/>
      <c r="F328" s="20"/>
      <c r="G328" s="20"/>
      <c r="H328" s="53"/>
      <c r="J328" s="66"/>
      <c r="K328" s="65"/>
      <c r="L328" s="49"/>
      <c r="M328" s="49"/>
      <c r="N328" s="50"/>
      <c r="O328" s="50"/>
    </row>
    <row r="329" spans="1:15" ht="14.25" customHeight="1">
      <c r="A329" s="42"/>
      <c r="B329" s="137"/>
      <c r="C329" s="59"/>
      <c r="D329" s="29"/>
      <c r="E329" s="99"/>
      <c r="F329" s="21"/>
      <c r="G329" s="21">
        <f>INT(C329*E329*F329)</f>
        <v>0</v>
      </c>
      <c r="H329" s="68"/>
    </row>
    <row r="330" spans="1:15" ht="14.25" customHeight="1">
      <c r="A330" s="41"/>
      <c r="B330" s="136"/>
      <c r="C330" s="58"/>
      <c r="D330" s="28"/>
      <c r="E330" s="28"/>
      <c r="F330" s="20"/>
      <c r="G330" s="20"/>
      <c r="H330" s="53"/>
    </row>
    <row r="331" spans="1:15" ht="14.25" customHeight="1">
      <c r="A331" s="42"/>
      <c r="B331" s="137"/>
      <c r="C331" s="59"/>
      <c r="D331" s="29"/>
      <c r="E331" s="99"/>
      <c r="F331" s="21"/>
      <c r="G331" s="21">
        <f>INT(C331*E331*F331)</f>
        <v>0</v>
      </c>
      <c r="H331" s="68"/>
    </row>
    <row r="332" spans="1:15" ht="14.25" customHeight="1">
      <c r="A332" s="101"/>
      <c r="B332" s="136"/>
      <c r="C332" s="58"/>
      <c r="D332" s="28"/>
      <c r="E332" s="28"/>
      <c r="F332" s="20"/>
      <c r="G332" s="20"/>
      <c r="H332" s="53"/>
    </row>
    <row r="333" spans="1:15" ht="14.25" customHeight="1">
      <c r="A333" s="102"/>
      <c r="B333" s="137"/>
      <c r="C333" s="59"/>
      <c r="D333" s="29"/>
      <c r="E333" s="99"/>
      <c r="F333" s="21"/>
      <c r="G333" s="21">
        <f>INT(C333*E333*F333)</f>
        <v>0</v>
      </c>
      <c r="H333" s="39"/>
    </row>
    <row r="334" spans="1:15" ht="14.25" customHeight="1">
      <c r="A334" s="101"/>
      <c r="B334" s="136"/>
      <c r="C334" s="58"/>
      <c r="D334" s="28"/>
      <c r="E334" s="28"/>
      <c r="F334" s="20"/>
      <c r="G334" s="20"/>
      <c r="H334" s="53"/>
      <c r="J334" s="49"/>
      <c r="K334" s="49"/>
      <c r="L334" s="49"/>
      <c r="M334" s="49"/>
      <c r="N334" s="50"/>
      <c r="O334" s="50"/>
    </row>
    <row r="335" spans="1:15" ht="14.25" customHeight="1">
      <c r="A335" s="42"/>
      <c r="B335" s="137"/>
      <c r="C335" s="59"/>
      <c r="D335" s="29"/>
      <c r="E335" s="99"/>
      <c r="F335" s="21"/>
      <c r="G335" s="21">
        <f>INT(C335*E335*F335)</f>
        <v>0</v>
      </c>
      <c r="H335" s="68"/>
    </row>
    <row r="336" spans="1:15" ht="14.25" customHeight="1">
      <c r="A336" s="101"/>
      <c r="B336" s="136"/>
      <c r="C336" s="58"/>
      <c r="D336" s="28"/>
      <c r="E336" s="28"/>
      <c r="F336" s="20"/>
      <c r="G336" s="20"/>
      <c r="H336" s="53"/>
      <c r="J336" s="49"/>
      <c r="K336" s="49"/>
      <c r="L336" s="49"/>
      <c r="M336" s="49"/>
      <c r="N336" s="50"/>
      <c r="O336" s="50"/>
    </row>
    <row r="337" spans="1:15" ht="14.25" customHeight="1">
      <c r="A337" s="42"/>
      <c r="B337" s="137"/>
      <c r="C337" s="59"/>
      <c r="D337" s="29"/>
      <c r="E337" s="99"/>
      <c r="F337" s="21"/>
      <c r="G337" s="21">
        <f>INT(C337*E337*F337)</f>
        <v>0</v>
      </c>
      <c r="H337" s="39"/>
    </row>
    <row r="338" spans="1:15" ht="14.25" customHeight="1">
      <c r="A338" s="103"/>
      <c r="B338" s="136"/>
      <c r="C338" s="58"/>
      <c r="D338" s="28"/>
      <c r="E338" s="28"/>
      <c r="F338" s="20"/>
      <c r="G338" s="20"/>
      <c r="H338" s="51"/>
      <c r="J338" s="49"/>
      <c r="K338" s="49"/>
      <c r="L338" s="49"/>
      <c r="M338" s="49"/>
      <c r="N338" s="50"/>
      <c r="O338" s="50"/>
    </row>
    <row r="339" spans="1:15" ht="14.25" customHeight="1">
      <c r="A339" s="42"/>
      <c r="B339" s="137"/>
      <c r="C339" s="59"/>
      <c r="D339" s="29"/>
      <c r="E339" s="99"/>
      <c r="F339" s="21"/>
      <c r="G339" s="21">
        <f>INT(C339*E339*F339)</f>
        <v>0</v>
      </c>
      <c r="H339" s="39"/>
    </row>
    <row r="340" spans="1:15" ht="14.25" customHeight="1">
      <c r="A340" s="41"/>
      <c r="B340" s="136"/>
      <c r="C340" s="58"/>
      <c r="D340" s="28"/>
      <c r="E340" s="28"/>
      <c r="F340" s="20"/>
      <c r="G340" s="20"/>
      <c r="H340" s="51"/>
      <c r="J340" s="49"/>
      <c r="K340" s="49"/>
      <c r="L340" s="49"/>
      <c r="M340" s="49"/>
      <c r="N340" s="50"/>
      <c r="O340" s="50"/>
    </row>
    <row r="341" spans="1:15" ht="14.25" customHeight="1">
      <c r="A341" s="42"/>
      <c r="B341" s="137"/>
      <c r="C341" s="59"/>
      <c r="D341" s="29"/>
      <c r="E341" s="99"/>
      <c r="F341" s="21"/>
      <c r="G341" s="21">
        <f>INT(C341*E341*F341)</f>
        <v>0</v>
      </c>
      <c r="H341" s="39"/>
    </row>
    <row r="342" spans="1:15" ht="14.25" customHeight="1">
      <c r="A342" s="41"/>
      <c r="B342" s="136"/>
      <c r="C342" s="58"/>
      <c r="D342" s="28"/>
      <c r="E342" s="28"/>
      <c r="F342" s="20"/>
      <c r="G342" s="20"/>
      <c r="H342" s="51"/>
      <c r="J342" s="49"/>
      <c r="K342" s="49"/>
      <c r="L342" s="49"/>
      <c r="M342" s="49"/>
      <c r="N342" s="50"/>
      <c r="O342" s="50"/>
    </row>
    <row r="343" spans="1:15" ht="14.25" customHeight="1">
      <c r="A343" s="45"/>
      <c r="B343" s="138"/>
      <c r="C343" s="78"/>
      <c r="D343" s="79"/>
      <c r="E343" s="104"/>
      <c r="F343" s="22"/>
      <c r="G343" s="21">
        <f>INT(C343*E343*F343)</f>
        <v>0</v>
      </c>
      <c r="H343" s="40"/>
    </row>
    <row r="344" spans="1:15" ht="14.25" customHeight="1">
      <c r="A344" s="105"/>
      <c r="B344" s="139"/>
      <c r="C344" s="106"/>
      <c r="D344" s="107"/>
      <c r="E344" s="107"/>
      <c r="F344" s="108"/>
      <c r="G344" s="302"/>
      <c r="H344" s="109">
        <f>IF(G345&lt;10^4,-1,IF(G345&lt;10^5,-2,IF(G345&lt;10^6,-3,-4)))</f>
        <v>-1</v>
      </c>
      <c r="J344" s="66"/>
      <c r="K344" s="66"/>
      <c r="L344" s="49"/>
      <c r="M344" s="49"/>
      <c r="N344" s="50"/>
      <c r="O344" s="50"/>
    </row>
    <row r="345" spans="1:15" ht="14.25" customHeight="1">
      <c r="A345" s="110" t="s">
        <v>559</v>
      </c>
      <c r="B345" s="138"/>
      <c r="C345" s="25"/>
      <c r="D345" s="48"/>
      <c r="E345" s="48"/>
      <c r="F345" s="22"/>
      <c r="G345" s="22">
        <f t="array" ref="G345">SUM(IF(MOD(ROW(G325:G343),2)=MOD(ROW(G325),2),G325:G343))</f>
        <v>0</v>
      </c>
      <c r="H345" s="111">
        <f>ROUNDDOWN(G345,H344)</f>
        <v>0</v>
      </c>
    </row>
  </sheetData>
  <phoneticPr fontId="8"/>
  <pageMargins left="0.47244094488188981" right="0.47244094488188981" top="0.70866141732283472" bottom="0.78740157480314965" header="0.51181102362204722" footer="0.51181102362204722"/>
  <pageSetup paperSize="9" orientation="portrait" horizontalDpi="300" verticalDpi="300" r:id="rId1"/>
  <headerFooter alignWithMargins="0">
    <oddFooter>&amp;C&amp;11香川県</oddFooter>
  </headerFooter>
  <rowBreaks count="3" manualBreakCount="3">
    <brk id="50" max="7" man="1"/>
    <brk id="100" max="7" man="1"/>
    <brk id="1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view="pageBreakPreview" zoomScaleNormal="100" zoomScaleSheetLayoutView="100" workbookViewId="0">
      <selection activeCell="N1" sqref="N1"/>
    </sheetView>
  </sheetViews>
  <sheetFormatPr defaultRowHeight="12"/>
  <cols>
    <col min="1" max="1" width="20.140625" customWidth="1"/>
    <col min="2" max="2" width="6.42578125" customWidth="1"/>
    <col min="3" max="4" width="8.28515625" customWidth="1"/>
    <col min="5" max="5" width="8.28515625" style="72" customWidth="1"/>
    <col min="6" max="12" width="8.28515625" customWidth="1"/>
    <col min="13" max="13" width="7" customWidth="1"/>
    <col min="14" max="14" width="8.85546875" customWidth="1"/>
  </cols>
  <sheetData>
    <row r="1" spans="1:16" ht="15" customHeight="1">
      <c r="A1" s="355" t="s">
        <v>899</v>
      </c>
      <c r="B1" s="356"/>
      <c r="C1" s="357"/>
      <c r="D1" s="358"/>
      <c r="E1" s="359"/>
      <c r="F1" s="358"/>
      <c r="G1" s="358"/>
      <c r="H1" s="358"/>
      <c r="I1" s="358"/>
      <c r="J1" s="358"/>
      <c r="K1" s="358"/>
      <c r="L1" s="358"/>
      <c r="M1" s="358"/>
      <c r="N1" s="356" t="s">
        <v>973</v>
      </c>
    </row>
    <row r="2" spans="1:16" ht="13.5">
      <c r="A2" s="231"/>
      <c r="B2" s="360"/>
      <c r="C2" s="474" t="s">
        <v>900</v>
      </c>
      <c r="D2" s="475"/>
      <c r="E2" s="476" t="s">
        <v>901</v>
      </c>
      <c r="F2" s="477"/>
      <c r="G2" s="361"/>
      <c r="H2" s="362"/>
      <c r="I2" s="363"/>
      <c r="J2" s="364" t="s">
        <v>902</v>
      </c>
      <c r="K2" s="365"/>
      <c r="L2" s="362"/>
      <c r="M2" s="363"/>
      <c r="N2" s="366"/>
    </row>
    <row r="3" spans="1:16" ht="24">
      <c r="A3" s="367" t="s">
        <v>133</v>
      </c>
      <c r="B3" s="368" t="s">
        <v>903</v>
      </c>
      <c r="C3" s="369" t="s">
        <v>904</v>
      </c>
      <c r="D3" s="370" t="s">
        <v>198</v>
      </c>
      <c r="E3" s="371" t="s">
        <v>904</v>
      </c>
      <c r="F3" s="370" t="s">
        <v>198</v>
      </c>
      <c r="G3" s="368" t="s">
        <v>905</v>
      </c>
      <c r="H3" s="372" t="s">
        <v>199</v>
      </c>
      <c r="I3" s="366" t="s">
        <v>200</v>
      </c>
      <c r="J3" s="373" t="s">
        <v>201</v>
      </c>
      <c r="K3" s="374" t="s">
        <v>202</v>
      </c>
      <c r="L3" s="370" t="s">
        <v>203</v>
      </c>
      <c r="M3" s="366" t="s">
        <v>204</v>
      </c>
      <c r="N3" s="375" t="s">
        <v>205</v>
      </c>
    </row>
    <row r="4" spans="1:16" ht="15" customHeight="1">
      <c r="A4" s="376"/>
      <c r="B4" s="377"/>
      <c r="C4" s="378"/>
      <c r="D4" s="379"/>
      <c r="E4" s="378"/>
      <c r="F4" s="380"/>
      <c r="G4" s="381"/>
      <c r="H4" s="382"/>
      <c r="I4" s="381"/>
      <c r="J4" s="383"/>
      <c r="K4" s="384"/>
      <c r="L4" s="385"/>
      <c r="M4" s="381"/>
      <c r="N4" s="377"/>
      <c r="P4" t="s">
        <v>906</v>
      </c>
    </row>
    <row r="5" spans="1:16" ht="15" customHeight="1">
      <c r="A5" s="386"/>
      <c r="B5" s="387"/>
      <c r="C5" s="388"/>
      <c r="D5" s="379"/>
      <c r="E5" s="378"/>
      <c r="F5" s="380"/>
      <c r="G5" s="381"/>
      <c r="H5" s="382"/>
      <c r="I5" s="381"/>
      <c r="J5" s="383"/>
      <c r="K5" s="384"/>
      <c r="L5" s="385"/>
      <c r="M5" s="381"/>
      <c r="N5" s="389"/>
    </row>
    <row r="6" spans="1:16" ht="15" customHeight="1">
      <c r="A6" s="390"/>
      <c r="B6" s="391"/>
      <c r="C6" s="392"/>
      <c r="D6" s="393"/>
      <c r="E6" s="394"/>
      <c r="F6" s="395"/>
      <c r="G6" s="396"/>
      <c r="H6" s="397"/>
      <c r="I6" s="396"/>
      <c r="J6" s="398"/>
      <c r="K6" s="399"/>
      <c r="L6" s="400"/>
      <c r="M6" s="396"/>
      <c r="N6" s="391"/>
      <c r="P6" t="s">
        <v>907</v>
      </c>
    </row>
    <row r="7" spans="1:16" ht="15" customHeight="1">
      <c r="A7" s="376" t="s">
        <v>908</v>
      </c>
      <c r="B7" s="377"/>
      <c r="C7" s="378"/>
      <c r="D7" s="379"/>
      <c r="E7" s="378"/>
      <c r="F7" s="380"/>
      <c r="G7" s="381"/>
      <c r="H7" s="382"/>
      <c r="I7" s="381"/>
      <c r="J7" s="383">
        <v>0</v>
      </c>
      <c r="K7" s="384" t="s">
        <v>909</v>
      </c>
      <c r="L7" s="385"/>
      <c r="M7" s="381"/>
      <c r="N7" s="377"/>
    </row>
    <row r="8" spans="1:16" ht="15" customHeight="1">
      <c r="A8" s="386" t="s">
        <v>910</v>
      </c>
      <c r="B8" s="387" t="s">
        <v>911</v>
      </c>
      <c r="C8" s="388">
        <v>0</v>
      </c>
      <c r="D8" s="379" t="s">
        <v>912</v>
      </c>
      <c r="E8" s="378">
        <v>0</v>
      </c>
      <c r="F8" s="380" t="s">
        <v>912</v>
      </c>
      <c r="G8" s="381">
        <f>((C8+E8)/2)</f>
        <v>0</v>
      </c>
      <c r="H8" s="382">
        <v>1.04</v>
      </c>
      <c r="I8" s="381">
        <f>INT(G8*H8)</f>
        <v>0</v>
      </c>
      <c r="J8" s="383">
        <f>AVERAGE(J7,J9)</f>
        <v>0</v>
      </c>
      <c r="K8" s="384">
        <v>0.04</v>
      </c>
      <c r="L8" s="385">
        <v>0.7</v>
      </c>
      <c r="M8" s="381">
        <f>INT(J8*K8*L8)</f>
        <v>0</v>
      </c>
      <c r="N8" s="389">
        <f>INT(I8-M8)</f>
        <v>0</v>
      </c>
    </row>
    <row r="9" spans="1:16" ht="15" customHeight="1">
      <c r="A9" s="390"/>
      <c r="B9" s="391"/>
      <c r="C9" s="392" t="s">
        <v>913</v>
      </c>
      <c r="D9" s="393"/>
      <c r="E9" s="394" t="s">
        <v>914</v>
      </c>
      <c r="F9" s="395"/>
      <c r="G9" s="396"/>
      <c r="H9" s="397"/>
      <c r="I9" s="396"/>
      <c r="J9" s="398">
        <v>0</v>
      </c>
      <c r="K9" s="399" t="s">
        <v>915</v>
      </c>
      <c r="L9" s="400"/>
      <c r="M9" s="396"/>
      <c r="N9" s="391"/>
    </row>
    <row r="10" spans="1:16" ht="15" customHeight="1">
      <c r="A10" s="376" t="s">
        <v>908</v>
      </c>
      <c r="B10" s="377"/>
      <c r="C10" s="378"/>
      <c r="D10" s="379"/>
      <c r="E10" s="378"/>
      <c r="F10" s="380"/>
      <c r="G10" s="381"/>
      <c r="H10" s="382"/>
      <c r="I10" s="381"/>
      <c r="J10" s="383">
        <v>0</v>
      </c>
      <c r="K10" s="384" t="s">
        <v>916</v>
      </c>
      <c r="L10" s="385"/>
      <c r="M10" s="381"/>
      <c r="N10" s="377"/>
    </row>
    <row r="11" spans="1:16" ht="15" customHeight="1">
      <c r="A11" s="386" t="s">
        <v>917</v>
      </c>
      <c r="B11" s="387" t="s">
        <v>911</v>
      </c>
      <c r="C11" s="388">
        <v>0</v>
      </c>
      <c r="D11" s="379" t="s">
        <v>912</v>
      </c>
      <c r="E11" s="378">
        <v>0</v>
      </c>
      <c r="F11" s="380" t="s">
        <v>912</v>
      </c>
      <c r="G11" s="381">
        <f>((C11+E11)/2)</f>
        <v>0</v>
      </c>
      <c r="H11" s="382">
        <v>1.04</v>
      </c>
      <c r="I11" s="381">
        <f>INT(G11*H11)</f>
        <v>0</v>
      </c>
      <c r="J11" s="383">
        <f>AVERAGE(J10,J12)</f>
        <v>0</v>
      </c>
      <c r="K11" s="384">
        <v>0.04</v>
      </c>
      <c r="L11" s="385">
        <v>0.7</v>
      </c>
      <c r="M11" s="381">
        <f>INT(J11*K11*L11)</f>
        <v>0</v>
      </c>
      <c r="N11" s="389">
        <f>INT(I11-M11)</f>
        <v>0</v>
      </c>
    </row>
    <row r="12" spans="1:16" ht="15" customHeight="1">
      <c r="A12" s="390"/>
      <c r="B12" s="391"/>
      <c r="C12" s="392" t="s">
        <v>913</v>
      </c>
      <c r="D12" s="393"/>
      <c r="E12" s="394" t="s">
        <v>914</v>
      </c>
      <c r="F12" s="395"/>
      <c r="G12" s="396"/>
      <c r="H12" s="397"/>
      <c r="I12" s="396"/>
      <c r="J12" s="398">
        <v>0</v>
      </c>
      <c r="K12" s="399" t="s">
        <v>918</v>
      </c>
      <c r="L12" s="400"/>
      <c r="M12" s="396"/>
      <c r="N12" s="391"/>
    </row>
    <row r="13" spans="1:16" ht="15" customHeight="1">
      <c r="A13" s="376" t="s">
        <v>908</v>
      </c>
      <c r="B13" s="377"/>
      <c r="C13" s="378"/>
      <c r="D13" s="379"/>
      <c r="E13" s="378"/>
      <c r="F13" s="380"/>
      <c r="G13" s="381"/>
      <c r="H13" s="382"/>
      <c r="I13" s="381"/>
      <c r="J13" s="383">
        <v>0</v>
      </c>
      <c r="K13" s="384" t="s">
        <v>916</v>
      </c>
      <c r="L13" s="385"/>
      <c r="M13" s="381"/>
      <c r="N13" s="377"/>
    </row>
    <row r="14" spans="1:16" ht="15" customHeight="1">
      <c r="A14" s="386" t="s">
        <v>919</v>
      </c>
      <c r="B14" s="387" t="s">
        <v>911</v>
      </c>
      <c r="C14" s="388">
        <v>0</v>
      </c>
      <c r="D14" s="379" t="s">
        <v>912</v>
      </c>
      <c r="E14" s="378">
        <v>0</v>
      </c>
      <c r="F14" s="380" t="s">
        <v>912</v>
      </c>
      <c r="G14" s="381">
        <f>((C14+E14)/2)</f>
        <v>0</v>
      </c>
      <c r="H14" s="382">
        <v>1.04</v>
      </c>
      <c r="I14" s="381">
        <f>INT(G14*H14)</f>
        <v>0</v>
      </c>
      <c r="J14" s="383">
        <f>AVERAGE(J13,J15)</f>
        <v>0</v>
      </c>
      <c r="K14" s="384">
        <v>0.04</v>
      </c>
      <c r="L14" s="385">
        <v>0.7</v>
      </c>
      <c r="M14" s="381">
        <f>INT(J14*K14*L14)</f>
        <v>0</v>
      </c>
      <c r="N14" s="389">
        <f>INT(I14-M14)</f>
        <v>0</v>
      </c>
    </row>
    <row r="15" spans="1:16" ht="15" customHeight="1">
      <c r="A15" s="390"/>
      <c r="B15" s="391"/>
      <c r="C15" s="392" t="s">
        <v>913</v>
      </c>
      <c r="D15" s="393"/>
      <c r="E15" s="394" t="s">
        <v>914</v>
      </c>
      <c r="F15" s="395"/>
      <c r="G15" s="396"/>
      <c r="H15" s="397"/>
      <c r="I15" s="396"/>
      <c r="J15" s="398">
        <v>0</v>
      </c>
      <c r="K15" s="399" t="s">
        <v>918</v>
      </c>
      <c r="L15" s="400"/>
      <c r="M15" s="396"/>
      <c r="N15" s="391"/>
    </row>
    <row r="16" spans="1:16" ht="15" customHeight="1">
      <c r="A16" s="376" t="s">
        <v>920</v>
      </c>
      <c r="B16" s="377"/>
      <c r="C16" s="378"/>
      <c r="D16" s="379"/>
      <c r="E16" s="378"/>
      <c r="F16" s="380"/>
      <c r="G16" s="381"/>
      <c r="H16" s="382"/>
      <c r="I16" s="381"/>
      <c r="J16" s="383">
        <v>0</v>
      </c>
      <c r="K16" s="384" t="s">
        <v>916</v>
      </c>
      <c r="L16" s="385"/>
      <c r="M16" s="381"/>
      <c r="N16" s="377"/>
    </row>
    <row r="17" spans="1:14" ht="15" customHeight="1">
      <c r="A17" s="386" t="s">
        <v>921</v>
      </c>
      <c r="B17" s="387" t="s">
        <v>911</v>
      </c>
      <c r="C17" s="388">
        <v>0</v>
      </c>
      <c r="D17" s="379" t="s">
        <v>912</v>
      </c>
      <c r="E17" s="378">
        <v>0</v>
      </c>
      <c r="F17" s="380" t="s">
        <v>912</v>
      </c>
      <c r="G17" s="381">
        <f>((C17+E17)/2)</f>
        <v>0</v>
      </c>
      <c r="H17" s="382">
        <v>1.04</v>
      </c>
      <c r="I17" s="381">
        <f>INT(G17*H17)</f>
        <v>0</v>
      </c>
      <c r="J17" s="383">
        <f>AVERAGE(J16,J18)</f>
        <v>0</v>
      </c>
      <c r="K17" s="384">
        <v>0.04</v>
      </c>
      <c r="L17" s="385">
        <v>0.7</v>
      </c>
      <c r="M17" s="381">
        <f>INT(J17*K17*L17)</f>
        <v>0</v>
      </c>
      <c r="N17" s="389">
        <f>INT(I17-M17)</f>
        <v>0</v>
      </c>
    </row>
    <row r="18" spans="1:14" ht="15" customHeight="1">
      <c r="A18" s="390"/>
      <c r="B18" s="391"/>
      <c r="C18" s="392" t="s">
        <v>913</v>
      </c>
      <c r="D18" s="393"/>
      <c r="E18" s="394" t="s">
        <v>914</v>
      </c>
      <c r="F18" s="395"/>
      <c r="G18" s="396"/>
      <c r="H18" s="397"/>
      <c r="I18" s="396"/>
      <c r="J18" s="398">
        <v>0</v>
      </c>
      <c r="K18" s="399" t="s">
        <v>918</v>
      </c>
      <c r="L18" s="400"/>
      <c r="M18" s="396"/>
      <c r="N18" s="391"/>
    </row>
    <row r="19" spans="1:14" ht="15" customHeight="1">
      <c r="A19" s="376" t="s">
        <v>920</v>
      </c>
      <c r="B19" s="377"/>
      <c r="C19" s="378"/>
      <c r="D19" s="379"/>
      <c r="E19" s="378"/>
      <c r="F19" s="380"/>
      <c r="G19" s="381"/>
      <c r="H19" s="382"/>
      <c r="I19" s="381"/>
      <c r="J19" s="383">
        <v>0</v>
      </c>
      <c r="K19" s="384" t="s">
        <v>916</v>
      </c>
      <c r="L19" s="385"/>
      <c r="M19" s="381"/>
      <c r="N19" s="377"/>
    </row>
    <row r="20" spans="1:14" ht="15" customHeight="1">
      <c r="A20" s="386" t="s">
        <v>922</v>
      </c>
      <c r="B20" s="387" t="s">
        <v>911</v>
      </c>
      <c r="C20" s="388">
        <v>0</v>
      </c>
      <c r="D20" s="379" t="s">
        <v>912</v>
      </c>
      <c r="E20" s="378">
        <v>0</v>
      </c>
      <c r="F20" s="380" t="s">
        <v>912</v>
      </c>
      <c r="G20" s="381">
        <f>((C20+E20)/2)</f>
        <v>0</v>
      </c>
      <c r="H20" s="382">
        <v>1.04</v>
      </c>
      <c r="I20" s="381">
        <f>INT(G20*H20)</f>
        <v>0</v>
      </c>
      <c r="J20" s="383">
        <f>AVERAGE(J19,J21)</f>
        <v>0</v>
      </c>
      <c r="K20" s="384">
        <v>0.04</v>
      </c>
      <c r="L20" s="385">
        <v>0.7</v>
      </c>
      <c r="M20" s="381">
        <f>INT(J20*K20*L20)</f>
        <v>0</v>
      </c>
      <c r="N20" s="389">
        <f>INT(I20-M20)</f>
        <v>0</v>
      </c>
    </row>
    <row r="21" spans="1:14" ht="15" customHeight="1">
      <c r="A21" s="390"/>
      <c r="B21" s="391"/>
      <c r="C21" s="392" t="s">
        <v>913</v>
      </c>
      <c r="D21" s="393"/>
      <c r="E21" s="394" t="s">
        <v>914</v>
      </c>
      <c r="F21" s="395"/>
      <c r="G21" s="396"/>
      <c r="H21" s="397"/>
      <c r="I21" s="396"/>
      <c r="J21" s="398">
        <v>0</v>
      </c>
      <c r="K21" s="399" t="s">
        <v>918</v>
      </c>
      <c r="L21" s="400"/>
      <c r="M21" s="396"/>
      <c r="N21" s="391"/>
    </row>
    <row r="22" spans="1:14" ht="15" customHeight="1">
      <c r="A22" s="376" t="s">
        <v>920</v>
      </c>
      <c r="B22" s="377"/>
      <c r="C22" s="378"/>
      <c r="D22" s="379"/>
      <c r="E22" s="378"/>
      <c r="F22" s="380"/>
      <c r="G22" s="381"/>
      <c r="H22" s="382"/>
      <c r="I22" s="381"/>
      <c r="J22" s="383">
        <v>0</v>
      </c>
      <c r="K22" s="384" t="s">
        <v>916</v>
      </c>
      <c r="L22" s="385"/>
      <c r="M22" s="381"/>
      <c r="N22" s="377"/>
    </row>
    <row r="23" spans="1:14" ht="15" customHeight="1">
      <c r="A23" s="386" t="s">
        <v>923</v>
      </c>
      <c r="B23" s="387" t="s">
        <v>911</v>
      </c>
      <c r="C23" s="388">
        <v>0</v>
      </c>
      <c r="D23" s="379" t="s">
        <v>912</v>
      </c>
      <c r="E23" s="378">
        <v>0</v>
      </c>
      <c r="F23" s="380" t="s">
        <v>912</v>
      </c>
      <c r="G23" s="381">
        <f>((C23+E23)/2)</f>
        <v>0</v>
      </c>
      <c r="H23" s="382">
        <v>1.04</v>
      </c>
      <c r="I23" s="381">
        <f>INT(G23*H23)</f>
        <v>0</v>
      </c>
      <c r="J23" s="383">
        <f>AVERAGE(J22,J24)</f>
        <v>0</v>
      </c>
      <c r="K23" s="384">
        <v>0.04</v>
      </c>
      <c r="L23" s="385">
        <v>0.7</v>
      </c>
      <c r="M23" s="381">
        <f>INT(J23*K23*L23)</f>
        <v>0</v>
      </c>
      <c r="N23" s="389">
        <f>INT(I23-M23)</f>
        <v>0</v>
      </c>
    </row>
    <row r="24" spans="1:14" ht="15" customHeight="1">
      <c r="A24" s="390"/>
      <c r="B24" s="391"/>
      <c r="C24" s="392" t="s">
        <v>913</v>
      </c>
      <c r="D24" s="393"/>
      <c r="E24" s="394" t="s">
        <v>914</v>
      </c>
      <c r="F24" s="395"/>
      <c r="G24" s="396"/>
      <c r="H24" s="397"/>
      <c r="I24" s="396"/>
      <c r="J24" s="398">
        <v>0</v>
      </c>
      <c r="K24" s="399" t="s">
        <v>918</v>
      </c>
      <c r="L24" s="400"/>
      <c r="M24" s="396"/>
      <c r="N24" s="391"/>
    </row>
    <row r="25" spans="1:14" ht="15" customHeight="1">
      <c r="A25" s="376" t="s">
        <v>924</v>
      </c>
      <c r="B25" s="377"/>
      <c r="C25" s="378"/>
      <c r="D25" s="379"/>
      <c r="E25" s="378"/>
      <c r="F25" s="380"/>
      <c r="G25" s="381"/>
      <c r="H25" s="382"/>
      <c r="I25" s="381"/>
      <c r="J25" s="383">
        <v>0</v>
      </c>
      <c r="K25" s="384" t="s">
        <v>916</v>
      </c>
      <c r="L25" s="385"/>
      <c r="M25" s="381"/>
      <c r="N25" s="377"/>
    </row>
    <row r="26" spans="1:14" ht="15" customHeight="1">
      <c r="A26" s="386" t="s">
        <v>925</v>
      </c>
      <c r="B26" s="387" t="s">
        <v>911</v>
      </c>
      <c r="C26" s="388"/>
      <c r="D26" s="379" t="s">
        <v>912</v>
      </c>
      <c r="E26" s="378">
        <v>0</v>
      </c>
      <c r="F26" s="380" t="s">
        <v>912</v>
      </c>
      <c r="G26" s="381">
        <f>E26</f>
        <v>0</v>
      </c>
      <c r="H26" s="382">
        <v>1.04</v>
      </c>
      <c r="I26" s="381">
        <f>INT(G26*H26)</f>
        <v>0</v>
      </c>
      <c r="J26" s="383">
        <f>AVERAGE(J25,J27)</f>
        <v>0</v>
      </c>
      <c r="K26" s="384">
        <v>0.04</v>
      </c>
      <c r="L26" s="385">
        <v>0.7</v>
      </c>
      <c r="M26" s="381">
        <f>INT(J26*K26*L26)</f>
        <v>0</v>
      </c>
      <c r="N26" s="389">
        <f>INT(I26-M26)</f>
        <v>0</v>
      </c>
    </row>
    <row r="27" spans="1:14" ht="15" customHeight="1">
      <c r="A27" s="401" t="s">
        <v>917</v>
      </c>
      <c r="B27" s="391"/>
      <c r="C27" s="392"/>
      <c r="D27" s="393"/>
      <c r="E27" s="394" t="s">
        <v>926</v>
      </c>
      <c r="F27" s="395"/>
      <c r="G27" s="396"/>
      <c r="H27" s="397"/>
      <c r="I27" s="396"/>
      <c r="J27" s="398">
        <v>0</v>
      </c>
      <c r="K27" s="399" t="s">
        <v>918</v>
      </c>
      <c r="L27" s="400"/>
      <c r="M27" s="396"/>
      <c r="N27" s="391"/>
    </row>
    <row r="28" spans="1:14" ht="15" customHeight="1">
      <c r="A28" s="376" t="s">
        <v>927</v>
      </c>
      <c r="B28" s="377"/>
      <c r="C28" s="378"/>
      <c r="D28" s="379"/>
      <c r="E28" s="378"/>
      <c r="F28" s="380"/>
      <c r="G28" s="381"/>
      <c r="H28" s="382"/>
      <c r="I28" s="381"/>
      <c r="J28" s="383">
        <v>0</v>
      </c>
      <c r="K28" s="384" t="s">
        <v>916</v>
      </c>
      <c r="L28" s="385"/>
      <c r="M28" s="381"/>
      <c r="N28" s="377"/>
    </row>
    <row r="29" spans="1:14" ht="15" customHeight="1">
      <c r="A29" s="386" t="s">
        <v>925</v>
      </c>
      <c r="B29" s="387" t="s">
        <v>911</v>
      </c>
      <c r="C29" s="388"/>
      <c r="D29" s="379" t="s">
        <v>912</v>
      </c>
      <c r="E29" s="378">
        <v>0</v>
      </c>
      <c r="F29" s="380" t="s">
        <v>912</v>
      </c>
      <c r="G29" s="381">
        <f>E29</f>
        <v>0</v>
      </c>
      <c r="H29" s="382">
        <v>1.04</v>
      </c>
      <c r="I29" s="381">
        <f>INT(G29*H29)</f>
        <v>0</v>
      </c>
      <c r="J29" s="383">
        <f>AVERAGE(J28,J30)</f>
        <v>0</v>
      </c>
      <c r="K29" s="384">
        <v>0.04</v>
      </c>
      <c r="L29" s="385">
        <v>0.7</v>
      </c>
      <c r="M29" s="381">
        <f>INT(J29*K29*L29)</f>
        <v>0</v>
      </c>
      <c r="N29" s="389">
        <f>INT(I29-M29)</f>
        <v>0</v>
      </c>
    </row>
    <row r="30" spans="1:14" ht="15" customHeight="1">
      <c r="A30" s="401" t="s">
        <v>917</v>
      </c>
      <c r="B30" s="391"/>
      <c r="C30" s="392"/>
      <c r="D30" s="393"/>
      <c r="E30" s="394" t="s">
        <v>926</v>
      </c>
      <c r="F30" s="395"/>
      <c r="G30" s="396"/>
      <c r="H30" s="397"/>
      <c r="I30" s="396"/>
      <c r="J30" s="398">
        <v>0</v>
      </c>
      <c r="K30" s="399" t="s">
        <v>918</v>
      </c>
      <c r="L30" s="400"/>
      <c r="M30" s="396"/>
      <c r="N30" s="391"/>
    </row>
    <row r="31" spans="1:14" ht="15" customHeight="1">
      <c r="A31" s="402"/>
      <c r="B31" s="403"/>
      <c r="C31" s="388"/>
      <c r="D31" s="379"/>
      <c r="E31" s="378"/>
      <c r="F31" s="380"/>
      <c r="G31" s="381"/>
      <c r="H31" s="382"/>
      <c r="I31" s="381"/>
      <c r="J31" s="383"/>
      <c r="K31" s="384"/>
      <c r="L31" s="385"/>
      <c r="M31" s="381"/>
      <c r="N31" s="403"/>
    </row>
    <row r="32" spans="1:14" ht="15" customHeight="1">
      <c r="A32" s="386"/>
      <c r="B32" s="387"/>
      <c r="C32" s="388"/>
      <c r="D32" s="379"/>
      <c r="E32" s="378"/>
      <c r="F32" s="380"/>
      <c r="G32" s="381"/>
      <c r="H32" s="382"/>
      <c r="I32" s="381"/>
      <c r="J32" s="383"/>
      <c r="K32" s="384"/>
      <c r="L32" s="385"/>
      <c r="M32" s="381"/>
      <c r="N32" s="389"/>
    </row>
    <row r="33" spans="1:14" ht="15" customHeight="1">
      <c r="A33" s="390"/>
      <c r="B33" s="404"/>
      <c r="C33" s="392"/>
      <c r="D33" s="393"/>
      <c r="E33" s="394"/>
      <c r="F33" s="395"/>
      <c r="G33" s="396"/>
      <c r="H33" s="397"/>
      <c r="I33" s="396"/>
      <c r="J33" s="398"/>
      <c r="K33" s="399"/>
      <c r="L33" s="400"/>
      <c r="M33" s="396"/>
      <c r="N33" s="404"/>
    </row>
    <row r="34" spans="1:14" ht="15" customHeight="1">
      <c r="A34" s="376"/>
      <c r="B34" s="377"/>
      <c r="C34" s="378"/>
      <c r="D34" s="379"/>
      <c r="E34" s="378"/>
      <c r="F34" s="380"/>
      <c r="G34" s="381"/>
      <c r="H34" s="382"/>
      <c r="I34" s="381"/>
      <c r="J34" s="383"/>
      <c r="K34" s="384"/>
      <c r="L34" s="385"/>
      <c r="M34" s="381"/>
      <c r="N34" s="377"/>
    </row>
    <row r="35" spans="1:14" ht="15" customHeight="1">
      <c r="A35" s="386"/>
      <c r="B35" s="387"/>
      <c r="C35" s="388"/>
      <c r="D35" s="379"/>
      <c r="E35" s="378"/>
      <c r="F35" s="380"/>
      <c r="G35" s="381"/>
      <c r="H35" s="382"/>
      <c r="I35" s="381"/>
      <c r="J35" s="383"/>
      <c r="K35" s="384"/>
      <c r="L35" s="385"/>
      <c r="M35" s="381"/>
      <c r="N35" s="389"/>
    </row>
    <row r="36" spans="1:14" ht="15" customHeight="1">
      <c r="A36" s="390"/>
      <c r="B36" s="391"/>
      <c r="C36" s="392"/>
      <c r="D36" s="393"/>
      <c r="E36" s="394"/>
      <c r="F36" s="395"/>
      <c r="G36" s="396"/>
      <c r="H36" s="397"/>
      <c r="I36" s="396"/>
      <c r="J36" s="398"/>
      <c r="K36" s="399"/>
      <c r="L36" s="400"/>
      <c r="M36" s="396"/>
      <c r="N36" s="391"/>
    </row>
    <row r="37" spans="1:14" ht="15" customHeight="1">
      <c r="A37" s="376"/>
      <c r="B37" s="377"/>
      <c r="C37" s="378"/>
      <c r="D37" s="379"/>
      <c r="E37" s="378"/>
      <c r="F37" s="380"/>
      <c r="G37" s="381"/>
      <c r="H37" s="382"/>
      <c r="I37" s="381"/>
      <c r="J37" s="383"/>
      <c r="K37" s="384"/>
      <c r="L37" s="385"/>
      <c r="M37" s="381"/>
      <c r="N37" s="377"/>
    </row>
    <row r="38" spans="1:14" ht="15" customHeight="1">
      <c r="A38" s="386"/>
      <c r="B38" s="387"/>
      <c r="C38" s="388"/>
      <c r="D38" s="379"/>
      <c r="E38" s="378"/>
      <c r="F38" s="380"/>
      <c r="G38" s="381"/>
      <c r="H38" s="382"/>
      <c r="I38" s="381"/>
      <c r="J38" s="383"/>
      <c r="K38" s="384"/>
      <c r="L38" s="385"/>
      <c r="M38" s="381"/>
      <c r="N38" s="389"/>
    </row>
    <row r="39" spans="1:14" ht="15" customHeight="1">
      <c r="A39" s="390"/>
      <c r="B39" s="391"/>
      <c r="C39" s="392"/>
      <c r="D39" s="393"/>
      <c r="E39" s="394"/>
      <c r="F39" s="395"/>
      <c r="G39" s="396"/>
      <c r="H39" s="397"/>
      <c r="I39" s="396"/>
      <c r="J39" s="398"/>
      <c r="K39" s="399"/>
      <c r="L39" s="400"/>
      <c r="M39" s="396"/>
      <c r="N39" s="391"/>
    </row>
    <row r="40" spans="1:14" ht="15" customHeight="1">
      <c r="A40" s="376"/>
      <c r="B40" s="377"/>
      <c r="C40" s="378"/>
      <c r="D40" s="379"/>
      <c r="E40" s="378"/>
      <c r="F40" s="380"/>
      <c r="G40" s="381"/>
      <c r="H40" s="382"/>
      <c r="I40" s="381"/>
      <c r="J40" s="383"/>
      <c r="K40" s="384"/>
      <c r="L40" s="385"/>
      <c r="M40" s="381"/>
      <c r="N40" s="377"/>
    </row>
    <row r="41" spans="1:14" ht="15" customHeight="1">
      <c r="A41" s="386"/>
      <c r="B41" s="387"/>
      <c r="C41" s="388"/>
      <c r="D41" s="379"/>
      <c r="E41" s="378"/>
      <c r="F41" s="380"/>
      <c r="G41" s="381"/>
      <c r="H41" s="382"/>
      <c r="I41" s="381"/>
      <c r="J41" s="383"/>
      <c r="K41" s="384"/>
      <c r="L41" s="385"/>
      <c r="M41" s="381"/>
      <c r="N41" s="389"/>
    </row>
    <row r="42" spans="1:14" ht="15" customHeight="1">
      <c r="A42" s="390"/>
      <c r="B42" s="391"/>
      <c r="C42" s="392"/>
      <c r="D42" s="393"/>
      <c r="E42" s="394"/>
      <c r="F42" s="395"/>
      <c r="G42" s="396"/>
      <c r="H42" s="397"/>
      <c r="I42" s="396"/>
      <c r="J42" s="398"/>
      <c r="K42" s="399"/>
      <c r="L42" s="400"/>
      <c r="M42" s="396"/>
      <c r="N42" s="391"/>
    </row>
    <row r="43" spans="1:14" ht="15" customHeight="1">
      <c r="A43" s="405"/>
      <c r="B43" s="403"/>
      <c r="C43" s="388"/>
      <c r="D43" s="379"/>
      <c r="E43" s="378"/>
      <c r="F43" s="380"/>
      <c r="G43" s="381"/>
      <c r="H43" s="382"/>
      <c r="I43" s="381"/>
      <c r="J43" s="383"/>
      <c r="K43" s="384"/>
      <c r="L43" s="385"/>
      <c r="M43" s="381"/>
      <c r="N43" s="403"/>
    </row>
    <row r="44" spans="1:14" ht="15" customHeight="1">
      <c r="A44" s="405"/>
      <c r="B44" s="389"/>
      <c r="C44" s="388"/>
      <c r="D44" s="379"/>
      <c r="E44" s="378"/>
      <c r="F44" s="380"/>
      <c r="G44" s="381"/>
      <c r="H44" s="382"/>
      <c r="I44" s="381"/>
      <c r="J44" s="383"/>
      <c r="K44" s="384"/>
      <c r="L44" s="385"/>
      <c r="M44" s="381"/>
      <c r="N44" s="389"/>
    </row>
    <row r="45" spans="1:14" ht="15" customHeight="1">
      <c r="A45" s="390"/>
      <c r="B45" s="391"/>
      <c r="C45" s="392"/>
      <c r="D45" s="393"/>
      <c r="E45" s="394"/>
      <c r="F45" s="395"/>
      <c r="G45" s="396"/>
      <c r="H45" s="397"/>
      <c r="I45" s="396"/>
      <c r="J45" s="398"/>
      <c r="K45" s="399"/>
      <c r="L45" s="400"/>
      <c r="M45" s="396"/>
      <c r="N45" s="404"/>
    </row>
    <row r="46" spans="1:14" ht="15" customHeight="1">
      <c r="A46" s="405"/>
      <c r="B46" s="403"/>
      <c r="C46" s="388"/>
      <c r="D46" s="379"/>
      <c r="E46" s="378"/>
      <c r="F46" s="380"/>
      <c r="G46" s="381"/>
      <c r="H46" s="382"/>
      <c r="I46" s="381"/>
      <c r="J46" s="383"/>
      <c r="K46" s="384"/>
      <c r="L46" s="385"/>
      <c r="M46" s="381"/>
      <c r="N46" s="403"/>
    </row>
    <row r="47" spans="1:14" ht="15" customHeight="1">
      <c r="A47" s="405"/>
      <c r="B47" s="389"/>
      <c r="C47" s="388"/>
      <c r="D47" s="379"/>
      <c r="E47" s="378"/>
      <c r="F47" s="380"/>
      <c r="G47" s="381"/>
      <c r="H47" s="382"/>
      <c r="I47" s="381"/>
      <c r="J47" s="383"/>
      <c r="K47" s="384"/>
      <c r="L47" s="385"/>
      <c r="M47" s="381"/>
      <c r="N47" s="389"/>
    </row>
    <row r="48" spans="1:14" ht="15" customHeight="1">
      <c r="A48" s="390"/>
      <c r="B48" s="391"/>
      <c r="C48" s="392"/>
      <c r="D48" s="393"/>
      <c r="E48" s="394"/>
      <c r="F48" s="395"/>
      <c r="G48" s="396"/>
      <c r="H48" s="397"/>
      <c r="I48" s="396"/>
      <c r="J48" s="398"/>
      <c r="K48" s="399"/>
      <c r="L48" s="400"/>
      <c r="M48" s="396"/>
      <c r="N48" s="391"/>
    </row>
    <row r="49" spans="1:14" ht="15" customHeight="1">
      <c r="A49" s="405"/>
      <c r="B49" s="403"/>
      <c r="C49" s="388"/>
      <c r="D49" s="379"/>
      <c r="E49" s="378"/>
      <c r="F49" s="380"/>
      <c r="G49" s="381"/>
      <c r="H49" s="382"/>
      <c r="I49" s="381"/>
      <c r="J49" s="383"/>
      <c r="K49" s="384"/>
      <c r="L49" s="385"/>
      <c r="M49" s="381"/>
      <c r="N49" s="403"/>
    </row>
    <row r="50" spans="1:14" ht="15" customHeight="1">
      <c r="A50" s="405"/>
      <c r="B50" s="389"/>
      <c r="C50" s="388"/>
      <c r="D50" s="379"/>
      <c r="E50" s="378"/>
      <c r="F50" s="380"/>
      <c r="G50" s="381"/>
      <c r="H50" s="382"/>
      <c r="I50" s="381"/>
      <c r="J50" s="383"/>
      <c r="K50" s="384"/>
      <c r="L50" s="385"/>
      <c r="M50" s="381"/>
      <c r="N50" s="389"/>
    </row>
    <row r="51" spans="1:14" ht="15" customHeight="1">
      <c r="A51" s="390"/>
      <c r="B51" s="391"/>
      <c r="C51" s="392"/>
      <c r="D51" s="393"/>
      <c r="E51" s="394"/>
      <c r="F51" s="395"/>
      <c r="G51" s="396"/>
      <c r="H51" s="397"/>
      <c r="I51" s="396"/>
      <c r="J51" s="398"/>
      <c r="K51" s="399"/>
      <c r="L51" s="400"/>
      <c r="M51" s="396"/>
      <c r="N51" s="391"/>
    </row>
    <row r="52" spans="1:14" ht="15" customHeight="1">
      <c r="A52" s="405"/>
      <c r="B52" s="403"/>
      <c r="C52" s="388"/>
      <c r="D52" s="380"/>
      <c r="E52" s="378"/>
      <c r="F52" s="380"/>
      <c r="G52" s="381"/>
      <c r="H52" s="382"/>
      <c r="I52" s="381"/>
      <c r="J52" s="383"/>
      <c r="K52" s="384"/>
      <c r="L52" s="385"/>
      <c r="M52" s="381"/>
      <c r="N52" s="403"/>
    </row>
    <row r="53" spans="1:14" ht="15" customHeight="1">
      <c r="A53" s="405"/>
      <c r="B53" s="389"/>
      <c r="C53" s="388"/>
      <c r="D53" s="380"/>
      <c r="E53" s="378"/>
      <c r="F53" s="380"/>
      <c r="G53" s="381"/>
      <c r="H53" s="382"/>
      <c r="I53" s="381"/>
      <c r="J53" s="383"/>
      <c r="K53" s="384"/>
      <c r="L53" s="385"/>
      <c r="M53" s="381"/>
      <c r="N53" s="389"/>
    </row>
    <row r="54" spans="1:14" ht="15" customHeight="1">
      <c r="A54" s="390"/>
      <c r="B54" s="391"/>
      <c r="C54" s="392"/>
      <c r="D54" s="395"/>
      <c r="E54" s="394"/>
      <c r="F54" s="395"/>
      <c r="G54" s="396"/>
      <c r="H54" s="397"/>
      <c r="I54" s="396"/>
      <c r="J54" s="398"/>
      <c r="K54" s="399"/>
      <c r="L54" s="400"/>
      <c r="M54" s="396"/>
      <c r="N54" s="404"/>
    </row>
    <row r="55" spans="1:14" ht="15" customHeight="1">
      <c r="A55" s="406"/>
      <c r="B55" s="403"/>
      <c r="C55" s="388"/>
      <c r="D55" s="380"/>
      <c r="E55" s="378"/>
      <c r="F55" s="380"/>
      <c r="G55" s="381"/>
      <c r="H55" s="383"/>
      <c r="I55" s="381"/>
      <c r="J55" s="383"/>
      <c r="K55" s="380"/>
      <c r="L55" s="380"/>
      <c r="M55" s="381"/>
      <c r="N55" s="403"/>
    </row>
    <row r="56" spans="1:14" ht="15" customHeight="1">
      <c r="A56" s="406"/>
      <c r="B56" s="403"/>
      <c r="C56" s="388"/>
      <c r="D56" s="380"/>
      <c r="E56" s="378"/>
      <c r="F56" s="380"/>
      <c r="G56" s="381"/>
      <c r="H56" s="383"/>
      <c r="I56" s="381"/>
      <c r="J56" s="383"/>
      <c r="K56" s="380"/>
      <c r="L56" s="380"/>
      <c r="M56" s="381"/>
      <c r="N56" s="403"/>
    </row>
    <row r="57" spans="1:14" ht="15" customHeight="1">
      <c r="A57" s="407"/>
      <c r="B57" s="408"/>
      <c r="C57" s="409"/>
      <c r="D57" s="410"/>
      <c r="E57" s="411"/>
      <c r="F57" s="410"/>
      <c r="G57" s="412"/>
      <c r="H57" s="413"/>
      <c r="I57" s="412"/>
      <c r="J57" s="413"/>
      <c r="K57" s="410"/>
      <c r="L57" s="410"/>
      <c r="M57" s="412"/>
      <c r="N57" s="408"/>
    </row>
  </sheetData>
  <mergeCells count="2">
    <mergeCell ref="C2:D2"/>
    <mergeCell ref="E2:F2"/>
  </mergeCells>
  <phoneticPr fontId="37"/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view="pageBreakPreview" zoomScaleNormal="100" zoomScaleSheetLayoutView="100" workbookViewId="0">
      <pane ySplit="3" topLeftCell="A4" activePane="bottomLeft" state="frozen"/>
      <selection activeCell="P99" sqref="P99"/>
      <selection pane="bottomLeft" activeCell="H60" sqref="H60"/>
    </sheetView>
  </sheetViews>
  <sheetFormatPr defaultRowHeight="12"/>
  <cols>
    <col min="1" max="1" width="20.140625" customWidth="1"/>
    <col min="2" max="2" width="4.7109375" customWidth="1"/>
    <col min="3" max="3" width="8.28515625" customWidth="1"/>
    <col min="4" max="4" width="9.85546875" customWidth="1"/>
    <col min="5" max="5" width="8.28515625" style="72" customWidth="1"/>
    <col min="6" max="9" width="8.28515625" customWidth="1"/>
    <col min="10" max="10" width="8" customWidth="1"/>
    <col min="11" max="12" width="8.28515625" customWidth="1"/>
    <col min="13" max="13" width="7" customWidth="1"/>
    <col min="14" max="14" width="8.85546875" customWidth="1"/>
  </cols>
  <sheetData>
    <row r="1" spans="1:16" ht="15" customHeight="1">
      <c r="A1" s="355" t="s">
        <v>928</v>
      </c>
      <c r="B1" s="356"/>
      <c r="C1" s="357"/>
      <c r="D1" s="358"/>
      <c r="E1" s="359"/>
      <c r="F1" s="358"/>
      <c r="G1" s="358"/>
      <c r="H1" s="358"/>
      <c r="I1" s="358"/>
      <c r="J1" s="358"/>
      <c r="K1" s="358"/>
      <c r="L1" s="358"/>
      <c r="M1" s="358"/>
      <c r="N1" s="356" t="s">
        <v>973</v>
      </c>
    </row>
    <row r="2" spans="1:16" ht="13.5">
      <c r="A2" s="231"/>
      <c r="B2" s="360"/>
      <c r="C2" s="474" t="s">
        <v>900</v>
      </c>
      <c r="D2" s="475"/>
      <c r="E2" s="476" t="s">
        <v>901</v>
      </c>
      <c r="F2" s="477"/>
      <c r="G2" s="361"/>
      <c r="H2" s="362"/>
      <c r="I2" s="363"/>
      <c r="J2" s="364" t="s">
        <v>902</v>
      </c>
      <c r="K2" s="365"/>
      <c r="L2" s="362"/>
      <c r="M2" s="363"/>
      <c r="N2" s="366"/>
    </row>
    <row r="3" spans="1:16" ht="24">
      <c r="A3" s="367" t="s">
        <v>133</v>
      </c>
      <c r="B3" s="368" t="s">
        <v>903</v>
      </c>
      <c r="C3" s="369" t="s">
        <v>904</v>
      </c>
      <c r="D3" s="370" t="s">
        <v>198</v>
      </c>
      <c r="E3" s="371" t="s">
        <v>904</v>
      </c>
      <c r="F3" s="370" t="s">
        <v>198</v>
      </c>
      <c r="G3" s="368" t="s">
        <v>905</v>
      </c>
      <c r="H3" s="366" t="s">
        <v>199</v>
      </c>
      <c r="I3" s="366" t="s">
        <v>200</v>
      </c>
      <c r="J3" s="373" t="s">
        <v>201</v>
      </c>
      <c r="K3" s="374" t="s">
        <v>202</v>
      </c>
      <c r="L3" s="370" t="s">
        <v>203</v>
      </c>
      <c r="M3" s="366" t="s">
        <v>204</v>
      </c>
      <c r="N3" s="375" t="s">
        <v>205</v>
      </c>
    </row>
    <row r="4" spans="1:16" ht="15" customHeight="1">
      <c r="A4" s="414"/>
      <c r="B4" s="377"/>
      <c r="C4" s="378"/>
      <c r="D4" s="379"/>
      <c r="E4" s="378"/>
      <c r="F4" s="380"/>
      <c r="G4" s="381"/>
      <c r="H4" s="382"/>
      <c r="I4" s="381"/>
      <c r="J4" s="383"/>
      <c r="K4" s="384"/>
      <c r="L4" s="385"/>
      <c r="M4" s="381"/>
      <c r="N4" s="377"/>
      <c r="P4" t="s">
        <v>906</v>
      </c>
    </row>
    <row r="5" spans="1:16" ht="15" customHeight="1">
      <c r="A5" s="415"/>
      <c r="B5" s="387"/>
      <c r="C5" s="388"/>
      <c r="D5" s="379"/>
      <c r="E5" s="378"/>
      <c r="F5" s="380"/>
      <c r="G5" s="381"/>
      <c r="H5" s="382"/>
      <c r="I5" s="381"/>
      <c r="J5" s="383"/>
      <c r="K5" s="384"/>
      <c r="L5" s="385"/>
      <c r="M5" s="381"/>
      <c r="N5" s="389"/>
    </row>
    <row r="6" spans="1:16" ht="15" customHeight="1">
      <c r="A6" s="390"/>
      <c r="B6" s="391"/>
      <c r="C6" s="392"/>
      <c r="D6" s="393"/>
      <c r="E6" s="394"/>
      <c r="F6" s="395"/>
      <c r="G6" s="396"/>
      <c r="H6" s="397"/>
      <c r="I6" s="396"/>
      <c r="J6" s="398"/>
      <c r="K6" s="399"/>
      <c r="L6" s="400"/>
      <c r="M6" s="396"/>
      <c r="N6" s="391"/>
      <c r="P6" t="s">
        <v>907</v>
      </c>
    </row>
    <row r="7" spans="1:16" ht="15" customHeight="1">
      <c r="A7" s="386" t="s">
        <v>929</v>
      </c>
      <c r="B7" s="403"/>
      <c r="C7" s="388"/>
      <c r="D7" s="379"/>
      <c r="E7" s="378"/>
      <c r="F7" s="380"/>
      <c r="G7" s="381"/>
      <c r="H7" s="382"/>
      <c r="I7" s="381"/>
      <c r="J7" s="416">
        <v>0</v>
      </c>
      <c r="K7" s="384" t="s">
        <v>916</v>
      </c>
      <c r="L7" s="385"/>
      <c r="M7" s="381"/>
      <c r="N7" s="403"/>
    </row>
    <row r="8" spans="1:16" ht="15" customHeight="1">
      <c r="A8" s="386" t="s">
        <v>930</v>
      </c>
      <c r="B8" s="387" t="s">
        <v>911</v>
      </c>
      <c r="C8" s="388">
        <v>0</v>
      </c>
      <c r="D8" s="379">
        <v>0</v>
      </c>
      <c r="E8" s="378">
        <v>0</v>
      </c>
      <c r="F8" s="380">
        <v>0</v>
      </c>
      <c r="G8" s="381">
        <f>(((C8+D8)+(E8+F8))/2)</f>
        <v>0</v>
      </c>
      <c r="H8" s="382">
        <v>1.05</v>
      </c>
      <c r="I8" s="381">
        <f>INT(G8*H8)</f>
        <v>0</v>
      </c>
      <c r="J8" s="416">
        <f>AVERAGE(J7,J9)</f>
        <v>0</v>
      </c>
      <c r="K8" s="384">
        <v>0.05</v>
      </c>
      <c r="L8" s="385">
        <v>0.7</v>
      </c>
      <c r="M8" s="417">
        <f>INT(J8*K8*L8)</f>
        <v>0</v>
      </c>
      <c r="N8" s="389">
        <f>INT(I8-M8)</f>
        <v>0</v>
      </c>
    </row>
    <row r="9" spans="1:16" ht="15" customHeight="1">
      <c r="A9" s="390"/>
      <c r="B9" s="391"/>
      <c r="C9" s="392" t="s">
        <v>931</v>
      </c>
      <c r="D9" s="393"/>
      <c r="E9" s="394" t="s">
        <v>932</v>
      </c>
      <c r="F9" s="395"/>
      <c r="G9" s="396"/>
      <c r="H9" s="397"/>
      <c r="I9" s="396"/>
      <c r="J9" s="418">
        <v>0</v>
      </c>
      <c r="K9" s="399" t="s">
        <v>918</v>
      </c>
      <c r="L9" s="400"/>
      <c r="M9" s="396"/>
      <c r="N9" s="391"/>
    </row>
    <row r="10" spans="1:16" ht="15" customHeight="1">
      <c r="A10" s="386" t="s">
        <v>933</v>
      </c>
      <c r="B10" s="403"/>
      <c r="C10" s="388"/>
      <c r="D10" s="380" t="s">
        <v>934</v>
      </c>
      <c r="E10" s="378"/>
      <c r="F10" s="380" t="s">
        <v>934</v>
      </c>
      <c r="G10" s="381"/>
      <c r="H10" s="382"/>
      <c r="I10" s="381"/>
      <c r="J10" s="383"/>
      <c r="K10" s="384"/>
      <c r="L10" s="385"/>
      <c r="M10" s="381"/>
      <c r="N10" s="403"/>
    </row>
    <row r="11" spans="1:16" ht="15" customHeight="1">
      <c r="A11" s="386" t="s">
        <v>935</v>
      </c>
      <c r="B11" s="387" t="s">
        <v>911</v>
      </c>
      <c r="C11" s="388">
        <v>0</v>
      </c>
      <c r="D11" s="380">
        <v>0</v>
      </c>
      <c r="E11" s="378">
        <v>0</v>
      </c>
      <c r="F11" s="380">
        <v>0</v>
      </c>
      <c r="G11" s="381">
        <f>(((C11+D11)+(E11+F11))/2)</f>
        <v>0</v>
      </c>
      <c r="H11" s="382">
        <v>1.05</v>
      </c>
      <c r="I11" s="381">
        <f>INT(G11*H11)</f>
        <v>0</v>
      </c>
      <c r="J11" s="383">
        <f>J8</f>
        <v>0</v>
      </c>
      <c r="K11" s="384">
        <v>0.05</v>
      </c>
      <c r="L11" s="385">
        <v>0.7</v>
      </c>
      <c r="M11" s="381">
        <f>INT(J11*K11*L11)</f>
        <v>0</v>
      </c>
      <c r="N11" s="389">
        <f t="shared" ref="N11" si="0">INT(I11-M11)</f>
        <v>0</v>
      </c>
    </row>
    <row r="12" spans="1:16" ht="15" customHeight="1">
      <c r="A12" s="401" t="s">
        <v>936</v>
      </c>
      <c r="B12" s="391"/>
      <c r="C12" s="392" t="s">
        <v>937</v>
      </c>
      <c r="D12" s="393"/>
      <c r="E12" s="394" t="s">
        <v>938</v>
      </c>
      <c r="F12" s="395"/>
      <c r="G12" s="396"/>
      <c r="H12" s="397"/>
      <c r="I12" s="396"/>
      <c r="J12" s="398"/>
      <c r="K12" s="399"/>
      <c r="L12" s="400"/>
      <c r="M12" s="396"/>
      <c r="N12" s="404"/>
    </row>
    <row r="13" spans="1:16" ht="15" customHeight="1">
      <c r="A13" s="419" t="s">
        <v>933</v>
      </c>
      <c r="B13" s="403"/>
      <c r="C13" s="388"/>
      <c r="D13" s="380" t="s">
        <v>934</v>
      </c>
      <c r="E13" s="378"/>
      <c r="F13" s="380" t="s">
        <v>934</v>
      </c>
      <c r="G13" s="381"/>
      <c r="H13" s="382"/>
      <c r="I13" s="381"/>
      <c r="J13" s="383"/>
      <c r="K13" s="384"/>
      <c r="L13" s="385"/>
      <c r="M13" s="381"/>
      <c r="N13" s="403"/>
    </row>
    <row r="14" spans="1:16" ht="15" customHeight="1">
      <c r="A14" s="386" t="s">
        <v>939</v>
      </c>
      <c r="B14" s="387" t="s">
        <v>889</v>
      </c>
      <c r="C14" s="388">
        <v>0</v>
      </c>
      <c r="D14" s="380">
        <v>0</v>
      </c>
      <c r="E14" s="378">
        <v>0</v>
      </c>
      <c r="F14" s="380">
        <v>0</v>
      </c>
      <c r="G14" s="381">
        <f>(((C14+D14)+(E14+F14))/2)</f>
        <v>0</v>
      </c>
      <c r="H14" s="382">
        <v>1.05</v>
      </c>
      <c r="I14" s="381">
        <f>INT(G14*H14)</f>
        <v>0</v>
      </c>
      <c r="J14" s="383">
        <f>J11</f>
        <v>0</v>
      </c>
      <c r="K14" s="384">
        <v>0.05</v>
      </c>
      <c r="L14" s="385">
        <v>0.7</v>
      </c>
      <c r="M14" s="381">
        <f>INT(J14*K14*L14)</f>
        <v>0</v>
      </c>
      <c r="N14" s="389">
        <f t="shared" ref="N14" si="1">INT(I14-M14)</f>
        <v>0</v>
      </c>
    </row>
    <row r="15" spans="1:16" ht="15" customHeight="1">
      <c r="A15" s="401" t="s">
        <v>940</v>
      </c>
      <c r="B15" s="391"/>
      <c r="C15" s="392" t="s">
        <v>941</v>
      </c>
      <c r="D15" s="393"/>
      <c r="E15" s="394" t="s">
        <v>938</v>
      </c>
      <c r="F15" s="395"/>
      <c r="G15" s="396"/>
      <c r="H15" s="397"/>
      <c r="I15" s="396"/>
      <c r="J15" s="398"/>
      <c r="K15" s="399"/>
      <c r="L15" s="400"/>
      <c r="M15" s="396"/>
      <c r="N15" s="391"/>
    </row>
    <row r="16" spans="1:16" ht="15" customHeight="1">
      <c r="A16" s="386" t="s">
        <v>942</v>
      </c>
      <c r="B16" s="403"/>
      <c r="C16" s="388" t="s">
        <v>943</v>
      </c>
      <c r="D16" s="379"/>
      <c r="E16" s="388" t="s">
        <v>943</v>
      </c>
      <c r="F16" s="379"/>
      <c r="G16" s="381"/>
      <c r="H16" s="382"/>
      <c r="I16" s="381"/>
      <c r="J16" s="383"/>
      <c r="K16" s="384"/>
      <c r="L16" s="385"/>
      <c r="M16" s="381"/>
      <c r="N16" s="403"/>
    </row>
    <row r="17" spans="1:14" ht="15" customHeight="1">
      <c r="A17" s="386" t="s">
        <v>944</v>
      </c>
      <c r="B17" s="387" t="s">
        <v>911</v>
      </c>
      <c r="C17" s="378">
        <v>0</v>
      </c>
      <c r="D17" s="379">
        <v>0</v>
      </c>
      <c r="E17" s="378">
        <v>0</v>
      </c>
      <c r="F17" s="379">
        <v>0</v>
      </c>
      <c r="G17" s="381">
        <f>(((C17+D17)+(E17+F17))/2)</f>
        <v>0</v>
      </c>
      <c r="H17" s="382">
        <v>1.05</v>
      </c>
      <c r="I17" s="381">
        <f>INT(G17*H17)</f>
        <v>0</v>
      </c>
      <c r="J17" s="383">
        <f>J20</f>
        <v>0</v>
      </c>
      <c r="K17" s="384">
        <v>0.05</v>
      </c>
      <c r="L17" s="385">
        <v>0.7</v>
      </c>
      <c r="M17" s="381">
        <f>INT(J17*K17*L17)</f>
        <v>0</v>
      </c>
      <c r="N17" s="389">
        <f t="shared" ref="N17" si="2">INT(I17-M17)</f>
        <v>0</v>
      </c>
    </row>
    <row r="18" spans="1:14" ht="15" customHeight="1">
      <c r="A18" s="420"/>
      <c r="B18" s="404"/>
      <c r="C18" s="394" t="s">
        <v>945</v>
      </c>
      <c r="D18" s="393"/>
      <c r="E18" s="394" t="s">
        <v>946</v>
      </c>
      <c r="F18" s="393"/>
      <c r="G18" s="396"/>
      <c r="H18" s="397"/>
      <c r="I18" s="396"/>
      <c r="J18" s="398"/>
      <c r="K18" s="399"/>
      <c r="L18" s="400"/>
      <c r="M18" s="396"/>
      <c r="N18" s="404"/>
    </row>
    <row r="19" spans="1:14" ht="15" customHeight="1">
      <c r="A19" s="386" t="s">
        <v>947</v>
      </c>
      <c r="B19" s="403"/>
      <c r="C19" s="378" t="s">
        <v>948</v>
      </c>
      <c r="D19" s="379" t="s">
        <v>949</v>
      </c>
      <c r="E19" s="378" t="s">
        <v>948</v>
      </c>
      <c r="F19" s="379" t="s">
        <v>949</v>
      </c>
      <c r="G19" s="381"/>
      <c r="H19" s="382"/>
      <c r="I19" s="381"/>
      <c r="J19" s="383"/>
      <c r="K19" s="384"/>
      <c r="L19" s="385"/>
      <c r="M19" s="381"/>
      <c r="N19" s="403"/>
    </row>
    <row r="20" spans="1:14" ht="15" customHeight="1">
      <c r="A20" s="386" t="s">
        <v>950</v>
      </c>
      <c r="B20" s="387" t="s">
        <v>911</v>
      </c>
      <c r="C20" s="378">
        <v>0</v>
      </c>
      <c r="D20" s="379">
        <v>0</v>
      </c>
      <c r="E20" s="378">
        <v>0</v>
      </c>
      <c r="F20" s="379">
        <v>0</v>
      </c>
      <c r="G20" s="381">
        <f>(((C20+D20)+(E20+F20))/2)</f>
        <v>0</v>
      </c>
      <c r="H20" s="382">
        <v>1.03</v>
      </c>
      <c r="I20" s="381">
        <f>INT(G20*H20)</f>
        <v>0</v>
      </c>
      <c r="J20" s="383">
        <f>J23</f>
        <v>0</v>
      </c>
      <c r="K20" s="384">
        <v>0.03</v>
      </c>
      <c r="L20" s="385">
        <v>0.7</v>
      </c>
      <c r="M20" s="381">
        <f>INT(J20*K20*L20)</f>
        <v>0</v>
      </c>
      <c r="N20" s="389">
        <f t="shared" ref="N20" si="3">INT(I20-M20)</f>
        <v>0</v>
      </c>
    </row>
    <row r="21" spans="1:14" ht="15" customHeight="1">
      <c r="A21" s="390"/>
      <c r="B21" s="391"/>
      <c r="C21" s="394" t="s">
        <v>951</v>
      </c>
      <c r="D21" s="393">
        <v>0</v>
      </c>
      <c r="E21" s="394" t="s">
        <v>952</v>
      </c>
      <c r="F21" s="393"/>
      <c r="G21" s="396"/>
      <c r="H21" s="397"/>
      <c r="I21" s="396"/>
      <c r="J21" s="398"/>
      <c r="K21" s="399"/>
      <c r="L21" s="400"/>
      <c r="M21" s="396"/>
      <c r="N21" s="404"/>
    </row>
    <row r="22" spans="1:14" ht="15" customHeight="1">
      <c r="A22" s="386" t="s">
        <v>947</v>
      </c>
      <c r="B22" s="403"/>
      <c r="C22" s="378" t="s">
        <v>948</v>
      </c>
      <c r="D22" s="379" t="s">
        <v>949</v>
      </c>
      <c r="E22" s="378" t="s">
        <v>948</v>
      </c>
      <c r="F22" s="379" t="s">
        <v>949</v>
      </c>
      <c r="G22" s="381"/>
      <c r="H22" s="382"/>
      <c r="I22" s="381"/>
      <c r="J22" s="383"/>
      <c r="K22" s="384"/>
      <c r="L22" s="385"/>
      <c r="M22" s="381"/>
      <c r="N22" s="403"/>
    </row>
    <row r="23" spans="1:14" ht="15" customHeight="1">
      <c r="A23" s="386" t="s">
        <v>953</v>
      </c>
      <c r="B23" s="387" t="s">
        <v>911</v>
      </c>
      <c r="C23" s="378">
        <v>0</v>
      </c>
      <c r="D23" s="379">
        <v>0</v>
      </c>
      <c r="E23" s="378">
        <v>0</v>
      </c>
      <c r="F23" s="379">
        <v>0</v>
      </c>
      <c r="G23" s="381">
        <f>(((C23+D23)+(E23+F23))/2)</f>
        <v>0</v>
      </c>
      <c r="H23" s="382">
        <v>1.03</v>
      </c>
      <c r="I23" s="381">
        <f>INT(G23*H23)</f>
        <v>0</v>
      </c>
      <c r="J23" s="383">
        <f>J14</f>
        <v>0</v>
      </c>
      <c r="K23" s="384">
        <v>0.03</v>
      </c>
      <c r="L23" s="385">
        <v>0.7</v>
      </c>
      <c r="M23" s="381">
        <f>INT(J23*K23*L23)</f>
        <v>0</v>
      </c>
      <c r="N23" s="389">
        <f t="shared" ref="N23" si="4">INT(I23-M23)</f>
        <v>0</v>
      </c>
    </row>
    <row r="24" spans="1:14" ht="15" customHeight="1">
      <c r="A24" s="390"/>
      <c r="B24" s="391"/>
      <c r="C24" s="394" t="s">
        <v>951</v>
      </c>
      <c r="D24" s="393"/>
      <c r="E24" s="394" t="s">
        <v>954</v>
      </c>
      <c r="F24" s="393"/>
      <c r="G24" s="396"/>
      <c r="H24" s="397"/>
      <c r="I24" s="396"/>
      <c r="J24" s="398"/>
      <c r="K24" s="399"/>
      <c r="L24" s="400"/>
      <c r="M24" s="396"/>
      <c r="N24" s="404"/>
    </row>
    <row r="25" spans="1:14" ht="15" customHeight="1">
      <c r="A25" s="421" t="s">
        <v>933</v>
      </c>
      <c r="B25" s="403"/>
      <c r="C25" s="378" t="s">
        <v>948</v>
      </c>
      <c r="D25" s="379" t="s">
        <v>949</v>
      </c>
      <c r="E25" s="378" t="s">
        <v>948</v>
      </c>
      <c r="F25" s="379" t="s">
        <v>949</v>
      </c>
      <c r="G25" s="381"/>
      <c r="H25" s="382"/>
      <c r="I25" s="381"/>
      <c r="J25" s="383"/>
      <c r="K25" s="384"/>
      <c r="L25" s="385"/>
      <c r="M25" s="381"/>
      <c r="N25" s="403"/>
    </row>
    <row r="26" spans="1:14" ht="15" customHeight="1">
      <c r="A26" s="386" t="s">
        <v>955</v>
      </c>
      <c r="B26" s="387" t="s">
        <v>911</v>
      </c>
      <c r="C26" s="378">
        <v>0</v>
      </c>
      <c r="D26" s="379">
        <v>0</v>
      </c>
      <c r="E26" s="378">
        <v>0</v>
      </c>
      <c r="F26" s="379">
        <v>0</v>
      </c>
      <c r="G26" s="381">
        <f>(((C26+D26)+(E26+F26))/2)</f>
        <v>0</v>
      </c>
      <c r="H26" s="382">
        <v>1.03</v>
      </c>
      <c r="I26" s="381">
        <f>INT(G26*H26)</f>
        <v>0</v>
      </c>
      <c r="J26" s="383">
        <f>J17</f>
        <v>0</v>
      </c>
      <c r="K26" s="384">
        <v>0.03</v>
      </c>
      <c r="L26" s="385">
        <v>0.7</v>
      </c>
      <c r="M26" s="381">
        <f>INT(J26*K26*L26)</f>
        <v>0</v>
      </c>
      <c r="N26" s="389">
        <f t="shared" ref="N26" si="5">INT(I26-M26)</f>
        <v>0</v>
      </c>
    </row>
    <row r="27" spans="1:14" ht="15" customHeight="1">
      <c r="A27" s="390"/>
      <c r="B27" s="404"/>
      <c r="C27" s="394" t="s">
        <v>951</v>
      </c>
      <c r="D27" s="395"/>
      <c r="E27" s="394" t="s">
        <v>954</v>
      </c>
      <c r="F27" s="395"/>
      <c r="G27" s="396"/>
      <c r="H27" s="397"/>
      <c r="I27" s="396"/>
      <c r="J27" s="398"/>
      <c r="K27" s="399"/>
      <c r="L27" s="400"/>
      <c r="M27" s="396"/>
      <c r="N27" s="404"/>
    </row>
    <row r="28" spans="1:14" ht="15" customHeight="1">
      <c r="A28" s="422" t="s">
        <v>933</v>
      </c>
      <c r="B28" s="423"/>
      <c r="C28" s="378" t="s">
        <v>948</v>
      </c>
      <c r="D28" s="379" t="s">
        <v>949</v>
      </c>
      <c r="E28" s="378" t="s">
        <v>948</v>
      </c>
      <c r="F28" s="379" t="s">
        <v>949</v>
      </c>
      <c r="G28" s="381"/>
      <c r="H28" s="382"/>
      <c r="I28" s="424"/>
      <c r="J28" s="425"/>
      <c r="K28" s="384"/>
      <c r="L28" s="385"/>
      <c r="M28" s="381"/>
      <c r="N28" s="403"/>
    </row>
    <row r="29" spans="1:14" ht="15" customHeight="1">
      <c r="A29" s="422" t="s">
        <v>956</v>
      </c>
      <c r="B29" s="387" t="s">
        <v>911</v>
      </c>
      <c r="C29" s="378">
        <v>0</v>
      </c>
      <c r="D29" s="380">
        <v>0</v>
      </c>
      <c r="E29" s="378">
        <v>0</v>
      </c>
      <c r="F29" s="380">
        <v>0</v>
      </c>
      <c r="G29" s="417">
        <f>INT(((C29+D29)+(E29+F29))/2)</f>
        <v>0</v>
      </c>
      <c r="H29" s="382">
        <v>1.03</v>
      </c>
      <c r="I29" s="417">
        <f>(G29*H29)</f>
        <v>0</v>
      </c>
      <c r="J29" s="383">
        <f>J26</f>
        <v>0</v>
      </c>
      <c r="K29" s="384">
        <v>0.03</v>
      </c>
      <c r="L29" s="385">
        <v>0.7</v>
      </c>
      <c r="M29" s="381">
        <f>INT(J29*K29*L29)</f>
        <v>0</v>
      </c>
      <c r="N29" s="389">
        <f>(I29-M29)</f>
        <v>0</v>
      </c>
    </row>
    <row r="30" spans="1:14" ht="15" customHeight="1">
      <c r="A30" s="426"/>
      <c r="B30" s="427"/>
      <c r="C30" s="394" t="s">
        <v>951</v>
      </c>
      <c r="D30" s="395"/>
      <c r="E30" s="394" t="s">
        <v>954</v>
      </c>
      <c r="F30" s="395"/>
      <c r="G30" s="428"/>
      <c r="H30" s="397"/>
      <c r="I30" s="428"/>
      <c r="J30" s="398"/>
      <c r="K30" s="399"/>
      <c r="L30" s="400"/>
      <c r="M30" s="396"/>
      <c r="N30" s="391"/>
    </row>
    <row r="31" spans="1:14" ht="15" customHeight="1">
      <c r="A31" s="422" t="s">
        <v>957</v>
      </c>
      <c r="B31" s="423"/>
      <c r="C31" s="378" t="s">
        <v>948</v>
      </c>
      <c r="D31" s="379" t="s">
        <v>949</v>
      </c>
      <c r="E31" s="378" t="s">
        <v>948</v>
      </c>
      <c r="F31" s="379" t="s">
        <v>949</v>
      </c>
      <c r="G31" s="381"/>
      <c r="H31" s="382"/>
      <c r="I31" s="381"/>
      <c r="J31" s="425"/>
      <c r="K31" s="384"/>
      <c r="L31" s="385"/>
      <c r="M31" s="381"/>
      <c r="N31" s="403"/>
    </row>
    <row r="32" spans="1:14" ht="15" customHeight="1">
      <c r="A32" s="422" t="s">
        <v>958</v>
      </c>
      <c r="B32" s="387" t="s">
        <v>911</v>
      </c>
      <c r="C32" s="378">
        <v>0</v>
      </c>
      <c r="D32" s="380">
        <v>0</v>
      </c>
      <c r="E32" s="378">
        <v>0</v>
      </c>
      <c r="F32" s="380">
        <v>0</v>
      </c>
      <c r="G32" s="417">
        <f>(((C32+D32)+(E32+F32))/2)</f>
        <v>0</v>
      </c>
      <c r="H32" s="382">
        <v>1.03</v>
      </c>
      <c r="I32" s="417">
        <f>(G32*H32)</f>
        <v>0</v>
      </c>
      <c r="J32" s="383">
        <f>J29</f>
        <v>0</v>
      </c>
      <c r="K32" s="384">
        <v>0.03</v>
      </c>
      <c r="L32" s="385">
        <v>0.7</v>
      </c>
      <c r="M32" s="381">
        <f>INT(J32*K32*L32)</f>
        <v>0</v>
      </c>
      <c r="N32" s="389">
        <f>(I32-M32)</f>
        <v>0</v>
      </c>
    </row>
    <row r="33" spans="1:14" ht="15" customHeight="1">
      <c r="A33" s="426"/>
      <c r="B33" s="429"/>
      <c r="C33" s="394" t="s">
        <v>951</v>
      </c>
      <c r="D33" s="395"/>
      <c r="E33" s="394" t="s">
        <v>952</v>
      </c>
      <c r="F33" s="395"/>
      <c r="G33" s="396"/>
      <c r="H33" s="397"/>
      <c r="I33" s="396"/>
      <c r="J33" s="398"/>
      <c r="K33" s="399"/>
      <c r="L33" s="400"/>
      <c r="M33" s="396"/>
      <c r="N33" s="404"/>
    </row>
    <row r="34" spans="1:14" ht="15" customHeight="1">
      <c r="A34" s="430" t="s">
        <v>942</v>
      </c>
      <c r="B34" s="423"/>
      <c r="C34" s="388" t="s">
        <v>943</v>
      </c>
      <c r="D34" s="379"/>
      <c r="E34" s="431" t="s">
        <v>959</v>
      </c>
      <c r="F34" s="380"/>
      <c r="G34" s="424"/>
      <c r="H34" s="382"/>
      <c r="I34" s="381"/>
      <c r="J34" s="432"/>
      <c r="K34" s="384"/>
      <c r="L34" s="385"/>
      <c r="M34" s="381"/>
      <c r="N34" s="403"/>
    </row>
    <row r="35" spans="1:14" ht="15" customHeight="1">
      <c r="A35" s="433" t="s">
        <v>960</v>
      </c>
      <c r="B35" s="387" t="s">
        <v>911</v>
      </c>
      <c r="C35" s="388">
        <v>0</v>
      </c>
      <c r="D35" s="379">
        <v>0</v>
      </c>
      <c r="E35" s="378">
        <v>0</v>
      </c>
      <c r="F35" s="380">
        <v>0</v>
      </c>
      <c r="G35" s="381">
        <f>(((C35+D35)+(E35+F35))/2)</f>
        <v>0</v>
      </c>
      <c r="H35" s="382">
        <v>1.05</v>
      </c>
      <c r="I35" s="417">
        <f>(G35*H35)</f>
        <v>0</v>
      </c>
      <c r="J35" s="383">
        <f>J32</f>
        <v>0</v>
      </c>
      <c r="K35" s="384">
        <v>0.05</v>
      </c>
      <c r="L35" s="385">
        <v>0.7</v>
      </c>
      <c r="M35" s="381">
        <f>INT(J35*K35*L35)</f>
        <v>0</v>
      </c>
      <c r="N35" s="389">
        <f>(I35-M35)</f>
        <v>0</v>
      </c>
    </row>
    <row r="36" spans="1:14" ht="15" customHeight="1">
      <c r="A36" s="434"/>
      <c r="B36" s="427"/>
      <c r="C36" s="394" t="s">
        <v>945</v>
      </c>
      <c r="D36" s="393"/>
      <c r="E36" s="394" t="s">
        <v>945</v>
      </c>
      <c r="F36" s="395"/>
      <c r="G36" s="396"/>
      <c r="H36" s="397"/>
      <c r="I36" s="396"/>
      <c r="J36" s="398"/>
      <c r="K36" s="399"/>
      <c r="L36" s="400"/>
      <c r="M36" s="396"/>
      <c r="N36" s="391"/>
    </row>
    <row r="37" spans="1:14" ht="15" customHeight="1">
      <c r="A37" s="430" t="s">
        <v>961</v>
      </c>
      <c r="B37" s="423"/>
      <c r="C37" s="435"/>
      <c r="D37" s="379"/>
      <c r="E37" s="431"/>
      <c r="F37" s="380"/>
      <c r="G37" s="424"/>
      <c r="H37" s="382"/>
      <c r="I37" s="381"/>
      <c r="J37" s="432"/>
      <c r="K37" s="384"/>
      <c r="L37" s="385"/>
      <c r="M37" s="381"/>
      <c r="N37" s="403"/>
    </row>
    <row r="38" spans="1:14" ht="15" customHeight="1">
      <c r="A38" s="433" t="s">
        <v>962</v>
      </c>
      <c r="B38" s="387" t="s">
        <v>963</v>
      </c>
      <c r="C38" s="388">
        <v>0</v>
      </c>
      <c r="D38" s="379">
        <v>0</v>
      </c>
      <c r="E38" s="378">
        <v>0</v>
      </c>
      <c r="F38" s="380">
        <v>0</v>
      </c>
      <c r="G38" s="381">
        <f>(((C38+D38)+(E38+F38))/2)</f>
        <v>0</v>
      </c>
      <c r="H38" s="382">
        <v>1</v>
      </c>
      <c r="I38" s="424">
        <f>(G38*H38)</f>
        <v>0</v>
      </c>
      <c r="J38" s="383">
        <f>J35</f>
        <v>0</v>
      </c>
      <c r="K38" s="384">
        <v>0</v>
      </c>
      <c r="L38" s="385">
        <v>0.7</v>
      </c>
      <c r="M38" s="381">
        <f>INT(J37*(J38/1000)*K38*L38)</f>
        <v>0</v>
      </c>
      <c r="N38" s="436">
        <f>(I38-M38)</f>
        <v>0</v>
      </c>
    </row>
    <row r="39" spans="1:14" ht="15" customHeight="1">
      <c r="A39" s="434"/>
      <c r="B39" s="427"/>
      <c r="C39" s="392" t="s">
        <v>964</v>
      </c>
      <c r="D39" s="393"/>
      <c r="E39" s="394" t="s">
        <v>965</v>
      </c>
      <c r="F39" s="395"/>
      <c r="G39" s="396"/>
      <c r="H39" s="397"/>
      <c r="I39" s="396"/>
      <c r="J39" s="398"/>
      <c r="K39" s="399"/>
      <c r="L39" s="400"/>
      <c r="M39" s="396"/>
      <c r="N39" s="391"/>
    </row>
    <row r="40" spans="1:14" ht="15" customHeight="1">
      <c r="A40" s="386" t="s">
        <v>966</v>
      </c>
      <c r="B40" s="403"/>
      <c r="C40" s="437"/>
      <c r="D40" s="379"/>
      <c r="E40" s="378"/>
      <c r="F40" s="380"/>
      <c r="G40" s="424"/>
      <c r="H40" s="382"/>
      <c r="I40" s="381"/>
      <c r="J40" s="438">
        <v>0</v>
      </c>
      <c r="K40" s="384" t="s">
        <v>967</v>
      </c>
      <c r="L40" s="385"/>
      <c r="M40" s="381"/>
      <c r="N40" s="403"/>
    </row>
    <row r="41" spans="1:14" ht="15" customHeight="1">
      <c r="A41" s="386" t="s">
        <v>968</v>
      </c>
      <c r="B41" s="387" t="s">
        <v>963</v>
      </c>
      <c r="C41" s="435">
        <v>0</v>
      </c>
      <c r="D41" s="379">
        <v>0</v>
      </c>
      <c r="E41" s="431">
        <v>0</v>
      </c>
      <c r="F41" s="380">
        <v>0</v>
      </c>
      <c r="G41" s="381">
        <f>(((C41+D41)+(E41+F41))/2)</f>
        <v>0</v>
      </c>
      <c r="H41" s="382">
        <v>1.04</v>
      </c>
      <c r="I41" s="424">
        <f>(G41*H41)</f>
        <v>0</v>
      </c>
      <c r="J41" s="383">
        <f>J38</f>
        <v>0</v>
      </c>
      <c r="K41" s="384">
        <v>0.04</v>
      </c>
      <c r="L41" s="385">
        <v>0.7</v>
      </c>
      <c r="M41" s="381">
        <f>INT(J40*(J41/1000)*K41*L41)</f>
        <v>0</v>
      </c>
      <c r="N41" s="436">
        <f>(I41-M41)</f>
        <v>0</v>
      </c>
    </row>
    <row r="42" spans="1:14" ht="15" customHeight="1">
      <c r="A42" s="390"/>
      <c r="B42" s="391"/>
      <c r="C42" s="392" t="s">
        <v>969</v>
      </c>
      <c r="D42" s="393"/>
      <c r="E42" s="394" t="s">
        <v>969</v>
      </c>
      <c r="F42" s="395"/>
      <c r="G42" s="396"/>
      <c r="H42" s="397"/>
      <c r="I42" s="396"/>
      <c r="J42" s="398"/>
      <c r="K42" s="399"/>
      <c r="L42" s="400"/>
      <c r="M42" s="396"/>
      <c r="N42" s="391"/>
    </row>
    <row r="43" spans="1:14" ht="15" customHeight="1">
      <c r="A43" s="386" t="s">
        <v>966</v>
      </c>
      <c r="B43" s="403"/>
      <c r="C43" s="437"/>
      <c r="D43" s="379"/>
      <c r="E43" s="378"/>
      <c r="F43" s="380"/>
      <c r="G43" s="424"/>
      <c r="H43" s="382"/>
      <c r="I43" s="381"/>
      <c r="J43" s="438">
        <v>0</v>
      </c>
      <c r="K43" s="384" t="s">
        <v>967</v>
      </c>
      <c r="L43" s="385"/>
      <c r="M43" s="381"/>
      <c r="N43" s="403"/>
    </row>
    <row r="44" spans="1:14" ht="15" customHeight="1">
      <c r="A44" s="386" t="s">
        <v>970</v>
      </c>
      <c r="B44" s="387" t="s">
        <v>963</v>
      </c>
      <c r="C44" s="435">
        <v>0</v>
      </c>
      <c r="D44" s="379">
        <v>0</v>
      </c>
      <c r="E44" s="431">
        <v>0</v>
      </c>
      <c r="F44" s="380">
        <v>0</v>
      </c>
      <c r="G44" s="381">
        <f>(((C44+D44)+(E44+F44))/2)</f>
        <v>0</v>
      </c>
      <c r="H44" s="382">
        <v>1.04</v>
      </c>
      <c r="I44" s="424">
        <f>(G44*H44)</f>
        <v>0</v>
      </c>
      <c r="J44" s="383">
        <f>J41</f>
        <v>0</v>
      </c>
      <c r="K44" s="384">
        <v>0.04</v>
      </c>
      <c r="L44" s="385">
        <v>0.7</v>
      </c>
      <c r="M44" s="381">
        <f>INT(J43*(J44/1000)*K44*L44)</f>
        <v>0</v>
      </c>
      <c r="N44" s="436">
        <f>(I44-M44)</f>
        <v>0</v>
      </c>
    </row>
    <row r="45" spans="1:14" ht="15" customHeight="1">
      <c r="A45" s="390"/>
      <c r="B45" s="391"/>
      <c r="C45" s="392" t="s">
        <v>969</v>
      </c>
      <c r="D45" s="393"/>
      <c r="E45" s="394" t="s">
        <v>969</v>
      </c>
      <c r="F45" s="395"/>
      <c r="G45" s="396"/>
      <c r="H45" s="397"/>
      <c r="I45" s="396"/>
      <c r="J45" s="398"/>
      <c r="K45" s="399"/>
      <c r="L45" s="400"/>
      <c r="M45" s="396"/>
      <c r="N45" s="391"/>
    </row>
    <row r="46" spans="1:14" ht="15" customHeight="1">
      <c r="A46" s="386" t="s">
        <v>966</v>
      </c>
      <c r="B46" s="403"/>
      <c r="C46" s="437"/>
      <c r="D46" s="379">
        <v>0</v>
      </c>
      <c r="E46" s="378"/>
      <c r="F46" s="380"/>
      <c r="G46" s="424"/>
      <c r="H46" s="382"/>
      <c r="I46" s="381"/>
      <c r="J46" s="438">
        <v>0</v>
      </c>
      <c r="K46" s="384" t="s">
        <v>967</v>
      </c>
      <c r="L46" s="385"/>
      <c r="M46" s="381"/>
      <c r="N46" s="403"/>
    </row>
    <row r="47" spans="1:14" ht="15" customHeight="1">
      <c r="A47" s="386" t="s">
        <v>971</v>
      </c>
      <c r="B47" s="387" t="s">
        <v>963</v>
      </c>
      <c r="C47" s="435">
        <v>0</v>
      </c>
      <c r="D47" s="379"/>
      <c r="E47" s="431">
        <v>0</v>
      </c>
      <c r="F47" s="380">
        <v>0</v>
      </c>
      <c r="G47" s="381">
        <f>(((C47+D47)+(E47+F47))/2)</f>
        <v>0</v>
      </c>
      <c r="H47" s="382">
        <v>1.04</v>
      </c>
      <c r="I47" s="424">
        <f>(G47*H47)</f>
        <v>0</v>
      </c>
      <c r="J47" s="383">
        <f>J44</f>
        <v>0</v>
      </c>
      <c r="K47" s="384">
        <v>0.04</v>
      </c>
      <c r="L47" s="385">
        <v>0.7</v>
      </c>
      <c r="M47" s="381">
        <f>INT(J46*(J47/1000)*K47*L47)</f>
        <v>0</v>
      </c>
      <c r="N47" s="436">
        <f>(I47-M47)</f>
        <v>0</v>
      </c>
    </row>
    <row r="48" spans="1:14" ht="15" customHeight="1">
      <c r="A48" s="390"/>
      <c r="B48" s="391"/>
      <c r="C48" s="392" t="s">
        <v>969</v>
      </c>
      <c r="D48" s="393"/>
      <c r="E48" s="394" t="s">
        <v>969</v>
      </c>
      <c r="F48" s="395"/>
      <c r="G48" s="396"/>
      <c r="H48" s="397"/>
      <c r="I48" s="396"/>
      <c r="J48" s="398"/>
      <c r="K48" s="399"/>
      <c r="L48" s="400"/>
      <c r="M48" s="396"/>
      <c r="N48" s="391"/>
    </row>
    <row r="49" spans="1:14" ht="15" customHeight="1">
      <c r="A49" s="386" t="s">
        <v>966</v>
      </c>
      <c r="B49" s="403"/>
      <c r="C49" s="437"/>
      <c r="D49" s="379"/>
      <c r="E49" s="378"/>
      <c r="F49" s="380"/>
      <c r="G49" s="424"/>
      <c r="H49" s="382"/>
      <c r="I49" s="381"/>
      <c r="J49" s="438">
        <v>0</v>
      </c>
      <c r="K49" s="384" t="s">
        <v>967</v>
      </c>
      <c r="L49" s="385"/>
      <c r="M49" s="381"/>
      <c r="N49" s="403"/>
    </row>
    <row r="50" spans="1:14" ht="15" customHeight="1">
      <c r="A50" s="386" t="s">
        <v>972</v>
      </c>
      <c r="B50" s="387" t="s">
        <v>963</v>
      </c>
      <c r="C50" s="435">
        <v>0</v>
      </c>
      <c r="D50" s="379">
        <v>0</v>
      </c>
      <c r="E50" s="431">
        <v>0</v>
      </c>
      <c r="F50" s="380">
        <v>0</v>
      </c>
      <c r="G50" s="381">
        <f>(((C50+D50)+(E50+F50))/2)</f>
        <v>0</v>
      </c>
      <c r="H50" s="382">
        <v>1.04</v>
      </c>
      <c r="I50" s="424">
        <f>(G50*H50)</f>
        <v>0</v>
      </c>
      <c r="J50" s="383">
        <f>J47</f>
        <v>0</v>
      </c>
      <c r="K50" s="384">
        <v>0.04</v>
      </c>
      <c r="L50" s="385">
        <v>0.7</v>
      </c>
      <c r="M50" s="381">
        <f>INT(J49*(J50/1000)*K50*L50)</f>
        <v>0</v>
      </c>
      <c r="N50" s="436">
        <f>(I50-M50)</f>
        <v>0</v>
      </c>
    </row>
    <row r="51" spans="1:14" ht="15" customHeight="1">
      <c r="A51" s="390"/>
      <c r="B51" s="391"/>
      <c r="C51" s="392" t="s">
        <v>969</v>
      </c>
      <c r="D51" s="393"/>
      <c r="E51" s="394" t="s">
        <v>969</v>
      </c>
      <c r="F51" s="395"/>
      <c r="G51" s="396"/>
      <c r="H51" s="397"/>
      <c r="I51" s="396"/>
      <c r="J51" s="398"/>
      <c r="K51" s="399"/>
      <c r="L51" s="400"/>
      <c r="M51" s="396"/>
      <c r="N51" s="391"/>
    </row>
    <row r="52" spans="1:14" ht="15" customHeight="1">
      <c r="A52" s="386"/>
      <c r="B52" s="403"/>
      <c r="C52" s="388"/>
      <c r="D52" s="380"/>
      <c r="E52" s="378"/>
      <c r="F52" s="380"/>
      <c r="G52" s="381"/>
      <c r="H52" s="382"/>
      <c r="I52" s="381"/>
      <c r="J52" s="383"/>
      <c r="K52" s="384"/>
      <c r="L52" s="385"/>
      <c r="M52" s="381"/>
      <c r="N52" s="403"/>
    </row>
    <row r="53" spans="1:14" ht="15" customHeight="1">
      <c r="A53" s="386"/>
      <c r="B53" s="387"/>
      <c r="C53" s="388"/>
      <c r="D53" s="380"/>
      <c r="E53" s="378"/>
      <c r="F53" s="380"/>
      <c r="G53" s="381"/>
      <c r="H53" s="382"/>
      <c r="I53" s="381"/>
      <c r="J53" s="383"/>
      <c r="K53" s="384"/>
      <c r="L53" s="385"/>
      <c r="M53" s="381"/>
      <c r="N53" s="389"/>
    </row>
    <row r="54" spans="1:14" ht="15" customHeight="1">
      <c r="A54" s="390"/>
      <c r="B54" s="391"/>
      <c r="C54" s="392"/>
      <c r="D54" s="395"/>
      <c r="E54" s="394"/>
      <c r="F54" s="395"/>
      <c r="G54" s="396"/>
      <c r="H54" s="397"/>
      <c r="I54" s="396"/>
      <c r="J54" s="398"/>
      <c r="K54" s="399"/>
      <c r="L54" s="400"/>
      <c r="M54" s="396"/>
      <c r="N54" s="404"/>
    </row>
    <row r="55" spans="1:14" ht="15" customHeight="1">
      <c r="A55" s="439"/>
      <c r="B55" s="440"/>
      <c r="C55" s="441"/>
      <c r="D55" s="442"/>
      <c r="E55" s="443"/>
      <c r="F55" s="442"/>
      <c r="G55" s="444"/>
      <c r="H55" s="445"/>
      <c r="I55" s="444"/>
      <c r="J55" s="446"/>
      <c r="K55" s="447"/>
      <c r="L55" s="448"/>
      <c r="M55" s="444"/>
      <c r="N55" s="440"/>
    </row>
    <row r="56" spans="1:14" ht="15" customHeight="1">
      <c r="A56" s="449"/>
      <c r="B56" s="450"/>
      <c r="C56" s="388"/>
      <c r="D56" s="380"/>
      <c r="E56" s="378"/>
      <c r="F56" s="380"/>
      <c r="G56" s="381"/>
      <c r="H56" s="382"/>
      <c r="I56" s="381"/>
      <c r="J56" s="383"/>
      <c r="K56" s="384"/>
      <c r="L56" s="385"/>
      <c r="M56" s="381"/>
      <c r="N56" s="450"/>
    </row>
    <row r="57" spans="1:14" ht="15" customHeight="1">
      <c r="A57" s="451"/>
      <c r="B57" s="452"/>
      <c r="C57" s="453"/>
      <c r="D57" s="454"/>
      <c r="E57" s="455"/>
      <c r="F57" s="454"/>
      <c r="G57" s="456"/>
      <c r="H57" s="457"/>
      <c r="I57" s="456"/>
      <c r="J57" s="458"/>
      <c r="K57" s="459"/>
      <c r="L57" s="460"/>
      <c r="M57" s="456"/>
      <c r="N57" s="452"/>
    </row>
    <row r="58" spans="1:14" ht="15" customHeight="1">
      <c r="A58" s="430"/>
      <c r="B58" s="450"/>
      <c r="C58" s="388"/>
      <c r="D58" s="380"/>
      <c r="E58" s="431"/>
      <c r="F58" s="380"/>
      <c r="G58" s="424"/>
      <c r="H58" s="382"/>
      <c r="I58" s="381"/>
      <c r="J58" s="432"/>
      <c r="K58" s="384"/>
      <c r="L58" s="385"/>
      <c r="M58" s="381"/>
      <c r="N58" s="403"/>
    </row>
    <row r="59" spans="1:14" ht="15" customHeight="1">
      <c r="A59" s="433"/>
      <c r="B59" s="387"/>
      <c r="C59" s="388"/>
      <c r="D59" s="380"/>
      <c r="E59" s="378"/>
      <c r="F59" s="380"/>
      <c r="G59" s="381"/>
      <c r="H59" s="382"/>
      <c r="I59" s="417"/>
      <c r="J59" s="383"/>
      <c r="K59" s="384"/>
      <c r="L59" s="385"/>
      <c r="M59" s="381"/>
      <c r="N59" s="389"/>
    </row>
    <row r="60" spans="1:14" ht="15" customHeight="1">
      <c r="A60" s="461"/>
      <c r="B60" s="450"/>
      <c r="C60" s="378"/>
      <c r="D60" s="380"/>
      <c r="E60" s="378"/>
      <c r="F60" s="380"/>
      <c r="G60" s="396"/>
      <c r="H60" s="397"/>
      <c r="I60" s="396"/>
      <c r="J60" s="398"/>
      <c r="K60" s="399"/>
      <c r="L60" s="400"/>
      <c r="M60" s="396"/>
      <c r="N60" s="391"/>
    </row>
    <row r="61" spans="1:14" ht="15" customHeight="1">
      <c r="A61" s="462"/>
      <c r="B61" s="463"/>
      <c r="C61" s="443"/>
      <c r="D61" s="464"/>
      <c r="E61" s="443"/>
      <c r="F61" s="464"/>
      <c r="G61" s="424"/>
      <c r="H61" s="382"/>
      <c r="I61" s="381"/>
      <c r="J61" s="432"/>
      <c r="K61" s="384"/>
      <c r="L61" s="385"/>
      <c r="M61" s="381"/>
      <c r="N61" s="403"/>
    </row>
    <row r="62" spans="1:14" ht="15" customHeight="1">
      <c r="A62" s="465"/>
      <c r="B62" s="387"/>
      <c r="C62" s="378"/>
      <c r="D62" s="380"/>
      <c r="E62" s="378"/>
      <c r="F62" s="380"/>
      <c r="G62" s="381"/>
      <c r="H62" s="382"/>
      <c r="I62" s="417"/>
      <c r="J62" s="383"/>
      <c r="K62" s="384"/>
      <c r="L62" s="385"/>
      <c r="M62" s="381"/>
      <c r="N62" s="389"/>
    </row>
    <row r="63" spans="1:14" ht="15" customHeight="1">
      <c r="A63" s="451"/>
      <c r="B63" s="466"/>
      <c r="C63" s="455"/>
      <c r="D63" s="454"/>
      <c r="E63" s="455"/>
      <c r="F63" s="454"/>
      <c r="G63" s="396"/>
      <c r="H63" s="397"/>
      <c r="I63" s="396"/>
      <c r="J63" s="398"/>
      <c r="K63" s="399"/>
      <c r="L63" s="400"/>
      <c r="M63" s="396"/>
      <c r="N63" s="391"/>
    </row>
    <row r="64" spans="1:14" ht="15" customHeight="1">
      <c r="A64" s="467"/>
      <c r="B64" s="468"/>
      <c r="C64" s="443"/>
      <c r="D64" s="464"/>
      <c r="E64" s="443"/>
      <c r="F64" s="442"/>
      <c r="G64" s="424"/>
      <c r="H64" s="382"/>
      <c r="I64" s="381"/>
      <c r="J64" s="432"/>
      <c r="K64" s="384"/>
      <c r="L64" s="385"/>
      <c r="M64" s="381"/>
      <c r="N64" s="403"/>
    </row>
    <row r="65" spans="1:14" ht="15" customHeight="1">
      <c r="A65" s="386"/>
      <c r="B65" s="387"/>
      <c r="C65" s="388"/>
      <c r="D65" s="379"/>
      <c r="E65" s="378"/>
      <c r="F65" s="380"/>
      <c r="G65" s="381"/>
      <c r="H65" s="382"/>
      <c r="I65" s="417"/>
      <c r="J65" s="383"/>
      <c r="K65" s="384"/>
      <c r="L65" s="385"/>
      <c r="M65" s="381"/>
      <c r="N65" s="389"/>
    </row>
    <row r="66" spans="1:14" ht="15" customHeight="1">
      <c r="A66" s="407"/>
      <c r="B66" s="469"/>
      <c r="C66" s="409"/>
      <c r="D66" s="470"/>
      <c r="E66" s="411"/>
      <c r="F66" s="410"/>
      <c r="G66" s="412"/>
      <c r="H66" s="471"/>
      <c r="I66" s="412"/>
      <c r="J66" s="413"/>
      <c r="K66" s="472"/>
      <c r="L66" s="473"/>
      <c r="M66" s="412"/>
      <c r="N66" s="469"/>
    </row>
  </sheetData>
  <mergeCells count="2">
    <mergeCell ref="C2:D2"/>
    <mergeCell ref="E2:F2"/>
  </mergeCells>
  <phoneticPr fontId="37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37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37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表紙</vt:lpstr>
      <vt:lpstr>集計</vt:lpstr>
      <vt:lpstr>内訳1</vt:lpstr>
      <vt:lpstr>内訳2</vt:lpstr>
      <vt:lpstr>内訳3</vt:lpstr>
      <vt:lpstr>共通費</vt:lpstr>
      <vt:lpstr>代価</vt:lpstr>
      <vt:lpstr>鉄筋代価</vt:lpstr>
      <vt:lpstr>鉄骨代価</vt:lpstr>
      <vt:lpstr>共通費!Print_Area</vt:lpstr>
      <vt:lpstr>集計!Print_Area</vt:lpstr>
      <vt:lpstr>代価!Print_Area</vt:lpstr>
      <vt:lpstr>鉄筋代価!Print_Area</vt:lpstr>
      <vt:lpstr>鉄骨代価!Print_Area</vt:lpstr>
      <vt:lpstr>内訳1!Print_Area</vt:lpstr>
      <vt:lpstr>内訳2!Print_Area</vt:lpstr>
      <vt:lpstr>内訳3!Print_Area</vt:lpstr>
      <vt:lpstr>鉄骨代価!Print_Titles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2021-10-28T01:43:46Z</dcterms:created>
  <dcterms:modified xsi:type="dcterms:W3CDTF">2021-10-28T02:02:38Z</dcterms:modified>
</cp:coreProperties>
</file>