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/>
  <bookViews>
    <workbookView xWindow="0" yWindow="0" windowWidth="21060" windowHeight="12180"/>
  </bookViews>
  <sheets>
    <sheet name="商業・貿易" sheetId="561" r:id="rId1"/>
    <sheet name="12-1(1)" sheetId="586" r:id="rId2"/>
    <sheet name="12-1(2)" sheetId="587" r:id="rId3"/>
    <sheet name="12-1(3)" sheetId="588" r:id="rId4"/>
    <sheet name="12-1(4)" sheetId="589" r:id="rId5"/>
    <sheet name="12-1(5)" sheetId="590" r:id="rId6"/>
    <sheet name="12-1(6)" sheetId="591" r:id="rId7"/>
    <sheet name="12-1(7)" sheetId="592" r:id="rId8"/>
    <sheet name="12-1(8)" sheetId="594" r:id="rId9"/>
    <sheet name="12-1(9)" sheetId="595" r:id="rId10"/>
    <sheet name="12-2(1)" sheetId="596" r:id="rId11"/>
    <sheet name="12-2(2)" sheetId="597" r:id="rId12"/>
    <sheet name="12-2(3)" sheetId="598" r:id="rId13"/>
  </sheets>
  <definedNames>
    <definedName name="DBコピー先" localSheetId="1">#REF!</definedName>
    <definedName name="DBコピー先" localSheetId="2">#REF!</definedName>
    <definedName name="DBコピー先" localSheetId="3">#REF!</definedName>
    <definedName name="DBコピー先" localSheetId="4">#REF!</definedName>
    <definedName name="DBコピー先" localSheetId="5">#REF!</definedName>
    <definedName name="DBコピー先" localSheetId="6">#REF!</definedName>
    <definedName name="DBコピー先" localSheetId="7">#REF!</definedName>
    <definedName name="DBコピー先" localSheetId="8">#REF!</definedName>
    <definedName name="DBコピー先" localSheetId="9">#REF!</definedName>
    <definedName name="DBコピー先" localSheetId="10">#REF!</definedName>
    <definedName name="DBコピー先" localSheetId="11">#REF!</definedName>
    <definedName name="DBコピー先" localSheetId="12">#REF!</definedName>
    <definedName name="DBコピー先">#REF!</definedName>
    <definedName name="DTP表" localSheetId="1">'12-1(1)'!$A$2:$L$15</definedName>
    <definedName name="DTP表" localSheetId="2">'12-1(2)'!$A$3:$M$18</definedName>
    <definedName name="DTP表" localSheetId="3">'12-1(3)'!$A$3:$L$60</definedName>
    <definedName name="DTP表" localSheetId="8">'12-1(8)'!$A$2:$L$14</definedName>
    <definedName name="DTP表" localSheetId="9">'12-1(9)'!$A$1:$J$19</definedName>
    <definedName name="DTP表" localSheetId="11">'12-2(2)'!$A$2:$H$18</definedName>
    <definedName name="DTP表">#REF!</definedName>
    <definedName name="DTP表１" localSheetId="4">'12-1(4)'!$A$2:$G$64</definedName>
    <definedName name="DTP表１" localSheetId="5">'12-1(5)'!$A$2:$I$31</definedName>
    <definedName name="DTP表１" localSheetId="6">'12-1(6)'!$A$2:$G$41</definedName>
    <definedName name="DTP表１" localSheetId="7">'12-1(7)'!$A$2:$E$37</definedName>
    <definedName name="DTP表１" localSheetId="10">'12-2(1)'!$A$2:$J$34</definedName>
    <definedName name="DTP表１" localSheetId="12">'12-2(3)'!$A$2:$H$20</definedName>
    <definedName name="DTP表１">#REF!</definedName>
    <definedName name="DTP表２" localSheetId="4">#REF!</definedName>
    <definedName name="DTP表２" localSheetId="5">#REF!</definedName>
    <definedName name="DTP表２" localSheetId="6">#REF!</definedName>
    <definedName name="DTP表２" localSheetId="7">#REF!</definedName>
    <definedName name="DTP表２" localSheetId="10">#REF!</definedName>
    <definedName name="DTP表２" localSheetId="12">#REF!</definedName>
    <definedName name="DTP表２">#REF!</definedName>
  </definedNames>
  <calcPr calcId="162913"/>
</workbook>
</file>

<file path=xl/calcChain.xml><?xml version="1.0" encoding="utf-8"?>
<calcChain xmlns="http://schemas.openxmlformats.org/spreadsheetml/2006/main">
  <c r="H64" i="596" l="1"/>
  <c r="H63" i="596"/>
  <c r="H62" i="596"/>
  <c r="H61" i="596"/>
  <c r="H60" i="596"/>
  <c r="H59" i="596"/>
  <c r="H58" i="596"/>
  <c r="H53" i="596"/>
  <c r="H52" i="596"/>
  <c r="H33" i="596"/>
  <c r="H32" i="596"/>
  <c r="H31" i="596"/>
  <c r="H30" i="596"/>
  <c r="H29" i="596"/>
  <c r="H28" i="596"/>
  <c r="H27" i="596"/>
  <c r="H26" i="596"/>
  <c r="H14" i="596"/>
  <c r="L7" i="590" l="1"/>
  <c r="K7" i="590"/>
  <c r="J7" i="590"/>
  <c r="I7" i="590"/>
  <c r="H7" i="590"/>
  <c r="G7" i="590"/>
  <c r="F7" i="590"/>
  <c r="E7" i="590"/>
  <c r="D7" i="590"/>
  <c r="O32" i="589" l="1"/>
  <c r="N32" i="589"/>
  <c r="N8" i="589" s="1"/>
  <c r="M32" i="589"/>
  <c r="L32" i="589"/>
  <c r="L8" i="589" s="1"/>
  <c r="K32" i="589"/>
  <c r="J32" i="589"/>
  <c r="J8" i="589" s="1"/>
  <c r="I32" i="589"/>
  <c r="H32" i="589"/>
  <c r="H8" i="589" s="1"/>
  <c r="G32" i="589"/>
  <c r="F32" i="589"/>
  <c r="F8" i="589" s="1"/>
  <c r="E32" i="589"/>
  <c r="D32" i="589"/>
  <c r="D8" i="589" s="1"/>
  <c r="L10" i="589"/>
  <c r="K10" i="589"/>
  <c r="J10" i="589"/>
  <c r="I10" i="589"/>
  <c r="H10" i="589"/>
  <c r="G10" i="589"/>
  <c r="F10" i="589"/>
  <c r="E10" i="589"/>
  <c r="D10" i="589"/>
  <c r="O8" i="589"/>
  <c r="M8" i="589"/>
  <c r="K8" i="589"/>
  <c r="I8" i="589"/>
  <c r="G8" i="589"/>
  <c r="E8" i="589"/>
  <c r="L60" i="588" l="1"/>
  <c r="K60" i="588"/>
  <c r="H60" i="588"/>
  <c r="L59" i="588"/>
  <c r="K59" i="588"/>
  <c r="H59" i="588"/>
  <c r="L58" i="588"/>
  <c r="K58" i="588"/>
  <c r="H58" i="588"/>
  <c r="L57" i="588"/>
  <c r="K57" i="588"/>
  <c r="H57" i="588"/>
  <c r="L56" i="588"/>
  <c r="K56" i="588"/>
  <c r="H56" i="588"/>
  <c r="L55" i="588"/>
  <c r="K55" i="588"/>
  <c r="H55" i="588"/>
  <c r="L54" i="588"/>
  <c r="K54" i="588"/>
  <c r="H54" i="588"/>
  <c r="L53" i="588"/>
  <c r="K53" i="588"/>
  <c r="H53" i="588"/>
  <c r="L52" i="588"/>
  <c r="K52" i="588"/>
  <c r="H52" i="588"/>
  <c r="L51" i="588"/>
  <c r="K51" i="588"/>
  <c r="H51" i="588"/>
  <c r="L50" i="588"/>
  <c r="K50" i="588"/>
  <c r="H50" i="588"/>
  <c r="L49" i="588"/>
  <c r="K49" i="588"/>
  <c r="H49" i="588"/>
  <c r="L48" i="588"/>
  <c r="K48" i="588"/>
  <c r="H48" i="588"/>
  <c r="L47" i="588"/>
  <c r="K47" i="588"/>
  <c r="H47" i="588"/>
  <c r="L46" i="588"/>
  <c r="K46" i="588"/>
  <c r="H46" i="588"/>
  <c r="L45" i="588"/>
  <c r="K45" i="588"/>
  <c r="H45" i="588"/>
  <c r="L44" i="588"/>
  <c r="K44" i="588"/>
  <c r="H44" i="588"/>
  <c r="L43" i="588"/>
  <c r="K43" i="588"/>
  <c r="H43" i="588"/>
  <c r="L42" i="588"/>
  <c r="K42" i="588"/>
  <c r="H42" i="588"/>
  <c r="L41" i="588"/>
  <c r="K41" i="588"/>
  <c r="H41" i="588"/>
  <c r="L40" i="588"/>
  <c r="K40" i="588"/>
  <c r="H40" i="588"/>
  <c r="L39" i="588"/>
  <c r="K39" i="588"/>
  <c r="H39" i="588"/>
  <c r="L38" i="588"/>
  <c r="K38" i="588"/>
  <c r="H38" i="588"/>
  <c r="L37" i="588"/>
  <c r="K37" i="588"/>
  <c r="H37" i="588"/>
  <c r="L36" i="588"/>
  <c r="K36" i="588"/>
  <c r="H36" i="588"/>
  <c r="L35" i="588"/>
  <c r="K35" i="588"/>
  <c r="H35" i="588"/>
  <c r="L34" i="588"/>
  <c r="K34" i="588"/>
  <c r="H34" i="588"/>
  <c r="L33" i="588"/>
  <c r="K33" i="588"/>
  <c r="H33" i="588"/>
  <c r="L32" i="588"/>
  <c r="K32" i="588"/>
  <c r="H32" i="588"/>
  <c r="I31" i="588"/>
  <c r="F31" i="588"/>
  <c r="H31" i="588" s="1"/>
  <c r="D31" i="588"/>
  <c r="L29" i="588"/>
  <c r="K29" i="588"/>
  <c r="H29" i="588"/>
  <c r="L28" i="588"/>
  <c r="K28" i="588"/>
  <c r="H28" i="588"/>
  <c r="L27" i="588"/>
  <c r="K27" i="588"/>
  <c r="H27" i="588"/>
  <c r="L26" i="588"/>
  <c r="K26" i="588"/>
  <c r="H26" i="588"/>
  <c r="L25" i="588"/>
  <c r="K25" i="588"/>
  <c r="H25" i="588"/>
  <c r="L24" i="588"/>
  <c r="K24" i="588"/>
  <c r="H24" i="588"/>
  <c r="L23" i="588"/>
  <c r="K23" i="588"/>
  <c r="H23" i="588"/>
  <c r="L22" i="588"/>
  <c r="K22" i="588"/>
  <c r="H22" i="588"/>
  <c r="L21" i="588"/>
  <c r="K21" i="588"/>
  <c r="H21" i="588"/>
  <c r="L20" i="588"/>
  <c r="K20" i="588"/>
  <c r="H20" i="588"/>
  <c r="L19" i="588"/>
  <c r="K19" i="588"/>
  <c r="H19" i="588"/>
  <c r="L18" i="588"/>
  <c r="K18" i="588"/>
  <c r="H18" i="588"/>
  <c r="L17" i="588"/>
  <c r="K17" i="588"/>
  <c r="H17" i="588"/>
  <c r="L16" i="588"/>
  <c r="K16" i="588"/>
  <c r="H16" i="588"/>
  <c r="L15" i="588"/>
  <c r="K15" i="588"/>
  <c r="H15" i="588"/>
  <c r="L14" i="588"/>
  <c r="K14" i="588"/>
  <c r="H14" i="588"/>
  <c r="L13" i="588"/>
  <c r="K13" i="588"/>
  <c r="H13" i="588"/>
  <c r="L12" i="588"/>
  <c r="K12" i="588"/>
  <c r="H12" i="588"/>
  <c r="L11" i="588"/>
  <c r="K11" i="588"/>
  <c r="H11" i="588"/>
  <c r="L10" i="588"/>
  <c r="K10" i="588"/>
  <c r="H10" i="588"/>
  <c r="I9" i="588"/>
  <c r="F9" i="588"/>
  <c r="D9" i="588"/>
  <c r="I7" i="588"/>
  <c r="F7" i="588"/>
  <c r="D7" i="588"/>
  <c r="E60" i="588" s="1"/>
  <c r="G60" i="588" l="1"/>
  <c r="G59" i="588"/>
  <c r="G58" i="588"/>
  <c r="G57" i="588"/>
  <c r="G56" i="588"/>
  <c r="G55" i="588"/>
  <c r="G54" i="588"/>
  <c r="G53" i="588"/>
  <c r="G52" i="588"/>
  <c r="G51" i="588"/>
  <c r="G50" i="588"/>
  <c r="G49" i="588"/>
  <c r="G48" i="588"/>
  <c r="G47" i="588"/>
  <c r="G46" i="588"/>
  <c r="G45" i="588"/>
  <c r="G44" i="588"/>
  <c r="G43" i="588"/>
  <c r="G42" i="588"/>
  <c r="G41" i="588"/>
  <c r="G40" i="588"/>
  <c r="G39" i="588"/>
  <c r="G38" i="588"/>
  <c r="G37" i="588"/>
  <c r="G36" i="588"/>
  <c r="G35" i="588"/>
  <c r="G34" i="588"/>
  <c r="G33" i="588"/>
  <c r="G32" i="588"/>
  <c r="J60" i="588"/>
  <c r="J59" i="588"/>
  <c r="J58" i="588"/>
  <c r="J57" i="588"/>
  <c r="J56" i="588"/>
  <c r="J55" i="588"/>
  <c r="J54" i="588"/>
  <c r="J53" i="588"/>
  <c r="J52" i="588"/>
  <c r="J51" i="588"/>
  <c r="J50" i="588"/>
  <c r="J49" i="588"/>
  <c r="J48" i="588"/>
  <c r="J47" i="588"/>
  <c r="J46" i="588"/>
  <c r="J45" i="588"/>
  <c r="J44" i="588"/>
  <c r="J43" i="588"/>
  <c r="J42" i="588"/>
  <c r="J41" i="588"/>
  <c r="J40" i="588"/>
  <c r="J39" i="588"/>
  <c r="J38" i="588"/>
  <c r="J37" i="588"/>
  <c r="J36" i="588"/>
  <c r="J35" i="588"/>
  <c r="J34" i="588"/>
  <c r="J33" i="588"/>
  <c r="J32" i="588"/>
  <c r="L7" i="588"/>
  <c r="E9" i="588"/>
  <c r="H9" i="588"/>
  <c r="J9" i="588"/>
  <c r="G10" i="588"/>
  <c r="J10" i="588"/>
  <c r="G12" i="588"/>
  <c r="J12" i="588"/>
  <c r="G14" i="588"/>
  <c r="J14" i="588"/>
  <c r="G16" i="588"/>
  <c r="J16" i="588"/>
  <c r="G18" i="588"/>
  <c r="J18" i="588"/>
  <c r="G20" i="588"/>
  <c r="J20" i="588"/>
  <c r="G22" i="588"/>
  <c r="J22" i="588"/>
  <c r="G24" i="588"/>
  <c r="J24" i="588"/>
  <c r="G26" i="588"/>
  <c r="J26" i="588"/>
  <c r="G28" i="588"/>
  <c r="J28" i="588"/>
  <c r="L31" i="588"/>
  <c r="J31" i="588"/>
  <c r="E32" i="588"/>
  <c r="E33" i="588"/>
  <c r="E34" i="588"/>
  <c r="E35" i="588"/>
  <c r="E36" i="588"/>
  <c r="E37" i="588"/>
  <c r="E38" i="588"/>
  <c r="E39" i="588"/>
  <c r="E40" i="588"/>
  <c r="E41" i="588"/>
  <c r="E42" i="588"/>
  <c r="E43" i="588"/>
  <c r="E44" i="588"/>
  <c r="E45" i="588"/>
  <c r="E46" i="588"/>
  <c r="E47" i="588"/>
  <c r="E48" i="588"/>
  <c r="E49" i="588"/>
  <c r="E50" i="588"/>
  <c r="E51" i="588"/>
  <c r="E52" i="588"/>
  <c r="E53" i="588"/>
  <c r="E54" i="588"/>
  <c r="E55" i="588"/>
  <c r="E56" i="588"/>
  <c r="E57" i="588"/>
  <c r="E58" i="588"/>
  <c r="E59" i="588"/>
  <c r="E29" i="588"/>
  <c r="E28" i="588"/>
  <c r="E27" i="588"/>
  <c r="E26" i="588"/>
  <c r="E25" i="588"/>
  <c r="E24" i="588"/>
  <c r="E23" i="588"/>
  <c r="E22" i="588"/>
  <c r="E21" i="588"/>
  <c r="E20" i="588"/>
  <c r="E19" i="588"/>
  <c r="E18" i="588"/>
  <c r="E17" i="588"/>
  <c r="E16" i="588"/>
  <c r="E15" i="588"/>
  <c r="E14" i="588"/>
  <c r="E13" i="588"/>
  <c r="E12" i="588"/>
  <c r="E11" i="588"/>
  <c r="E10" i="588"/>
  <c r="H7" i="588"/>
  <c r="K7" i="588"/>
  <c r="G9" i="588"/>
  <c r="K9" i="588"/>
  <c r="L9" i="588"/>
  <c r="G11" i="588"/>
  <c r="J11" i="588"/>
  <c r="G13" i="588"/>
  <c r="J13" i="588"/>
  <c r="G15" i="588"/>
  <c r="J15" i="588"/>
  <c r="G17" i="588"/>
  <c r="J17" i="588"/>
  <c r="G19" i="588"/>
  <c r="J19" i="588"/>
  <c r="G21" i="588"/>
  <c r="J21" i="588"/>
  <c r="G23" i="588"/>
  <c r="J23" i="588"/>
  <c r="G25" i="588"/>
  <c r="J25" i="588"/>
  <c r="G27" i="588"/>
  <c r="J27" i="588"/>
  <c r="G29" i="588"/>
  <c r="J29" i="588"/>
  <c r="E31" i="588"/>
  <c r="G31" i="588"/>
  <c r="K31" i="588"/>
  <c r="M17" i="587" l="1"/>
  <c r="I17" i="587"/>
  <c r="E17" i="587"/>
  <c r="M16" i="587"/>
  <c r="I16" i="587"/>
  <c r="E16" i="587"/>
  <c r="M15" i="587"/>
  <c r="I15" i="587"/>
  <c r="E15" i="587"/>
  <c r="M14" i="587"/>
  <c r="I14" i="587"/>
  <c r="E14" i="587"/>
  <c r="M13" i="587"/>
  <c r="I13" i="587"/>
  <c r="E13" i="587"/>
  <c r="M12" i="587"/>
  <c r="I12" i="587"/>
  <c r="E12" i="587"/>
  <c r="M11" i="587"/>
  <c r="I11" i="587"/>
  <c r="E11" i="587"/>
  <c r="M10" i="587"/>
  <c r="I10" i="587"/>
  <c r="E10" i="587"/>
  <c r="K8" i="587"/>
  <c r="L16" i="587" s="1"/>
  <c r="G8" i="587"/>
  <c r="I8" i="587" s="1"/>
  <c r="C8" i="587"/>
  <c r="D17" i="587" s="1"/>
  <c r="D10" i="587" l="1"/>
  <c r="L11" i="587"/>
  <c r="D12" i="587"/>
  <c r="L13" i="587"/>
  <c r="D14" i="587"/>
  <c r="L15" i="587"/>
  <c r="D16" i="587"/>
  <c r="L17" i="587"/>
  <c r="E8" i="587"/>
  <c r="M8" i="587"/>
  <c r="L10" i="587"/>
  <c r="D11" i="587"/>
  <c r="L12" i="587"/>
  <c r="D13" i="587"/>
  <c r="L14" i="587"/>
  <c r="D15" i="587"/>
  <c r="L12" i="586" l="1"/>
  <c r="K12" i="586"/>
  <c r="J12" i="586"/>
  <c r="I12" i="586"/>
  <c r="G12" i="586"/>
  <c r="E12" i="586"/>
  <c r="L11" i="586"/>
  <c r="K11" i="586"/>
  <c r="J11" i="586"/>
  <c r="E11" i="586"/>
  <c r="E10" i="586"/>
</calcChain>
</file>

<file path=xl/sharedStrings.xml><?xml version="1.0" encoding="utf-8"?>
<sst xmlns="http://schemas.openxmlformats.org/spreadsheetml/2006/main" count="822" uniqueCount="370">
  <si>
    <t>項　　目</t>
    <rPh sb="0" eb="1">
      <t>コウ</t>
    </rPh>
    <rPh sb="3" eb="4">
      <t>メ</t>
    </rPh>
    <phoneticPr fontId="9"/>
  </si>
  <si>
    <t>目次</t>
    <rPh sb="0" eb="2">
      <t>モクジ</t>
    </rPh>
    <phoneticPr fontId="9"/>
  </si>
  <si>
    <t>貿易</t>
  </si>
  <si>
    <t>12　商業・貿易</t>
    <rPh sb="3" eb="5">
      <t>ショウギョウ</t>
    </rPh>
    <rPh sb="6" eb="8">
      <t>ボウエキ</t>
    </rPh>
    <phoneticPr fontId="8"/>
  </si>
  <si>
    <t>商業</t>
    <rPh sb="0" eb="2">
      <t>ショウギョウ</t>
    </rPh>
    <phoneticPr fontId="8"/>
  </si>
  <si>
    <t>事業所数､従業者数､年間商品販売額の推移</t>
  </si>
  <si>
    <t>従業者規模別事業所数</t>
  </si>
  <si>
    <t>産業分類別事業所数､従業者数､年間商品販売額</t>
    <rPh sb="2" eb="4">
      <t>ブンルイ</t>
    </rPh>
    <phoneticPr fontId="8"/>
  </si>
  <si>
    <t>産業分類別､従業者規模別事業所数､従業者数､年間商品販売額等</t>
    <rPh sb="2" eb="4">
      <t>ブンルイ</t>
    </rPh>
    <rPh sb="6" eb="8">
      <t>ジュウギョウ</t>
    </rPh>
    <rPh sb="8" eb="9">
      <t>シャ</t>
    </rPh>
    <phoneticPr fontId="8"/>
  </si>
  <si>
    <t>小売業業態別事業所数、従業者数、年間商品販売額、売場面積</t>
    <rPh sb="0" eb="3">
      <t>コウリギョウ</t>
    </rPh>
    <rPh sb="3" eb="5">
      <t>ギョウタイ</t>
    </rPh>
    <rPh sb="5" eb="6">
      <t>ベツ</t>
    </rPh>
    <rPh sb="6" eb="9">
      <t>ジギョウショ</t>
    </rPh>
    <rPh sb="9" eb="10">
      <t>スウ</t>
    </rPh>
    <rPh sb="11" eb="12">
      <t>ジュウ</t>
    </rPh>
    <rPh sb="12" eb="15">
      <t>ギョウシャスウ</t>
    </rPh>
    <rPh sb="16" eb="18">
      <t>ネンカン</t>
    </rPh>
    <rPh sb="18" eb="20">
      <t>ショウヒン</t>
    </rPh>
    <rPh sb="20" eb="22">
      <t>ハンバイ</t>
    </rPh>
    <rPh sb="22" eb="23">
      <t>ガク</t>
    </rPh>
    <rPh sb="24" eb="26">
      <t>ウリバ</t>
    </rPh>
    <rPh sb="26" eb="28">
      <t>メンセキ</t>
    </rPh>
    <phoneticPr fontId="8"/>
  </si>
  <si>
    <t>大型小売店の現況（百貨店、スーパー）</t>
    <rPh sb="0" eb="2">
      <t>オオガタ</t>
    </rPh>
    <rPh sb="2" eb="5">
      <t>コウリテン</t>
    </rPh>
    <rPh sb="6" eb="8">
      <t>ゲンキョウ</t>
    </rPh>
    <rPh sb="9" eb="12">
      <t>ヒャッカテン</t>
    </rPh>
    <phoneticPr fontId="8"/>
  </si>
  <si>
    <t>酒類販売（消費）数量</t>
    <rPh sb="0" eb="2">
      <t>シュルイ</t>
    </rPh>
    <rPh sb="2" eb="4">
      <t>ハンバイ</t>
    </rPh>
    <rPh sb="5" eb="7">
      <t>ショウヒ</t>
    </rPh>
    <rPh sb="8" eb="10">
      <t>スウリョウ</t>
    </rPh>
    <phoneticPr fontId="8"/>
  </si>
  <si>
    <t>県内貿易４港の輸出入額</t>
  </si>
  <si>
    <t>高松港コンテナターミナルの外貿コンテナ取扱量</t>
    <rPh sb="0" eb="2">
      <t>タカマツ</t>
    </rPh>
    <rPh sb="2" eb="3">
      <t>コウ</t>
    </rPh>
    <rPh sb="13" eb="14">
      <t>ガイ</t>
    </rPh>
    <rPh sb="14" eb="15">
      <t>ボウ</t>
    </rPh>
    <rPh sb="19" eb="21">
      <t>トリアツカイ</t>
    </rPh>
    <rPh sb="21" eb="22">
      <t>リョウ</t>
    </rPh>
    <phoneticPr fontId="8"/>
  </si>
  <si>
    <t>高松港コンテナターミナルの外貿コンテナ取扱量（国別）</t>
    <rPh sb="13" eb="14">
      <t>ガイ</t>
    </rPh>
    <rPh sb="14" eb="15">
      <t>ボウ</t>
    </rPh>
    <rPh sb="19" eb="21">
      <t>トリアツカイ</t>
    </rPh>
    <rPh sb="21" eb="22">
      <t>リョウ</t>
    </rPh>
    <rPh sb="23" eb="25">
      <t>クニベツ</t>
    </rPh>
    <phoneticPr fontId="8"/>
  </si>
  <si>
    <t>12－１</t>
    <phoneticPr fontId="8"/>
  </si>
  <si>
    <t>（１）</t>
    <phoneticPr fontId="8"/>
  </si>
  <si>
    <t>（２）</t>
    <phoneticPr fontId="8"/>
  </si>
  <si>
    <t>（３）</t>
    <phoneticPr fontId="6"/>
  </si>
  <si>
    <t>（４）</t>
    <phoneticPr fontId="6"/>
  </si>
  <si>
    <t>（５）</t>
    <phoneticPr fontId="6"/>
  </si>
  <si>
    <t>（６）</t>
    <phoneticPr fontId="6"/>
  </si>
  <si>
    <t>（７）</t>
    <phoneticPr fontId="6"/>
  </si>
  <si>
    <t>（８）</t>
    <phoneticPr fontId="6"/>
  </si>
  <si>
    <t>（９）</t>
    <phoneticPr fontId="6"/>
  </si>
  <si>
    <t>12－２</t>
    <phoneticPr fontId="8"/>
  </si>
  <si>
    <t>（１）</t>
    <phoneticPr fontId="8"/>
  </si>
  <si>
    <t>（２）</t>
    <phoneticPr fontId="8"/>
  </si>
  <si>
    <t>年</t>
  </si>
  <si>
    <t>平成</t>
  </si>
  <si>
    <t>万円</t>
  </si>
  <si>
    <t>人</t>
  </si>
  <si>
    <t>％</t>
  </si>
  <si>
    <t>百万円</t>
    <rPh sb="0" eb="1">
      <t>ヒャク</t>
    </rPh>
    <phoneticPr fontId="6"/>
  </si>
  <si>
    <t>年間商品
販 売 額</t>
    <phoneticPr fontId="6"/>
  </si>
  <si>
    <t>従業者数</t>
  </si>
  <si>
    <t>前回対比</t>
  </si>
  <si>
    <t>従業者１人
当たり年間
商品販売額</t>
    <phoneticPr fontId="6"/>
  </si>
  <si>
    <t>　１事業所当たり　</t>
  </si>
  <si>
    <t>　年 間 商 品 販 売 額　</t>
  </si>
  <si>
    <t>　従  業  者  数　</t>
  </si>
  <si>
    <t>　事 業 所 数　</t>
  </si>
  <si>
    <t xml:space="preserve"> 年    次 </t>
  </si>
  <si>
    <t>（１）事業所数、従業者数、年間商品販売額の推移</t>
    <rPh sb="3" eb="6">
      <t>ジギョウショ</t>
    </rPh>
    <phoneticPr fontId="14"/>
  </si>
  <si>
    <t>12－１　商　　　　　業</t>
  </si>
  <si>
    <t>100人以上</t>
  </si>
  <si>
    <t>50～99人</t>
  </si>
  <si>
    <t>30～49人</t>
  </si>
  <si>
    <t>20～29人</t>
  </si>
  <si>
    <t>10～19人</t>
  </si>
  <si>
    <t xml:space="preserve"> 5～ 9人</t>
  </si>
  <si>
    <t xml:space="preserve"> 3～ 4人</t>
  </si>
  <si>
    <t xml:space="preserve"> 2人以下</t>
  </si>
  <si>
    <t>計</t>
    <rPh sb="0" eb="1">
      <t>ケイ</t>
    </rPh>
    <phoneticPr fontId="6"/>
  </si>
  <si>
    <t>増減率</t>
  </si>
  <si>
    <t>構成比</t>
  </si>
  <si>
    <t xml:space="preserve">    小       売       業　　</t>
  </si>
  <si>
    <t>　　卸　　　 売　 　　業　　</t>
  </si>
  <si>
    <t>（２）従業者規模別事業所数</t>
    <phoneticPr fontId="14"/>
  </si>
  <si>
    <t>その他の無店舗小売業</t>
  </si>
  <si>
    <t>自動販売機による小売業</t>
  </si>
  <si>
    <t>通信販売・訪問販売小売業</t>
  </si>
  <si>
    <t>他に分類されない小売業</t>
  </si>
  <si>
    <t>写真機・時計・眼鏡小売業</t>
  </si>
  <si>
    <t>スポーツ用品・がん具・娯楽用品・楽器小売業</t>
  </si>
  <si>
    <t>書籍・文房具小売業</t>
  </si>
  <si>
    <t>燃料小売業</t>
  </si>
  <si>
    <t>農耕用品小売業</t>
  </si>
  <si>
    <t>医薬品・化粧品小売業</t>
  </si>
  <si>
    <t>じゅう器小売業</t>
  </si>
  <si>
    <t>家具・建具・畳小売業</t>
  </si>
  <si>
    <t>自転車小売業</t>
  </si>
  <si>
    <t>自動車小売業</t>
  </si>
  <si>
    <t>その他の飲食料品小売業</t>
  </si>
  <si>
    <t>菓子・パン小売業</t>
  </si>
  <si>
    <t>酒小売業</t>
  </si>
  <si>
    <t>鮮魚小売業</t>
  </si>
  <si>
    <t>食肉小売業</t>
  </si>
  <si>
    <t>野菜・果実小売業</t>
  </si>
  <si>
    <t>各種食料品小売業</t>
  </si>
  <si>
    <t>靴・履物小売業</t>
  </si>
  <si>
    <t>婦人・子供服小売業</t>
  </si>
  <si>
    <t>男子服小売業</t>
  </si>
  <si>
    <t>呉服・服地・寝具小売業</t>
  </si>
  <si>
    <t>百貨店、総合スーパー</t>
  </si>
  <si>
    <t>小売業</t>
  </si>
  <si>
    <t>他に分類されない卸売業</t>
  </si>
  <si>
    <t>紙・紙製品卸売業</t>
  </si>
  <si>
    <t>医薬品・化粧品等卸売業</t>
  </si>
  <si>
    <t>家具・建具・じゅう器等卸売業</t>
  </si>
  <si>
    <t>その他の機械器具卸売業</t>
  </si>
  <si>
    <t>電気機械器具卸売業</t>
  </si>
  <si>
    <t>自動車卸売業</t>
  </si>
  <si>
    <t>産業機械器具卸売業</t>
  </si>
  <si>
    <t>再生資源卸売業</t>
  </si>
  <si>
    <t>非鉄金属卸売業</t>
  </si>
  <si>
    <t>鉄鋼製品卸売業</t>
  </si>
  <si>
    <t>石油・鉱物卸売業</t>
  </si>
  <si>
    <t>化学製品卸売業</t>
  </si>
  <si>
    <t>建築材料卸売業</t>
  </si>
  <si>
    <t>食料・飲料卸売業</t>
  </si>
  <si>
    <t>農畜産物・水産物卸売業</t>
  </si>
  <si>
    <t>身の回り品卸売業</t>
  </si>
  <si>
    <t>衣服卸売業</t>
  </si>
  <si>
    <t>繊維品卸売業（衣服、身の回り品を除く）</t>
    <phoneticPr fontId="6"/>
  </si>
  <si>
    <t>各種商品卸売業</t>
    <rPh sb="0" eb="2">
      <t>カクシュ</t>
    </rPh>
    <rPh sb="2" eb="4">
      <t>ショウヒン</t>
    </rPh>
    <rPh sb="4" eb="7">
      <t>オロシウリギョウ</t>
    </rPh>
    <phoneticPr fontId="4"/>
  </si>
  <si>
    <t>卸売業</t>
  </si>
  <si>
    <t>従業者１
人当たり</t>
    <phoneticPr fontId="6"/>
  </si>
  <si>
    <t>産　　業　　分　　類　　別</t>
  </si>
  <si>
    <t>機械器具小売業（自動車、自転車を除く）</t>
  </si>
  <si>
    <t>その他の織物・衣服・身の回り品小売業</t>
  </si>
  <si>
    <t>その他の各種商品小売業（従業者が常時50人未満のもの）</t>
  </si>
  <si>
    <t>繊維品卸売業（衣服、身の回り品を除く）</t>
  </si>
  <si>
    <t>計</t>
    <rPh sb="0" eb="1">
      <t>ケイ</t>
    </rPh>
    <phoneticPr fontId="14"/>
  </si>
  <si>
    <t>(㎡)</t>
  </si>
  <si>
    <t>(百万円)</t>
    <rPh sb="1" eb="2">
      <t>ヒャク</t>
    </rPh>
    <phoneticPr fontId="14"/>
  </si>
  <si>
    <t>５～９人</t>
  </si>
  <si>
    <t>３～４人</t>
  </si>
  <si>
    <t>別</t>
  </si>
  <si>
    <t>模</t>
  </si>
  <si>
    <t>規</t>
  </si>
  <si>
    <t>者</t>
  </si>
  <si>
    <t>業</t>
  </si>
  <si>
    <t>従</t>
  </si>
  <si>
    <t>　産業分類別（中分類・小分類）</t>
    <rPh sb="1" eb="3">
      <t>サンギョウ</t>
    </rPh>
    <rPh sb="3" eb="5">
      <t>ブンルイ</t>
    </rPh>
    <rPh sb="5" eb="6">
      <t>ベツ</t>
    </rPh>
    <rPh sb="7" eb="8">
      <t>チュウ</t>
    </rPh>
    <rPh sb="8" eb="10">
      <t>ブンルイ</t>
    </rPh>
    <rPh sb="11" eb="12">
      <t>ショウ</t>
    </rPh>
    <rPh sb="12" eb="14">
      <t>ブンルイ</t>
    </rPh>
    <phoneticPr fontId="14"/>
  </si>
  <si>
    <t>売場面積</t>
  </si>
  <si>
    <t>年間商品販売額</t>
  </si>
  <si>
    <t>　　　　所　　　　　　　数</t>
    <rPh sb="4" eb="5">
      <t>ショ</t>
    </rPh>
    <phoneticPr fontId="14"/>
  </si>
  <si>
    <t>　　　　　　　　　　　事　　　　　　　業　　　　</t>
    <phoneticPr fontId="14"/>
  </si>
  <si>
    <t>まんのう町</t>
  </si>
  <si>
    <t>多度津町</t>
  </si>
  <si>
    <t>琴 平 町</t>
  </si>
  <si>
    <t>綾 川 町</t>
  </si>
  <si>
    <t>宇多津町</t>
  </si>
  <si>
    <t>直 島 町</t>
  </si>
  <si>
    <t>三 木 町</t>
  </si>
  <si>
    <t>小豆島町</t>
  </si>
  <si>
    <t>土 庄 町</t>
  </si>
  <si>
    <t>三 豊 市</t>
  </si>
  <si>
    <t>東かがわ市</t>
  </si>
  <si>
    <t>さぬき市</t>
  </si>
  <si>
    <t>観音寺市</t>
  </si>
  <si>
    <t>善通寺市</t>
  </si>
  <si>
    <t>坂 出 市</t>
  </si>
  <si>
    <t>丸 亀 市</t>
  </si>
  <si>
    <t>高 松 市</t>
  </si>
  <si>
    <t>町計</t>
    <rPh sb="0" eb="1">
      <t>マチ</t>
    </rPh>
    <rPh sb="1" eb="2">
      <t>ケイ</t>
    </rPh>
    <phoneticPr fontId="14"/>
  </si>
  <si>
    <t>市　　計</t>
  </si>
  <si>
    <t>県計</t>
    <rPh sb="0" eb="1">
      <t>ケン</t>
    </rPh>
    <rPh sb="1" eb="2">
      <t>ケイ</t>
    </rPh>
    <phoneticPr fontId="14"/>
  </si>
  <si>
    <t>小  売  業</t>
  </si>
  <si>
    <t>卸  売  業</t>
  </si>
  <si>
    <t>計</t>
    <rPh sb="0" eb="1">
      <t>ケイ</t>
    </rPh>
    <phoneticPr fontId="11"/>
  </si>
  <si>
    <t>小 売 業</t>
  </si>
  <si>
    <t>卸 売 業</t>
  </si>
  <si>
    <t xml:space="preserve"> 卸 売 業</t>
  </si>
  <si>
    <t xml:space="preserve"> 年 間 商 品 販 売 額 （百万円） </t>
    <rPh sb="16" eb="17">
      <t>ヒャク</t>
    </rPh>
    <phoneticPr fontId="11"/>
  </si>
  <si>
    <t xml:space="preserve"> 従　業　者　数（人） </t>
  </si>
  <si>
    <t xml:space="preserve"> 事  業  所  数 </t>
  </si>
  <si>
    <t>市　　町</t>
  </si>
  <si>
    <t>(百万円)</t>
    <rPh sb="1" eb="2">
      <t>ヒャク</t>
    </rPh>
    <phoneticPr fontId="6"/>
  </si>
  <si>
    <t>(店)</t>
  </si>
  <si>
    <t>卸売販売額</t>
  </si>
  <si>
    <t>事業所数</t>
  </si>
  <si>
    <t xml:space="preserve">     　年　間　商　品　販　売　額　</t>
  </si>
  <si>
    <t>－</t>
  </si>
  <si>
    <t>その他の各種商品小売業
（従業者が常時50人未満のもの）</t>
    <phoneticPr fontId="6"/>
  </si>
  <si>
    <t>小売業計</t>
  </si>
  <si>
    <t>売場面積（㎡）</t>
  </si>
  <si>
    <t>年間商品販売額　
（百万円）</t>
  </si>
  <si>
    <t>業　　　種　　　別</t>
    <rPh sb="0" eb="1">
      <t>ギョウ</t>
    </rPh>
    <rPh sb="4" eb="5">
      <t>シュ</t>
    </rPh>
    <rPh sb="8" eb="9">
      <t>ベツ</t>
    </rPh>
    <phoneticPr fontId="6"/>
  </si>
  <si>
    <t>（７）小売業業種別事業所数、従業者数、年間商品販売額、売場面積</t>
    <rPh sb="6" eb="8">
      <t>ギョウシュ</t>
    </rPh>
    <phoneticPr fontId="9"/>
  </si>
  <si>
    <t>　(注) 「大型小売店」とは、従業員50人以上で、売場面積が1,500㎡以上の小売店。うち売場面積の50％以上についてセル</t>
    <phoneticPr fontId="14"/>
  </si>
  <si>
    <t>食堂・喫茶</t>
  </si>
  <si>
    <t>年　　次</t>
  </si>
  <si>
    <t>商品券販売額</t>
  </si>
  <si>
    <t>年間販売額
（百万円）</t>
    <phoneticPr fontId="14"/>
  </si>
  <si>
    <t>売場面積
（1000㎡）</t>
    <phoneticPr fontId="14"/>
  </si>
  <si>
    <t>従業者数
（人）</t>
    <phoneticPr fontId="14"/>
  </si>
  <si>
    <t>営業日数
（月平均）</t>
    <phoneticPr fontId="14"/>
  </si>
  <si>
    <t>商 店 数</t>
  </si>
  <si>
    <t>　資料：高松国税局「高松国税局統計情報」</t>
    <rPh sb="10" eb="12">
      <t>タカマツ</t>
    </rPh>
    <rPh sb="12" eb="15">
      <t>コクゼイキョク</t>
    </rPh>
    <rPh sb="15" eb="17">
      <t>トウケイ</t>
    </rPh>
    <rPh sb="17" eb="19">
      <t>ジョウホウ</t>
    </rPh>
    <phoneticPr fontId="14"/>
  </si>
  <si>
    <t>　　 観音寺市、三豊市。｢長尾｣はさぬき市、東かがわ市。｢土庄｣は小豆郡。</t>
    <phoneticPr fontId="14"/>
  </si>
  <si>
    <t>庄</t>
  </si>
  <si>
    <t>土</t>
  </si>
  <si>
    <t>尾</t>
  </si>
  <si>
    <t>長</t>
  </si>
  <si>
    <t>寺</t>
  </si>
  <si>
    <t>音</t>
  </si>
  <si>
    <t>観</t>
  </si>
  <si>
    <t>出</t>
  </si>
  <si>
    <t>坂</t>
  </si>
  <si>
    <t>亀</t>
  </si>
  <si>
    <t>丸</t>
  </si>
  <si>
    <t>松</t>
  </si>
  <si>
    <t>高</t>
  </si>
  <si>
    <t>そ の 他</t>
  </si>
  <si>
    <t>発 泡 酒</t>
  </si>
  <si>
    <t>原料用ｱﾙｺｰﾙ
・スピリッツ</t>
    <rPh sb="0" eb="3">
      <t>ゲンリョウヨウ</t>
    </rPh>
    <phoneticPr fontId="14"/>
  </si>
  <si>
    <t>果実酒類</t>
  </si>
  <si>
    <t>ビ ー ル</t>
  </si>
  <si>
    <t>税 務 署</t>
  </si>
  <si>
    <t>単式蒸留</t>
  </si>
  <si>
    <t>連続式蒸留</t>
  </si>
  <si>
    <t>計</t>
  </si>
  <si>
    <t>み り ん</t>
  </si>
  <si>
    <t>焼　　酎</t>
    <rPh sb="0" eb="1">
      <t>ヤキ</t>
    </rPh>
    <rPh sb="3" eb="4">
      <t>チュウ</t>
    </rPh>
    <phoneticPr fontId="14"/>
  </si>
  <si>
    <t>合成清酒</t>
  </si>
  <si>
    <t>清　　酒</t>
    <phoneticPr fontId="14"/>
  </si>
  <si>
    <t>合　計</t>
    <rPh sb="0" eb="1">
      <t>ゴウ</t>
    </rPh>
    <rPh sb="2" eb="3">
      <t>ケイ</t>
    </rPh>
    <phoneticPr fontId="14"/>
  </si>
  <si>
    <t>（単位：kl）</t>
    <phoneticPr fontId="14"/>
  </si>
  <si>
    <t>（９）酒類販売（消費）数量</t>
    <rPh sb="3" eb="5">
      <t>シュルイ</t>
    </rPh>
    <rPh sb="5" eb="7">
      <t>ハンバイ</t>
    </rPh>
    <rPh sb="8" eb="10">
      <t>ショウヒ</t>
    </rPh>
    <rPh sb="11" eb="13">
      <t>スウリョウ</t>
    </rPh>
    <phoneticPr fontId="14"/>
  </si>
  <si>
    <t>アフリカ</t>
  </si>
  <si>
    <t>中東</t>
  </si>
  <si>
    <t>中東欧・ロシア等</t>
  </si>
  <si>
    <t>西欧</t>
  </si>
  <si>
    <t>地</t>
  </si>
  <si>
    <t>中南米</t>
  </si>
  <si>
    <t>入</t>
  </si>
  <si>
    <t>北米</t>
  </si>
  <si>
    <t>仕</t>
  </si>
  <si>
    <t>大洋州</t>
  </si>
  <si>
    <t>アジア</t>
  </si>
  <si>
    <t>特殊取扱品</t>
  </si>
  <si>
    <t>雑製品</t>
  </si>
  <si>
    <t>機械類及び輸送用機器</t>
  </si>
  <si>
    <t>原料別製品</t>
  </si>
  <si>
    <t>化学製品</t>
  </si>
  <si>
    <t>目</t>
  </si>
  <si>
    <t>動植物性油脂</t>
  </si>
  <si>
    <t>品</t>
  </si>
  <si>
    <t>鉱物性燃料</t>
  </si>
  <si>
    <t>な</t>
  </si>
  <si>
    <t>主</t>
  </si>
  <si>
    <t>飲料及びたばこ</t>
  </si>
  <si>
    <t>食料品及び動物</t>
  </si>
  <si>
    <t>平　成　</t>
  </si>
  <si>
    <t>詫 間</t>
  </si>
  <si>
    <t>丸 亀</t>
  </si>
  <si>
    <t>高 松</t>
  </si>
  <si>
    <t>坂 出</t>
  </si>
  <si>
    <t>　　区　　　　分　　</t>
  </si>
  <si>
    <t>　輸              入              額　</t>
  </si>
  <si>
    <t>向</t>
  </si>
  <si>
    <t>飲料及びたばこ</t>
    <rPh sb="0" eb="2">
      <t>インリョウ</t>
    </rPh>
    <rPh sb="2" eb="3">
      <t>オヨ</t>
    </rPh>
    <phoneticPr fontId="11"/>
  </si>
  <si>
    <t>　輸              出              額　</t>
  </si>
  <si>
    <t>（単位：千円）</t>
  </si>
  <si>
    <t>（１）県内貿易４港の輸出入額</t>
    <phoneticPr fontId="11"/>
  </si>
  <si>
    <t>12－２　貿　　　　　易</t>
  </si>
  <si>
    <t>空コンテナ</t>
  </si>
  <si>
    <t>輸 入</t>
  </si>
  <si>
    <t>輸　出</t>
  </si>
  <si>
    <t>寄港日数</t>
  </si>
  <si>
    <t>年　　　次</t>
    <rPh sb="0" eb="1">
      <t>ネン</t>
    </rPh>
    <rPh sb="4" eb="5">
      <t>ツギ</t>
    </rPh>
    <phoneticPr fontId="14"/>
  </si>
  <si>
    <t>（単位：ＴＥＵ）</t>
    <phoneticPr fontId="14"/>
  </si>
  <si>
    <t>（２）高松港コンテナターミナルの外貿コンテナ取扱量</t>
    <rPh sb="22" eb="24">
      <t>トリアツカイ</t>
    </rPh>
    <rPh sb="24" eb="25">
      <t>リョウ</t>
    </rPh>
    <phoneticPr fontId="11"/>
  </si>
  <si>
    <t>その他の地域</t>
  </si>
  <si>
    <t>ヨーロッパ</t>
  </si>
  <si>
    <t>その他のアジア</t>
  </si>
  <si>
    <t>その他</t>
  </si>
  <si>
    <t>青島</t>
  </si>
  <si>
    <t>大連</t>
  </si>
  <si>
    <t>香港</t>
  </si>
  <si>
    <t>上海</t>
  </si>
  <si>
    <t>中国</t>
  </si>
  <si>
    <t>韓国</t>
  </si>
  <si>
    <t>仕 出 国 別 輸 入</t>
  </si>
  <si>
    <t>仕 向 国 別 輸 出</t>
  </si>
  <si>
    <t>国　　　別</t>
    <rPh sb="0" eb="1">
      <t>クニ</t>
    </rPh>
    <rPh sb="4" eb="5">
      <t>ベツ</t>
    </rPh>
    <phoneticPr fontId="14"/>
  </si>
  <si>
    <t>（単位：ＴＥＵ）</t>
  </si>
  <si>
    <t>（３）高松港コンテナターミナルの外貿コンテナ取扱量(国別）</t>
    <rPh sb="16" eb="17">
      <t>ガイ</t>
    </rPh>
    <rPh sb="17" eb="18">
      <t>ボウ</t>
    </rPh>
    <rPh sb="22" eb="24">
      <t>トリアツカイ</t>
    </rPh>
    <rPh sb="24" eb="25">
      <t>リョウ</t>
    </rPh>
    <rPh sb="26" eb="28">
      <t>クニベツ</t>
    </rPh>
    <phoneticPr fontId="14"/>
  </si>
  <si>
    <t>　(注)１ ６月１日現在。24年は２月1日現在。26年は７月1日現在。</t>
    <rPh sb="15" eb="16">
      <t>ネン</t>
    </rPh>
    <rPh sb="18" eb="19">
      <t>ツキ</t>
    </rPh>
    <rPh sb="20" eb="21">
      <t>ヒ</t>
    </rPh>
    <rPh sb="21" eb="23">
      <t>ゲンザイ</t>
    </rPh>
    <rPh sb="26" eb="27">
      <t>ネン</t>
    </rPh>
    <rPh sb="29" eb="30">
      <t>ツキ</t>
    </rPh>
    <rPh sb="31" eb="32">
      <t>ヒ</t>
    </rPh>
    <rPh sb="32" eb="34">
      <t>ゲンザイ</t>
    </rPh>
    <phoneticPr fontId="14"/>
  </si>
  <si>
    <t>その他の各種商品小売業(従業者が常時50人未満のもの)</t>
    <phoneticPr fontId="6"/>
  </si>
  <si>
    <t>その他の織物・衣服・身の回り品小売業</t>
    <phoneticPr fontId="6"/>
  </si>
  <si>
    <t>機械器具小売業（自動車、自転車を除く）</t>
    <phoneticPr fontId="6"/>
  </si>
  <si>
    <t>…</t>
  </si>
  <si>
    <t>x</t>
  </si>
  <si>
    <t>　　産　　　業　　　分　　　類　　</t>
    <phoneticPr fontId="6"/>
  </si>
  <si>
    <t>商　　　　品　　　　販　　　　売　　　　形　　　　態　　　　別　　　　割　　　　合　　　　（％）</t>
    <rPh sb="0" eb="1">
      <t>ショウ</t>
    </rPh>
    <rPh sb="5" eb="6">
      <t>シナ</t>
    </rPh>
    <rPh sb="10" eb="11">
      <t>ハン</t>
    </rPh>
    <rPh sb="15" eb="16">
      <t>バイ</t>
    </rPh>
    <rPh sb="20" eb="21">
      <t>カタチ</t>
    </rPh>
    <rPh sb="25" eb="26">
      <t>タイ</t>
    </rPh>
    <rPh sb="30" eb="31">
      <t>ベツ</t>
    </rPh>
    <rPh sb="35" eb="36">
      <t>ワリ</t>
    </rPh>
    <rPh sb="40" eb="41">
      <t>ゴウ</t>
    </rPh>
    <phoneticPr fontId="6"/>
  </si>
  <si>
    <t>店頭販売</t>
    <rPh sb="0" eb="4">
      <t>テントウハンバイ</t>
    </rPh>
    <phoneticPr fontId="6"/>
  </si>
  <si>
    <t>訪問販売</t>
    <rPh sb="0" eb="4">
      <t>ホウモンハンバイ</t>
    </rPh>
    <phoneticPr fontId="6"/>
  </si>
  <si>
    <t>通信・カタログ
販売</t>
    <rPh sb="0" eb="2">
      <t>ツウシン</t>
    </rPh>
    <rPh sb="8" eb="10">
      <t>ハンバイ</t>
    </rPh>
    <phoneticPr fontId="6"/>
  </si>
  <si>
    <t>インターネット
販売</t>
    <rPh sb="8" eb="10">
      <t>ハンバイ</t>
    </rPh>
    <phoneticPr fontId="6"/>
  </si>
  <si>
    <t>自動販売機
による販売</t>
    <rPh sb="0" eb="2">
      <t>ジドウ</t>
    </rPh>
    <rPh sb="2" eb="5">
      <t>ハンバイキ</t>
    </rPh>
    <rPh sb="9" eb="11">
      <t>ハンバイ</t>
    </rPh>
    <phoneticPr fontId="6"/>
  </si>
  <si>
    <t>その他</t>
    <rPh sb="2" eb="3">
      <t>タ</t>
    </rPh>
    <phoneticPr fontId="6"/>
  </si>
  <si>
    <t>百貨店，総合スーパー</t>
  </si>
  <si>
    <t>機械器具小売業（自動車，自転車を除く）</t>
  </si>
  <si>
    <t>その他の織物・衣服・
身の回り品小売業</t>
    <phoneticPr fontId="6"/>
  </si>
  <si>
    <t>機械器具小売業
（自動車、自転車を除く）</t>
    <phoneticPr fontId="6"/>
  </si>
  <si>
    <t>年</t>
    <rPh sb="0" eb="1">
      <t>ネン</t>
    </rPh>
    <phoneticPr fontId="14"/>
  </si>
  <si>
    <t>家庭用電気
機械器具</t>
    <phoneticPr fontId="14"/>
  </si>
  <si>
    <t>　　 フサービスを採用しているのがスーパー、それ以外は百貨店である。</t>
    <phoneticPr fontId="14"/>
  </si>
  <si>
    <t>　(注) ｢高松｣は高松市、木田郡、香川郡。｢丸亀｣は丸亀市、善通寺市、仲多度郡。｢坂出｣は坂出市、綾歌郡。｢観音寺｣は</t>
    <phoneticPr fontId="14"/>
  </si>
  <si>
    <t>原材料</t>
    <phoneticPr fontId="11"/>
  </si>
  <si>
    <t>　(注) TEU=20ﾌｨｰﾄｺﾝﾃﾅ換算個数。</t>
    <phoneticPr fontId="14"/>
  </si>
  <si>
    <t>　資料：県交通政策課</t>
    <phoneticPr fontId="14"/>
  </si>
  <si>
    <t>令和</t>
    <rPh sb="0" eb="2">
      <t>レイワ</t>
    </rPh>
    <phoneticPr fontId="14"/>
  </si>
  <si>
    <t>令　和</t>
    <rPh sb="0" eb="1">
      <t>レイ</t>
    </rPh>
    <rPh sb="2" eb="3">
      <t>ワ</t>
    </rPh>
    <phoneticPr fontId="11"/>
  </si>
  <si>
    <t>元</t>
    <rPh sb="0" eb="1">
      <t>モト</t>
    </rPh>
    <phoneticPr fontId="11"/>
  </si>
  <si>
    <t>　　　２ 年間商品販売額は、19年までは調査前年の４月から調査年３月までの１年間の販売額。24年以降は調査前年の</t>
    <rPh sb="16" eb="17">
      <t>ネン</t>
    </rPh>
    <rPh sb="47" eb="48">
      <t>ネン</t>
    </rPh>
    <rPh sb="48" eb="50">
      <t>イコウ</t>
    </rPh>
    <rPh sb="51" eb="53">
      <t>チョウサ</t>
    </rPh>
    <rPh sb="53" eb="55">
      <t>ゼンネン</t>
    </rPh>
    <phoneticPr fontId="14"/>
  </si>
  <si>
    <t>　(注) 年間商品販売額は調査前年の１月から12月までの１年間の販売額。</t>
    <phoneticPr fontId="14"/>
  </si>
  <si>
    <t>　(注) 年間商品販売額は調査前年１月から12月までの１年間の販売額。</t>
    <phoneticPr fontId="14"/>
  </si>
  <si>
    <t>　(注) 年間商品販売額は、調査前年の１月から12月までの１年間の販売額。</t>
    <phoneticPr fontId="14"/>
  </si>
  <si>
    <t>スポーツ用品・がん具・娯楽用品・
楽器小売業</t>
    <phoneticPr fontId="6"/>
  </si>
  <si>
    <t>元</t>
    <rPh sb="0" eb="1">
      <t>ゲン</t>
    </rPh>
    <phoneticPr fontId="14"/>
  </si>
  <si>
    <t>２</t>
    <phoneticPr fontId="14"/>
  </si>
  <si>
    <t>衣 料 品</t>
  </si>
  <si>
    <t>飲食料品</t>
  </si>
  <si>
    <t>家　　具</t>
  </si>
  <si>
    <t>家庭用品</t>
  </si>
  <si>
    <t>その他の
商　　品</t>
    <phoneticPr fontId="14"/>
  </si>
  <si>
    <t>　資料：経済産業省「商業動態統計年報」</t>
    <phoneticPr fontId="14"/>
  </si>
  <si>
    <t>ウィスキー及
びブランデー</t>
  </si>
  <si>
    <t>リキュール</t>
  </si>
  <si>
    <t>令和２年</t>
    <rPh sb="0" eb="2">
      <t>レイワ</t>
    </rPh>
    <rPh sb="3" eb="4">
      <t>ネン</t>
    </rPh>
    <phoneticPr fontId="14"/>
  </si>
  <si>
    <t>市町別卸売業・小売業別の事業所数､従業者数､年間商品販売額</t>
    <phoneticPr fontId="6"/>
  </si>
  <si>
    <t>小売業業態別､商品販売形態別割合［法人］</t>
    <rPh sb="0" eb="3">
      <t>コウリギョウ</t>
    </rPh>
    <rPh sb="3" eb="5">
      <t>ギョウタイ</t>
    </rPh>
    <rPh sb="5" eb="6">
      <t>ベツ</t>
    </rPh>
    <rPh sb="7" eb="9">
      <t>ショウヒン</t>
    </rPh>
    <rPh sb="11" eb="13">
      <t>ケイタイ</t>
    </rPh>
    <phoneticPr fontId="8"/>
  </si>
  <si>
    <t>　　　 １月から12月までの１年間の販売額。</t>
    <rPh sb="10" eb="11">
      <t>ガツ</t>
    </rPh>
    <rPh sb="15" eb="16">
      <t>ネン</t>
    </rPh>
    <phoneticPr fontId="6"/>
  </si>
  <si>
    <t>３</t>
    <phoneticPr fontId="14"/>
  </si>
  <si>
    <t>　資料：神戸税関「外国貿易年表」</t>
    <phoneticPr fontId="11"/>
  </si>
  <si>
    <t>令和３年</t>
    <rPh sb="0" eb="2">
      <t>レイワ</t>
    </rPh>
    <rPh sb="3" eb="4">
      <t>ネン</t>
    </rPh>
    <phoneticPr fontId="14"/>
  </si>
  <si>
    <t>令和</t>
    <rPh sb="0" eb="2">
      <t>レイワ</t>
    </rPh>
    <phoneticPr fontId="6"/>
  </si>
  <si>
    <t>３</t>
    <phoneticPr fontId="6"/>
  </si>
  <si>
    <t>年</t>
    <phoneticPr fontId="6"/>
  </si>
  <si>
    <t>　資料：経済産業省「商業統計」、平成24年、28年、令和３年は総務省統計局、経済産業省「経済センサス－活動調査」</t>
    <rPh sb="4" eb="6">
      <t>ケイザイ</t>
    </rPh>
    <rPh sb="6" eb="9">
      <t>サンギョウショウ</t>
    </rPh>
    <rPh sb="10" eb="12">
      <t>ショウギョウ</t>
    </rPh>
    <rPh sb="12" eb="14">
      <t>トウケイ</t>
    </rPh>
    <rPh sb="16" eb="18">
      <t>ヘイセイ</t>
    </rPh>
    <rPh sb="20" eb="21">
      <t>ネン</t>
    </rPh>
    <rPh sb="24" eb="25">
      <t>ネン</t>
    </rPh>
    <rPh sb="26" eb="28">
      <t>レイワ</t>
    </rPh>
    <rPh sb="29" eb="30">
      <t>ネン</t>
    </rPh>
    <rPh sb="31" eb="34">
      <t>ソウムショウ</t>
    </rPh>
    <rPh sb="34" eb="37">
      <t>トウケイキョク</t>
    </rPh>
    <rPh sb="38" eb="40">
      <t>ケイザイ</t>
    </rPh>
    <rPh sb="40" eb="43">
      <t>サンギョウショウ</t>
    </rPh>
    <rPh sb="44" eb="46">
      <t>ケイザイ</t>
    </rPh>
    <rPh sb="51" eb="53">
      <t>カツドウ</t>
    </rPh>
    <rPh sb="53" eb="55">
      <t>チョウサ</t>
    </rPh>
    <phoneticPr fontId="6"/>
  </si>
  <si>
    <t>規 模 別</t>
    <phoneticPr fontId="6"/>
  </si>
  <si>
    <t>平成28年</t>
    <phoneticPr fontId="14"/>
  </si>
  <si>
    <t>令　和　３　年</t>
    <rPh sb="0" eb="1">
      <t>レイ</t>
    </rPh>
    <rPh sb="2" eb="3">
      <t>ワ</t>
    </rPh>
    <phoneticPr fontId="14"/>
  </si>
  <si>
    <t>　(注) 各年度６月１日現在。</t>
    <rPh sb="2" eb="3">
      <t>チュウ</t>
    </rPh>
    <rPh sb="5" eb="8">
      <t>カクネンド</t>
    </rPh>
    <phoneticPr fontId="6"/>
  </si>
  <si>
    <t>　資料：総務省統計局、経済産業省「平成28年、令和３年経済センサス－活動調査」</t>
    <rPh sb="23" eb="25">
      <t>レイワ</t>
    </rPh>
    <rPh sb="26" eb="27">
      <t>ネン</t>
    </rPh>
    <phoneticPr fontId="6"/>
  </si>
  <si>
    <t>（３）産業分類別事業所数、従業者数、年間商品販売額（令和３年６月１日）</t>
    <rPh sb="26" eb="28">
      <t>レイワ</t>
    </rPh>
    <phoneticPr fontId="14"/>
  </si>
  <si>
    <t xml:space="preserve"> 事 業 所 数　</t>
    <phoneticPr fontId="6"/>
  </si>
  <si>
    <t>従  業  者  数　　</t>
    <phoneticPr fontId="6"/>
  </si>
  <si>
    <t>年  間  商  品  販  売  額　　　</t>
    <phoneticPr fontId="6"/>
  </si>
  <si>
    <t>１事業所
当 た り</t>
    <phoneticPr fontId="6"/>
  </si>
  <si>
    <t>　資料：総務省統計局、経済産業省「令和３年経済センサス－活動調査」</t>
    <rPh sb="17" eb="19">
      <t>レイワ</t>
    </rPh>
    <rPh sb="20" eb="21">
      <t>ネン</t>
    </rPh>
    <phoneticPr fontId="6"/>
  </si>
  <si>
    <t>（４）産業分類別、従業者規模別事業所数、従業者数、年間商品販売額等（令和３年６月１日）</t>
    <rPh sb="34" eb="36">
      <t>レイワ</t>
    </rPh>
    <phoneticPr fontId="14"/>
  </si>
  <si>
    <t>従業者数</t>
    <phoneticPr fontId="6"/>
  </si>
  <si>
    <t>(人)</t>
    <phoneticPr fontId="6"/>
  </si>
  <si>
    <t>（５）市町別卸売業・小売業別の事業所数、従業者数、年間商品販売額（令和３年６月１日）</t>
    <rPh sb="33" eb="35">
      <t>レイワ</t>
    </rPh>
    <phoneticPr fontId="14"/>
  </si>
  <si>
    <t>　資料：総務省統計局、経済産業省「令和３年経済センサス－活動調査」</t>
    <rPh sb="17" eb="19">
      <t>レイワ</t>
    </rPh>
    <rPh sb="20" eb="21">
      <t>ネン</t>
    </rPh>
    <phoneticPr fontId="14"/>
  </si>
  <si>
    <t>（６）小売業業態別、商品販売形態別割合［法人］（令和３年６月１日）</t>
    <rPh sb="3" eb="6">
      <t>コウリギョウ</t>
    </rPh>
    <rPh sb="6" eb="8">
      <t>ギョウタイ</t>
    </rPh>
    <rPh sb="10" eb="12">
      <t>ショウヒン</t>
    </rPh>
    <rPh sb="12" eb="14">
      <t>ハンバイ</t>
    </rPh>
    <rPh sb="14" eb="16">
      <t>ケイタイ</t>
    </rPh>
    <rPh sb="16" eb="17">
      <t>ベツ</t>
    </rPh>
    <rPh sb="17" eb="19">
      <t>ワリアイ</t>
    </rPh>
    <rPh sb="24" eb="26">
      <t>レイワ</t>
    </rPh>
    <phoneticPr fontId="6"/>
  </si>
  <si>
    <r>
      <t xml:space="preserve">小売販売額
</t>
    </r>
    <r>
      <rPr>
        <sz val="9.5"/>
        <color theme="1"/>
        <rFont val="ＭＳ 明朝"/>
        <family val="1"/>
        <charset val="128"/>
      </rPr>
      <t>(一般消費者に販売)</t>
    </r>
    <phoneticPr fontId="6"/>
  </si>
  <si>
    <t>　資料：総務省統計局・経済産業省「令和３年経済センサス－活動調査」</t>
    <rPh sb="4" eb="7">
      <t>ソウムショウ</t>
    </rPh>
    <rPh sb="7" eb="10">
      <t>トウケイキョク</t>
    </rPh>
    <rPh sb="17" eb="19">
      <t>レイワ</t>
    </rPh>
    <rPh sb="20" eb="21">
      <t>ネン</t>
    </rPh>
    <rPh sb="21" eb="23">
      <t>ケイザイ</t>
    </rPh>
    <rPh sb="28" eb="32">
      <t>カツドウチョウサ</t>
    </rPh>
    <phoneticPr fontId="14"/>
  </si>
  <si>
    <t>平成28年</t>
  </si>
  <si>
    <t>令和３年</t>
    <rPh sb="0" eb="2">
      <t>レイワ</t>
    </rPh>
    <rPh sb="3" eb="4">
      <t>ネン</t>
    </rPh>
    <phoneticPr fontId="6"/>
  </si>
  <si>
    <t>　資料：総務省統計局、経済産業省「平成28年、令和３年経済センサス－活動調査」</t>
    <rPh sb="17" eb="19">
      <t>ヘイセイ</t>
    </rPh>
    <rPh sb="21" eb="22">
      <t>ネン</t>
    </rPh>
    <rPh sb="23" eb="25">
      <t>レイワ</t>
    </rPh>
    <rPh sb="26" eb="27">
      <t>ネン</t>
    </rPh>
    <phoneticPr fontId="6"/>
  </si>
  <si>
    <t>（８）大型小売店の現況（百貨店・スーパー）</t>
    <rPh sb="3" eb="5">
      <t>オオガタ</t>
    </rPh>
    <rPh sb="5" eb="8">
      <t>コウリテン</t>
    </rPh>
    <rPh sb="9" eb="11">
      <t>ゲンキョウ</t>
    </rPh>
    <rPh sb="12" eb="15">
      <t>ヒャッカテン</t>
    </rPh>
    <phoneticPr fontId="14"/>
  </si>
  <si>
    <t>２</t>
  </si>
  <si>
    <t>３</t>
  </si>
  <si>
    <t>４</t>
    <phoneticPr fontId="14"/>
  </si>
  <si>
    <t>４</t>
  </si>
  <si>
    <t>年度</t>
    <rPh sb="0" eb="2">
      <t>ネンド</t>
    </rPh>
    <phoneticPr fontId="14"/>
  </si>
  <si>
    <t>　年</t>
    <rPh sb="1" eb="2">
      <t>ネン</t>
    </rPh>
    <phoneticPr fontId="11"/>
  </si>
  <si>
    <t>－</t>
    <phoneticPr fontId="11"/>
  </si>
  <si>
    <t>令和４年</t>
    <rPh sb="0" eb="2">
      <t>レイワ</t>
    </rPh>
    <rPh sb="3" eb="4">
      <t>ネン</t>
    </rPh>
    <phoneticPr fontId="14"/>
  </si>
  <si>
    <t>目次（項目一覧表）へ戻る</t>
    <phoneticPr fontId="6"/>
  </si>
  <si>
    <t>２人以下</t>
    <phoneticPr fontId="6"/>
  </si>
  <si>
    <t>元</t>
    <rPh sb="0" eb="1">
      <t>モト</t>
    </rPh>
    <phoneticPr fontId="6"/>
  </si>
  <si>
    <t>４</t>
    <phoneticPr fontId="6"/>
  </si>
  <si>
    <t>５</t>
    <phoneticPr fontId="14"/>
  </si>
  <si>
    <t>令和</t>
  </si>
  <si>
    <t>元</t>
  </si>
  <si>
    <t>５</t>
  </si>
  <si>
    <t>平　成</t>
  </si>
  <si>
    <t>４</t>
    <phoneticPr fontId="11"/>
  </si>
  <si>
    <t>　(注)１ 高松には、高松空港の輸出入額を含む。</t>
  </si>
  <si>
    <t>　　　２ 平成30年７月以降、坂出には丸亀及び多度津を含む。</t>
    <rPh sb="5" eb="7">
      <t>ヘイセイ</t>
    </rPh>
    <rPh sb="9" eb="10">
      <t>ネン</t>
    </rPh>
    <rPh sb="11" eb="12">
      <t>ガツ</t>
    </rPh>
    <rPh sb="12" eb="14">
      <t>イコウ</t>
    </rPh>
    <rPh sb="15" eb="17">
      <t>サカイデ</t>
    </rPh>
    <rPh sb="19" eb="21">
      <t>マルガメ</t>
    </rPh>
    <rPh sb="21" eb="22">
      <t>オヨ</t>
    </rPh>
    <rPh sb="23" eb="26">
      <t>タドツ</t>
    </rPh>
    <rPh sb="27" eb="28">
      <t>フク</t>
    </rPh>
    <phoneticPr fontId="11"/>
  </si>
  <si>
    <t>平成</t>
    <rPh sb="0" eb="2">
      <t>ヘイセイ</t>
    </rPh>
    <phoneticPr fontId="14"/>
  </si>
  <si>
    <t>令和５年</t>
    <rPh sb="0" eb="2">
      <t>レイワ</t>
    </rPh>
    <rPh sb="3" eb="4">
      <t>ネン</t>
    </rPh>
    <phoneticPr fontId="14"/>
  </si>
  <si>
    <t>－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</si>
</sst>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;\-#,##0.0"/>
    <numFmt numFmtId="177" formatCode="#,##0.0;&quot;△&quot;#,##0.0"/>
    <numFmt numFmtId="178" formatCode="0.0"/>
    <numFmt numFmtId="179" formatCode="0.0;&quot;▲ &quot;0.0"/>
    <numFmt numFmtId="180" formatCode="#,##0.0;[Red]\-#,##0.0"/>
    <numFmt numFmtId="181" formatCode="0.0_);[Red]\(0.0\)"/>
    <numFmt numFmtId="182" formatCode="#,##0;&quot;△&quot;#,##0;&quot;－&quot;"/>
    <numFmt numFmtId="183" formatCode="#,##0;\-#,##0;&quot;－&quot;"/>
    <numFmt numFmtId="184" formatCode="0.0;&quot;△&quot;0.0"/>
    <numFmt numFmtId="185" formatCode="#,##0.0_ ;[Red]\-#,##0.0\ "/>
  </numFmts>
  <fonts count="28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theme="1"/>
      </top>
      <bottom style="thin">
        <color theme="1"/>
      </bottom>
      <diagonal/>
    </border>
    <border>
      <left/>
      <right style="thin">
        <color indexed="8"/>
      </right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8"/>
      </top>
      <bottom/>
      <diagonal/>
    </border>
    <border>
      <left style="thin">
        <color theme="1"/>
      </left>
      <right/>
      <top/>
      <bottom style="medium">
        <color indexed="8"/>
      </bottom>
      <diagonal/>
    </border>
  </borders>
  <cellStyleXfs count="13">
    <xf numFmtId="0" fontId="0" fillId="0" borderId="0"/>
    <xf numFmtId="0" fontId="3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1" fontId="2" fillId="0" borderId="0"/>
    <xf numFmtId="1" fontId="2" fillId="0" borderId="0"/>
    <xf numFmtId="1" fontId="2" fillId="0" borderId="0"/>
  </cellStyleXfs>
  <cellXfs count="445">
    <xf numFmtId="0" fontId="0" fillId="0" borderId="0" xfId="0"/>
    <xf numFmtId="0" fontId="10" fillId="0" borderId="4" xfId="3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11" fillId="0" borderId="0" xfId="3" applyFont="1" applyAlignment="1">
      <alignment vertical="center"/>
    </xf>
    <xf numFmtId="0" fontId="11" fillId="0" borderId="8" xfId="0" applyFont="1" applyFill="1" applyBorder="1" applyAlignment="1">
      <alignment horizontal="center" vertical="center" shrinkToFit="1"/>
    </xf>
    <xf numFmtId="0" fontId="12" fillId="0" borderId="0" xfId="3" applyFont="1" applyAlignment="1">
      <alignment vertical="center"/>
    </xf>
    <xf numFmtId="49" fontId="11" fillId="0" borderId="3" xfId="0" applyNumberFormat="1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0" xfId="3" applyFont="1" applyBorder="1" applyAlignment="1">
      <alignment vertical="center"/>
    </xf>
    <xf numFmtId="49" fontId="11" fillId="0" borderId="2" xfId="0" applyNumberFormat="1" applyFont="1" applyFill="1" applyBorder="1" applyAlignment="1">
      <alignment horizontal="center" vertical="center" shrinkToFit="1"/>
    </xf>
    <xf numFmtId="49" fontId="11" fillId="0" borderId="11" xfId="0" applyNumberFormat="1" applyFont="1" applyFill="1" applyBorder="1" applyAlignment="1">
      <alignment horizontal="center" vertical="center" shrinkToFit="1"/>
    </xf>
    <xf numFmtId="0" fontId="13" fillId="0" borderId="12" xfId="4" applyFont="1" applyBorder="1" applyAlignment="1">
      <alignment vertical="center"/>
    </xf>
    <xf numFmtId="0" fontId="11" fillId="0" borderId="12" xfId="3" applyFont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 shrinkToFit="1"/>
    </xf>
    <xf numFmtId="49" fontId="11" fillId="0" borderId="13" xfId="0" applyNumberFormat="1" applyFont="1" applyFill="1" applyBorder="1" applyAlignment="1">
      <alignment horizontal="center" vertical="center" shrinkToFit="1"/>
    </xf>
    <xf numFmtId="0" fontId="13" fillId="0" borderId="5" xfId="4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15" fillId="0" borderId="0" xfId="0" applyFont="1" applyAlignment="1">
      <alignment vertical="center"/>
    </xf>
    <xf numFmtId="0" fontId="0" fillId="0" borderId="0" xfId="0" applyNumberFormat="1" applyFont="1" applyAlignment="1" applyProtection="1">
      <alignment horizontal="center" vertical="center"/>
    </xf>
    <xf numFmtId="38" fontId="2" fillId="0" borderId="0" xfId="9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Continuous" vertical="center"/>
    </xf>
    <xf numFmtId="0" fontId="16" fillId="0" borderId="0" xfId="0" applyFont="1" applyAlignment="1" applyProtection="1">
      <alignment horizontal="centerContinuous" vertical="center"/>
    </xf>
    <xf numFmtId="0" fontId="0" fillId="0" borderId="0" xfId="0" applyFont="1" applyBorder="1" applyAlignment="1" applyProtection="1">
      <alignment vertical="center"/>
    </xf>
    <xf numFmtId="37" fontId="15" fillId="0" borderId="0" xfId="0" applyNumberFormat="1" applyFont="1" applyAlignment="1">
      <alignment vertical="center"/>
    </xf>
    <xf numFmtId="0" fontId="15" fillId="0" borderId="0" xfId="0" applyFont="1" applyAlignment="1" applyProtection="1">
      <alignment horizontal="center" vertical="center"/>
    </xf>
    <xf numFmtId="37" fontId="2" fillId="0" borderId="0" xfId="0" applyNumberFormat="1" applyFont="1" applyAlignment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2" borderId="0" xfId="0" applyFont="1" applyFill="1" applyAlignment="1">
      <alignment vertical="center"/>
    </xf>
    <xf numFmtId="3" fontId="15" fillId="2" borderId="0" xfId="0" applyNumberFormat="1" applyFont="1" applyFill="1" applyBorder="1" applyAlignment="1" applyProtection="1">
      <alignment vertical="center"/>
    </xf>
    <xf numFmtId="3" fontId="0" fillId="2" borderId="0" xfId="0" applyNumberFormat="1" applyFont="1" applyFill="1" applyBorder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horizontal="center" vertical="center"/>
    </xf>
    <xf numFmtId="3" fontId="15" fillId="0" borderId="0" xfId="0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15" fillId="2" borderId="0" xfId="0" applyFont="1" applyFill="1" applyAlignment="1">
      <alignment vertical="center"/>
    </xf>
    <xf numFmtId="3" fontId="15" fillId="0" borderId="16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right"/>
    </xf>
    <xf numFmtId="37" fontId="2" fillId="0" borderId="0" xfId="0" applyNumberFormat="1" applyFont="1" applyAlignment="1" applyProtection="1">
      <alignment vertical="center"/>
    </xf>
    <xf numFmtId="37" fontId="2" fillId="0" borderId="14" xfId="0" applyNumberFormat="1" applyFont="1" applyBorder="1" applyAlignment="1" applyProtection="1">
      <alignment horizontal="right" vertical="center"/>
    </xf>
    <xf numFmtId="37" fontId="2" fillId="0" borderId="15" xfId="0" applyNumberFormat="1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38" fontId="2" fillId="0" borderId="14" xfId="9" applyFont="1" applyBorder="1" applyAlignment="1" applyProtection="1">
      <alignment horizontal="right" vertical="center"/>
    </xf>
    <xf numFmtId="38" fontId="2" fillId="0" borderId="15" xfId="9" applyFont="1" applyBorder="1" applyAlignment="1" applyProtection="1">
      <alignment horizontal="right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horizontal="right"/>
    </xf>
    <xf numFmtId="182" fontId="2" fillId="0" borderId="0" xfId="0" applyNumberFormat="1" applyFont="1" applyAlignment="1">
      <alignment vertical="center"/>
    </xf>
    <xf numFmtId="37" fontId="2" fillId="0" borderId="0" xfId="0" applyNumberFormat="1" applyFont="1" applyBorder="1" applyAlignment="1" applyProtection="1">
      <alignment vertical="center"/>
    </xf>
    <xf numFmtId="183" fontId="15" fillId="0" borderId="16" xfId="9" applyNumberFormat="1" applyFont="1" applyBorder="1" applyAlignment="1" applyProtection="1">
      <alignment horizontal="right" vertical="center"/>
    </xf>
    <xf numFmtId="183" fontId="15" fillId="0" borderId="0" xfId="9" applyNumberFormat="1" applyFont="1" applyAlignment="1" applyProtection="1">
      <alignment horizontal="right" vertical="center"/>
    </xf>
    <xf numFmtId="183" fontId="0" fillId="0" borderId="16" xfId="9" applyNumberFormat="1" applyFont="1" applyBorder="1" applyAlignment="1" applyProtection="1">
      <alignment horizontal="right" vertical="center"/>
    </xf>
    <xf numFmtId="183" fontId="0" fillId="0" borderId="0" xfId="9" applyNumberFormat="1" applyFont="1" applyAlignment="1" applyProtection="1">
      <alignment horizontal="right" vertical="center"/>
    </xf>
    <xf numFmtId="3" fontId="17" fillId="0" borderId="0" xfId="0" applyNumberFormat="1" applyFont="1" applyBorder="1" applyAlignment="1" applyProtection="1">
      <alignment vertical="center"/>
    </xf>
    <xf numFmtId="37" fontId="17" fillId="2" borderId="16" xfId="0" applyNumberFormat="1" applyFont="1" applyFill="1" applyBorder="1" applyAlignment="1" applyProtection="1">
      <alignment vertical="center"/>
    </xf>
    <xf numFmtId="3" fontId="17" fillId="2" borderId="0" xfId="0" applyNumberFormat="1" applyFont="1" applyFill="1" applyBorder="1" applyAlignment="1" applyProtection="1">
      <alignment vertical="center"/>
    </xf>
    <xf numFmtId="183" fontId="2" fillId="0" borderId="16" xfId="9" applyNumberFormat="1" applyFont="1" applyBorder="1" applyAlignment="1" applyProtection="1">
      <alignment horizontal="right" vertical="center"/>
    </xf>
    <xf numFmtId="183" fontId="2" fillId="0" borderId="0" xfId="9" applyNumberFormat="1" applyFont="1" applyAlignment="1" applyProtection="1">
      <alignment horizontal="right" vertical="center"/>
    </xf>
    <xf numFmtId="0" fontId="15" fillId="2" borderId="0" xfId="0" quotePrefix="1" applyFont="1" applyFill="1" applyAlignment="1" applyProtection="1">
      <alignment horizontal="center" vertical="center"/>
    </xf>
    <xf numFmtId="0" fontId="2" fillId="0" borderId="62" xfId="0" applyFont="1" applyBorder="1" applyAlignment="1" applyProtection="1">
      <alignment vertical="center"/>
    </xf>
    <xf numFmtId="0" fontId="2" fillId="0" borderId="63" xfId="0" applyFont="1" applyBorder="1" applyAlignment="1" applyProtection="1">
      <alignment horizontal="centerContinuous" vertical="center"/>
    </xf>
    <xf numFmtId="0" fontId="2" fillId="0" borderId="64" xfId="0" applyFont="1" applyBorder="1" applyAlignment="1" applyProtection="1">
      <alignment vertical="center"/>
    </xf>
    <xf numFmtId="0" fontId="15" fillId="0" borderId="0" xfId="0" quotePrefix="1" applyFont="1" applyAlignment="1" applyProtection="1">
      <alignment horizontal="center" vertical="center"/>
    </xf>
    <xf numFmtId="38" fontId="2" fillId="0" borderId="62" xfId="9" applyFont="1" applyBorder="1" applyAlignment="1" applyProtection="1">
      <alignment vertical="center"/>
    </xf>
    <xf numFmtId="38" fontId="2" fillId="0" borderId="63" xfId="9" applyFont="1" applyBorder="1" applyAlignment="1" applyProtection="1">
      <alignment horizontal="centerContinuous" vertical="center"/>
    </xf>
    <xf numFmtId="38" fontId="2" fillId="0" borderId="63" xfId="9" applyFont="1" applyBorder="1" applyAlignment="1" applyProtection="1">
      <alignment vertical="center"/>
    </xf>
    <xf numFmtId="38" fontId="2" fillId="0" borderId="42" xfId="9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vertical="center"/>
    </xf>
    <xf numFmtId="0" fontId="0" fillId="0" borderId="42" xfId="0" applyFont="1" applyBorder="1" applyAlignment="1" applyProtection="1">
      <alignment vertical="center"/>
    </xf>
    <xf numFmtId="0" fontId="0" fillId="0" borderId="35" xfId="0" applyFont="1" applyBorder="1" applyAlignment="1" applyProtection="1">
      <alignment horizontal="distributed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 applyProtection="1">
      <alignment horizontal="centerContinuous" vertical="center"/>
    </xf>
    <xf numFmtId="0" fontId="17" fillId="0" borderId="0" xfId="0" applyFont="1" applyAlignment="1" applyProtection="1">
      <alignment horizontal="centerContinuous" vertical="center"/>
    </xf>
    <xf numFmtId="0" fontId="19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16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right" vertical="center"/>
    </xf>
    <xf numFmtId="0" fontId="17" fillId="0" borderId="16" xfId="0" applyFont="1" applyBorder="1" applyAlignment="1" applyProtection="1">
      <alignment vertical="center"/>
    </xf>
    <xf numFmtId="178" fontId="17" fillId="0" borderId="0" xfId="0" applyNumberFormat="1" applyFont="1" applyAlignment="1" applyProtection="1">
      <alignment vertical="center"/>
    </xf>
    <xf numFmtId="49" fontId="17" fillId="0" borderId="0" xfId="0" applyNumberFormat="1" applyFont="1" applyAlignment="1" applyProtection="1">
      <alignment horizontal="right" vertical="center"/>
    </xf>
    <xf numFmtId="0" fontId="17" fillId="0" borderId="0" xfId="0" applyNumberFormat="1" applyFont="1" applyAlignment="1" applyProtection="1">
      <alignment horizontal="center" vertical="center"/>
    </xf>
    <xf numFmtId="49" fontId="17" fillId="0" borderId="0" xfId="0" applyNumberFormat="1" applyFont="1" applyAlignment="1" applyProtection="1">
      <alignment vertical="center"/>
    </xf>
    <xf numFmtId="38" fontId="17" fillId="0" borderId="16" xfId="9" applyFont="1" applyBorder="1" applyAlignment="1" applyProtection="1">
      <alignment vertical="center"/>
    </xf>
    <xf numFmtId="177" fontId="17" fillId="0" borderId="0" xfId="0" applyNumberFormat="1" applyFont="1" applyAlignment="1" applyProtection="1">
      <alignment horizontal="right" vertical="center"/>
    </xf>
    <xf numFmtId="38" fontId="17" fillId="0" borderId="0" xfId="9" applyFont="1" applyAlignment="1" applyProtection="1">
      <alignment vertical="center"/>
    </xf>
    <xf numFmtId="176" fontId="17" fillId="0" borderId="0" xfId="0" applyNumberFormat="1" applyFont="1" applyAlignment="1" applyProtection="1">
      <alignment vertical="center"/>
    </xf>
    <xf numFmtId="184" fontId="17" fillId="0" borderId="0" xfId="0" applyNumberFormat="1" applyFont="1" applyAlignment="1">
      <alignment vertical="center"/>
    </xf>
    <xf numFmtId="185" fontId="17" fillId="0" borderId="0" xfId="0" applyNumberFormat="1" applyFont="1" applyAlignment="1">
      <alignment vertical="center"/>
    </xf>
    <xf numFmtId="38" fontId="17" fillId="0" borderId="0" xfId="9" applyFont="1" applyAlignment="1">
      <alignment vertical="center"/>
    </xf>
    <xf numFmtId="49" fontId="20" fillId="0" borderId="0" xfId="0" applyNumberFormat="1" applyFont="1" applyAlignment="1" applyProtection="1">
      <alignment horizontal="right" vertical="center"/>
    </xf>
    <xf numFmtId="49" fontId="20" fillId="0" borderId="0" xfId="0" applyNumberFormat="1" applyFont="1" applyAlignment="1" applyProtection="1">
      <alignment horizontal="center" vertical="center"/>
    </xf>
    <xf numFmtId="49" fontId="20" fillId="0" borderId="0" xfId="0" applyNumberFormat="1" applyFont="1" applyAlignment="1" applyProtection="1">
      <alignment vertical="center"/>
    </xf>
    <xf numFmtId="38" fontId="20" fillId="0" borderId="16" xfId="9" applyFont="1" applyBorder="1" applyAlignment="1" applyProtection="1">
      <alignment vertical="center"/>
    </xf>
    <xf numFmtId="177" fontId="20" fillId="0" borderId="0" xfId="0" applyNumberFormat="1" applyFont="1" applyAlignment="1" applyProtection="1">
      <alignment horizontal="right" vertical="center"/>
    </xf>
    <xf numFmtId="38" fontId="20" fillId="0" borderId="0" xfId="9" applyFont="1" applyAlignment="1" applyProtection="1">
      <alignment vertical="center"/>
    </xf>
    <xf numFmtId="176" fontId="20" fillId="0" borderId="0" xfId="0" applyNumberFormat="1" applyFont="1" applyAlignment="1" applyProtection="1">
      <alignment vertical="center"/>
    </xf>
    <xf numFmtId="0" fontId="20" fillId="0" borderId="0" xfId="0" applyFont="1" applyAlignment="1">
      <alignment vertical="center"/>
    </xf>
    <xf numFmtId="0" fontId="17" fillId="0" borderId="14" xfId="0" applyFont="1" applyBorder="1" applyAlignment="1" applyProtection="1">
      <alignment vertical="center"/>
    </xf>
    <xf numFmtId="0" fontId="17" fillId="0" borderId="15" xfId="0" applyFont="1" applyBorder="1" applyAlignment="1" applyProtection="1">
      <alignment vertical="center"/>
    </xf>
    <xf numFmtId="0" fontId="17" fillId="0" borderId="62" xfId="0" applyFont="1" applyBorder="1" applyAlignment="1" applyProtection="1">
      <alignment horizontal="centerContinuous" vertical="center"/>
    </xf>
    <xf numFmtId="0" fontId="17" fillId="0" borderId="63" xfId="0" applyFont="1" applyBorder="1" applyAlignment="1" applyProtection="1">
      <alignment horizontal="centerContinuous" vertical="center"/>
    </xf>
    <xf numFmtId="0" fontId="20" fillId="0" borderId="42" xfId="0" applyFont="1" applyBorder="1" applyAlignment="1" applyProtection="1">
      <alignment horizontal="center" vertical="center"/>
    </xf>
    <xf numFmtId="37" fontId="17" fillId="0" borderId="0" xfId="0" applyNumberFormat="1" applyFont="1" applyAlignment="1">
      <alignment vertical="center"/>
    </xf>
    <xf numFmtId="0" fontId="20" fillId="0" borderId="0" xfId="0" applyFont="1" applyAlignment="1" applyProtection="1">
      <alignment horizontal="center" vertical="center"/>
    </xf>
    <xf numFmtId="178" fontId="20" fillId="0" borderId="0" xfId="0" applyNumberFormat="1" applyFont="1" applyAlignment="1" applyProtection="1">
      <alignment vertical="center"/>
    </xf>
    <xf numFmtId="38" fontId="20" fillId="0" borderId="0" xfId="0" applyNumberFormat="1" applyFont="1" applyAlignment="1">
      <alignment vertical="center"/>
    </xf>
    <xf numFmtId="179" fontId="20" fillId="0" borderId="0" xfId="0" applyNumberFormat="1" applyFont="1" applyAlignment="1">
      <alignment vertical="center"/>
    </xf>
    <xf numFmtId="37" fontId="20" fillId="0" borderId="0" xfId="0" applyNumberFormat="1" applyFont="1" applyAlignment="1">
      <alignment vertical="center"/>
    </xf>
    <xf numFmtId="179" fontId="21" fillId="0" borderId="0" xfId="0" applyNumberFormat="1" applyFont="1" applyBorder="1" applyAlignment="1">
      <alignment vertical="center"/>
    </xf>
    <xf numFmtId="178" fontId="17" fillId="0" borderId="0" xfId="0" applyNumberFormat="1" applyFont="1" applyAlignment="1">
      <alignment vertical="center"/>
    </xf>
    <xf numFmtId="179" fontId="17" fillId="0" borderId="0" xfId="0" applyNumberFormat="1" applyFont="1" applyAlignment="1">
      <alignment vertical="center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Border="1" applyAlignment="1">
      <alignment vertical="center"/>
    </xf>
    <xf numFmtId="38" fontId="17" fillId="0" borderId="0" xfId="0" applyNumberFormat="1" applyFont="1" applyBorder="1" applyAlignment="1">
      <alignment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 applyProtection="1">
      <alignment horizontal="left" vertical="center"/>
    </xf>
    <xf numFmtId="37" fontId="20" fillId="0" borderId="16" xfId="0" applyNumberFormat="1" applyFont="1" applyBorder="1" applyAlignment="1" applyProtection="1">
      <alignment horizontal="right" vertical="center"/>
    </xf>
    <xf numFmtId="178" fontId="20" fillId="0" borderId="0" xfId="0" applyNumberFormat="1" applyFont="1" applyAlignment="1" applyProtection="1">
      <alignment horizontal="right" vertical="center"/>
    </xf>
    <xf numFmtId="37" fontId="20" fillId="0" borderId="0" xfId="0" applyNumberFormat="1" applyFont="1" applyBorder="1" applyAlignment="1" applyProtection="1">
      <alignment horizontal="right" vertical="center"/>
    </xf>
    <xf numFmtId="37" fontId="20" fillId="0" borderId="0" xfId="0" applyNumberFormat="1" applyFont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37" fontId="17" fillId="0" borderId="16" xfId="0" applyNumberFormat="1" applyFont="1" applyBorder="1" applyAlignment="1" applyProtection="1">
      <alignment horizontal="right" vertical="center"/>
    </xf>
    <xf numFmtId="178" fontId="17" fillId="0" borderId="0" xfId="0" applyNumberFormat="1" applyFont="1" applyAlignment="1" applyProtection="1">
      <alignment horizontal="right" vertical="center"/>
    </xf>
    <xf numFmtId="37" fontId="17" fillId="0" borderId="0" xfId="0" applyNumberFormat="1" applyFont="1" applyAlignment="1" applyProtection="1">
      <alignment horizontal="right" vertical="center"/>
    </xf>
    <xf numFmtId="178" fontId="20" fillId="0" borderId="0" xfId="0" applyNumberFormat="1" applyFont="1" applyAlignment="1">
      <alignment vertical="center"/>
    </xf>
    <xf numFmtId="0" fontId="20" fillId="0" borderId="34" xfId="0" applyFont="1" applyBorder="1" applyAlignment="1" applyProtection="1">
      <alignment horizontal="left" vertical="center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 applyProtection="1">
      <alignment horizontal="distributed" vertical="center"/>
    </xf>
    <xf numFmtId="0" fontId="20" fillId="0" borderId="18" xfId="0" applyFont="1" applyBorder="1" applyAlignment="1" applyProtection="1">
      <alignment horizontal="left" vertical="center"/>
    </xf>
    <xf numFmtId="37" fontId="20" fillId="0" borderId="18" xfId="0" applyNumberFormat="1" applyFont="1" applyBorder="1" applyAlignment="1" applyProtection="1">
      <alignment horizontal="right" vertical="center"/>
    </xf>
    <xf numFmtId="178" fontId="20" fillId="0" borderId="18" xfId="0" applyNumberFormat="1" applyFont="1" applyBorder="1" applyAlignment="1" applyProtection="1">
      <alignment horizontal="right" vertical="center"/>
    </xf>
    <xf numFmtId="183" fontId="17" fillId="0" borderId="0" xfId="0" applyNumberFormat="1" applyFont="1" applyBorder="1" applyAlignment="1" applyProtection="1">
      <alignment horizontal="right" vertical="center"/>
    </xf>
    <xf numFmtId="0" fontId="17" fillId="0" borderId="0" xfId="0" applyFont="1"/>
    <xf numFmtId="0" fontId="18" fillId="0" borderId="0" xfId="0" applyFont="1"/>
    <xf numFmtId="0" fontId="23" fillId="0" borderId="0" xfId="0" applyFont="1" applyAlignment="1" applyProtection="1">
      <alignment vertical="center"/>
    </xf>
    <xf numFmtId="0" fontId="17" fillId="0" borderId="54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35" xfId="0" applyFont="1" applyBorder="1" applyAlignment="1" applyProtection="1">
      <alignment vertical="center"/>
    </xf>
    <xf numFmtId="0" fontId="17" fillId="0" borderId="37" xfId="0" applyFont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183" fontId="20" fillId="0" borderId="16" xfId="9" applyNumberFormat="1" applyFont="1" applyBorder="1" applyAlignment="1" applyProtection="1">
      <alignment horizontal="right" vertical="center"/>
    </xf>
    <xf numFmtId="183" fontId="20" fillId="0" borderId="0" xfId="9" applyNumberFormat="1" applyFont="1" applyFill="1" applyBorder="1" applyAlignment="1">
      <alignment horizontal="right" vertical="center"/>
    </xf>
    <xf numFmtId="183" fontId="20" fillId="0" borderId="0" xfId="9" applyNumberFormat="1" applyFont="1" applyAlignment="1" applyProtection="1">
      <alignment horizontal="right"/>
    </xf>
    <xf numFmtId="38" fontId="17" fillId="0" borderId="16" xfId="9" applyFont="1" applyBorder="1" applyAlignment="1" applyProtection="1">
      <alignment horizontal="right" vertical="center"/>
    </xf>
    <xf numFmtId="38" fontId="17" fillId="0" borderId="0" xfId="9" applyFont="1" applyAlignment="1" applyProtection="1">
      <alignment horizontal="right" vertical="center"/>
    </xf>
    <xf numFmtId="38" fontId="20" fillId="0" borderId="0" xfId="9" applyFont="1" applyAlignment="1" applyProtection="1">
      <alignment horizontal="right"/>
    </xf>
    <xf numFmtId="0" fontId="17" fillId="0" borderId="0" xfId="0" applyNumberFormat="1" applyFont="1" applyAlignment="1" applyProtection="1">
      <alignment horizontal="right" vertical="center"/>
    </xf>
    <xf numFmtId="183" fontId="17" fillId="0" borderId="16" xfId="9" applyNumberFormat="1" applyFont="1" applyBorder="1" applyAlignment="1" applyProtection="1">
      <alignment horizontal="right" vertical="center"/>
    </xf>
    <xf numFmtId="183" fontId="17" fillId="0" borderId="0" xfId="9" applyNumberFormat="1" applyFont="1" applyFill="1" applyBorder="1" applyAlignment="1">
      <alignment horizontal="right" vertical="center"/>
    </xf>
    <xf numFmtId="183" fontId="17" fillId="0" borderId="0" xfId="9" applyNumberFormat="1" applyFont="1" applyAlignment="1" applyProtection="1">
      <alignment horizontal="right"/>
    </xf>
    <xf numFmtId="183" fontId="17" fillId="0" borderId="0" xfId="9" applyNumberFormat="1" applyFont="1" applyAlignment="1" applyProtection="1">
      <alignment horizontal="right" vertical="center"/>
    </xf>
    <xf numFmtId="0" fontId="17" fillId="0" borderId="14" xfId="0" applyFont="1" applyBorder="1" applyProtection="1"/>
    <xf numFmtId="38" fontId="20" fillId="0" borderId="16" xfId="9" applyFont="1" applyBorder="1" applyAlignment="1" applyProtection="1">
      <alignment horizontal="right" vertical="center"/>
    </xf>
    <xf numFmtId="38" fontId="20" fillId="0" borderId="0" xfId="9" applyFont="1" applyAlignment="1" applyProtection="1">
      <alignment horizontal="right" vertical="center"/>
    </xf>
    <xf numFmtId="38" fontId="17" fillId="0" borderId="0" xfId="9" applyFont="1" applyFill="1" applyBorder="1" applyAlignment="1">
      <alignment horizontal="right" vertical="center"/>
    </xf>
    <xf numFmtId="38" fontId="17" fillId="0" borderId="21" xfId="9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64" xfId="0" applyFont="1" applyBorder="1" applyAlignment="1" applyProtection="1">
      <alignment horizontal="centerContinuous" vertical="center"/>
    </xf>
    <xf numFmtId="0" fontId="17" fillId="0" borderId="19" xfId="0" applyFont="1" applyBorder="1" applyAlignment="1" applyProtection="1">
      <alignment horizontal="center" vertical="center"/>
    </xf>
    <xf numFmtId="180" fontId="20" fillId="0" borderId="0" xfId="9" applyNumberFormat="1" applyFont="1" applyAlignment="1" applyProtection="1">
      <alignment horizontal="right" vertical="center"/>
    </xf>
    <xf numFmtId="180" fontId="20" fillId="0" borderId="0" xfId="9" applyNumberFormat="1" applyFont="1" applyAlignment="1">
      <alignment vertical="center"/>
    </xf>
    <xf numFmtId="180" fontId="17" fillId="0" borderId="0" xfId="9" applyNumberFormat="1" applyFont="1" applyAlignment="1" applyProtection="1">
      <alignment horizontal="right" vertical="center"/>
    </xf>
    <xf numFmtId="180" fontId="17" fillId="0" borderId="0" xfId="9" applyNumberFormat="1" applyFont="1" applyAlignment="1">
      <alignment vertical="center"/>
    </xf>
    <xf numFmtId="180" fontId="17" fillId="0" borderId="0" xfId="9" applyNumberFormat="1" applyFont="1" applyAlignment="1">
      <alignment horizontal="right" vertical="center"/>
    </xf>
    <xf numFmtId="0" fontId="17" fillId="0" borderId="22" xfId="0" applyFont="1" applyBorder="1" applyAlignment="1">
      <alignment vertical="center"/>
    </xf>
    <xf numFmtId="38" fontId="17" fillId="0" borderId="52" xfId="8" applyFont="1" applyFill="1" applyBorder="1" applyAlignment="1">
      <alignment horizontal="center" vertical="center"/>
    </xf>
    <xf numFmtId="38" fontId="20" fillId="0" borderId="52" xfId="8" applyFont="1" applyFill="1" applyBorder="1" applyAlignment="1">
      <alignment horizontal="center" vertical="center"/>
    </xf>
    <xf numFmtId="38" fontId="17" fillId="0" borderId="53" xfId="8" applyFont="1" applyFill="1" applyBorder="1" applyAlignment="1">
      <alignment horizontal="center" vertical="center"/>
    </xf>
    <xf numFmtId="38" fontId="20" fillId="0" borderId="53" xfId="8" applyFont="1" applyFill="1" applyBorder="1" applyAlignment="1">
      <alignment horizontal="center" vertical="center"/>
    </xf>
    <xf numFmtId="38" fontId="17" fillId="0" borderId="16" xfId="8" applyFont="1" applyBorder="1" applyAlignment="1">
      <alignment vertical="center"/>
    </xf>
    <xf numFmtId="38" fontId="17" fillId="0" borderId="0" xfId="8" applyFont="1" applyAlignment="1">
      <alignment vertical="center"/>
    </xf>
    <xf numFmtId="38" fontId="17" fillId="0" borderId="0" xfId="8" applyFont="1" applyAlignment="1">
      <alignment horizontal="right" vertical="center"/>
    </xf>
    <xf numFmtId="38" fontId="20" fillId="0" borderId="0" xfId="8" applyFont="1" applyAlignment="1">
      <alignment vertical="center"/>
    </xf>
    <xf numFmtId="0" fontId="17" fillId="0" borderId="34" xfId="0" applyFont="1" applyBorder="1" applyAlignment="1" applyProtection="1">
      <alignment vertical="center"/>
    </xf>
    <xf numFmtId="0" fontId="17" fillId="0" borderId="20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0" borderId="47" xfId="0" applyFont="1" applyBorder="1" applyAlignment="1" applyProtection="1">
      <alignment vertical="center"/>
    </xf>
    <xf numFmtId="37" fontId="17" fillId="0" borderId="16" xfId="0" applyNumberFormat="1" applyFont="1" applyBorder="1" applyAlignment="1" applyProtection="1">
      <alignment vertical="center"/>
    </xf>
    <xf numFmtId="181" fontId="17" fillId="0" borderId="0" xfId="0" applyNumberFormat="1" applyFont="1" applyBorder="1" applyAlignment="1" applyProtection="1">
      <alignment horizontal="right" vertical="center"/>
    </xf>
    <xf numFmtId="49" fontId="17" fillId="0" borderId="0" xfId="0" applyNumberFormat="1" applyFont="1" applyAlignment="1" applyProtection="1">
      <alignment horizontal="center" vertical="center"/>
    </xf>
    <xf numFmtId="0" fontId="17" fillId="0" borderId="18" xfId="0" applyFont="1" applyBorder="1" applyAlignment="1" applyProtection="1">
      <alignment horizontal="distributed" vertical="center"/>
    </xf>
    <xf numFmtId="0" fontId="17" fillId="0" borderId="27" xfId="0" applyFont="1" applyBorder="1" applyAlignment="1" applyProtection="1">
      <alignment horizontal="distributed"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16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18" xfId="0" applyFont="1" applyFill="1" applyBorder="1" applyAlignment="1" applyProtection="1">
      <alignment horizontal="distributed" vertical="center"/>
    </xf>
    <xf numFmtId="0" fontId="17" fillId="2" borderId="27" xfId="0" applyFont="1" applyFill="1" applyBorder="1" applyAlignment="1" applyProtection="1">
      <alignment horizontal="distributed" vertical="center"/>
    </xf>
    <xf numFmtId="0" fontId="17" fillId="2" borderId="18" xfId="0" applyFont="1" applyFill="1" applyBorder="1" applyAlignment="1" applyProtection="1">
      <alignment vertical="center"/>
    </xf>
    <xf numFmtId="37" fontId="17" fillId="2" borderId="18" xfId="0" applyNumberFormat="1" applyFont="1" applyFill="1" applyBorder="1" applyAlignment="1" applyProtection="1">
      <alignment vertical="center"/>
    </xf>
    <xf numFmtId="0" fontId="17" fillId="2" borderId="0" xfId="0" applyFont="1" applyFill="1" applyAlignment="1">
      <alignment vertical="center"/>
    </xf>
    <xf numFmtId="0" fontId="0" fillId="2" borderId="0" xfId="0" quotePrefix="1" applyFont="1" applyFill="1" applyAlignment="1" applyProtection="1">
      <alignment horizontal="center" vertical="center"/>
    </xf>
    <xf numFmtId="3" fontId="0" fillId="0" borderId="16" xfId="0" applyNumberFormat="1" applyFont="1" applyBorder="1" applyAlignment="1" applyProtection="1">
      <alignment vertical="center"/>
    </xf>
    <xf numFmtId="3" fontId="0" fillId="2" borderId="21" xfId="0" applyNumberFormat="1" applyFont="1" applyFill="1" applyBorder="1" applyAlignment="1" applyProtection="1">
      <alignment vertical="center"/>
    </xf>
    <xf numFmtId="0" fontId="15" fillId="2" borderId="34" xfId="0" applyFont="1" applyFill="1" applyBorder="1" applyAlignment="1" applyProtection="1">
      <alignment vertical="center"/>
    </xf>
    <xf numFmtId="0" fontId="0" fillId="0" borderId="0" xfId="0" quotePrefix="1" applyFont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7" fillId="0" borderId="0" xfId="4" applyAlignment="1">
      <alignment vertical="center"/>
    </xf>
    <xf numFmtId="0" fontId="17" fillId="0" borderId="42" xfId="0" applyFont="1" applyBorder="1" applyAlignment="1" applyProtection="1">
      <alignment horizontal="center" vertical="center" wrapText="1"/>
    </xf>
    <xf numFmtId="0" fontId="17" fillId="0" borderId="35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center" vertical="center"/>
    </xf>
    <xf numFmtId="0" fontId="17" fillId="0" borderId="61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distributed" vertical="center"/>
    </xf>
    <xf numFmtId="0" fontId="17" fillId="0" borderId="0" xfId="0" applyFont="1" applyAlignment="1" applyProtection="1">
      <alignment horizontal="distributed" vertical="center"/>
    </xf>
    <xf numFmtId="0" fontId="17" fillId="0" borderId="42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7" fillId="0" borderId="41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distributed" vertical="center" wrapText="1"/>
    </xf>
    <xf numFmtId="3" fontId="17" fillId="0" borderId="0" xfId="0" applyNumberFormat="1" applyFont="1" applyAlignment="1" applyProtection="1">
      <alignment vertical="center"/>
    </xf>
    <xf numFmtId="0" fontId="17" fillId="0" borderId="28" xfId="0" applyFont="1" applyBorder="1" applyAlignment="1" applyProtection="1">
      <alignment horizontal="center" vertical="center" wrapText="1"/>
    </xf>
    <xf numFmtId="3" fontId="17" fillId="2" borderId="0" xfId="0" applyNumberFormat="1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distributed" vertical="center"/>
    </xf>
    <xf numFmtId="0" fontId="0" fillId="0" borderId="37" xfId="0" applyFont="1" applyBorder="1" applyAlignment="1" applyProtection="1">
      <alignment horizontal="center" vertical="center"/>
    </xf>
    <xf numFmtId="0" fontId="17" fillId="0" borderId="69" xfId="0" applyFont="1" applyBorder="1" applyAlignment="1" applyProtection="1">
      <alignment horizontal="center" vertical="center"/>
    </xf>
    <xf numFmtId="1" fontId="18" fillId="0" borderId="0" xfId="12" applyFont="1" applyAlignment="1">
      <alignment vertical="center"/>
    </xf>
    <xf numFmtId="1" fontId="17" fillId="0" borderId="0" xfId="12" applyFont="1" applyAlignment="1">
      <alignment vertical="center"/>
    </xf>
    <xf numFmtId="1" fontId="23" fillId="0" borderId="0" xfId="12" applyFont="1" applyAlignment="1">
      <alignment vertical="center"/>
    </xf>
    <xf numFmtId="1" fontId="17" fillId="0" borderId="62" xfId="12" applyFont="1" applyBorder="1" applyAlignment="1">
      <alignment horizontal="centerContinuous" vertical="center"/>
    </xf>
    <xf numFmtId="1" fontId="17" fillId="0" borderId="63" xfId="12" applyFont="1" applyBorder="1" applyAlignment="1">
      <alignment horizontal="centerContinuous" vertical="center"/>
    </xf>
    <xf numFmtId="1" fontId="17" fillId="0" borderId="64" xfId="12" applyFont="1" applyBorder="1" applyAlignment="1">
      <alignment horizontal="centerContinuous" vertical="center"/>
    </xf>
    <xf numFmtId="1" fontId="17" fillId="0" borderId="41" xfId="12" applyFont="1" applyBorder="1" applyAlignment="1">
      <alignment horizontal="center" vertical="center"/>
    </xf>
    <xf numFmtId="1" fontId="17" fillId="0" borderId="37" xfId="12" applyFont="1" applyBorder="1" applyAlignment="1">
      <alignment horizontal="center" vertical="center"/>
    </xf>
    <xf numFmtId="1" fontId="17" fillId="0" borderId="35" xfId="12" applyFont="1" applyBorder="1" applyAlignment="1">
      <alignment horizontal="center" vertical="center"/>
    </xf>
    <xf numFmtId="1" fontId="17" fillId="0" borderId="16" xfId="12" applyFont="1" applyBorder="1" applyAlignment="1">
      <alignment vertical="center"/>
    </xf>
    <xf numFmtId="1" fontId="20" fillId="0" borderId="0" xfId="12" applyFont="1" applyAlignment="1">
      <alignment vertical="center"/>
    </xf>
    <xf numFmtId="1" fontId="20" fillId="0" borderId="0" xfId="12" applyFont="1" applyAlignment="1">
      <alignment horizontal="distributed" vertical="center"/>
    </xf>
    <xf numFmtId="1" fontId="17" fillId="0" borderId="0" xfId="12" applyFont="1" applyAlignment="1">
      <alignment horizontal="centerContinuous" vertical="center"/>
    </xf>
    <xf numFmtId="1" fontId="17" fillId="0" borderId="0" xfId="12" applyFont="1" applyAlignment="1">
      <alignment horizontal="distributed" vertical="center"/>
    </xf>
    <xf numFmtId="1" fontId="17" fillId="0" borderId="18" xfId="12" applyFont="1" applyBorder="1" applyAlignment="1">
      <alignment vertical="center"/>
    </xf>
    <xf numFmtId="1" fontId="17" fillId="0" borderId="18" xfId="12" applyFont="1" applyBorder="1" applyAlignment="1">
      <alignment horizontal="centerContinuous" vertical="center"/>
    </xf>
    <xf numFmtId="37" fontId="17" fillId="0" borderId="20" xfId="12" applyNumberFormat="1" applyFont="1" applyBorder="1" applyAlignment="1" applyProtection="1">
      <alignment horizontal="right" vertical="center"/>
    </xf>
    <xf numFmtId="37" fontId="17" fillId="0" borderId="18" xfId="12" applyNumberFormat="1" applyFont="1" applyBorder="1" applyAlignment="1" applyProtection="1">
      <alignment horizontal="right" vertical="center"/>
    </xf>
    <xf numFmtId="37" fontId="17" fillId="0" borderId="14" xfId="12" applyNumberFormat="1" applyFont="1" applyBorder="1" applyAlignment="1" applyProtection="1">
      <alignment vertical="center"/>
    </xf>
    <xf numFmtId="0" fontId="17" fillId="0" borderId="70" xfId="0" applyFont="1" applyBorder="1" applyAlignment="1" applyProtection="1">
      <alignment horizontal="center" vertical="center"/>
    </xf>
    <xf numFmtId="0" fontId="17" fillId="0" borderId="70" xfId="0" applyFont="1" applyBorder="1" applyAlignment="1" applyProtection="1">
      <alignment horizontal="center" vertical="center" wrapText="1"/>
    </xf>
    <xf numFmtId="0" fontId="17" fillId="0" borderId="70" xfId="0" applyFont="1" applyFill="1" applyBorder="1" applyAlignment="1" applyProtection="1">
      <alignment horizontal="center" vertical="center"/>
    </xf>
    <xf numFmtId="0" fontId="17" fillId="0" borderId="0" xfId="0" quotePrefix="1" applyFont="1" applyAlignment="1" applyProtection="1">
      <alignment horizontal="center" vertical="center"/>
    </xf>
    <xf numFmtId="49" fontId="17" fillId="0" borderId="0" xfId="0" quotePrefix="1" applyNumberFormat="1" applyFont="1" applyAlignment="1" applyProtection="1">
      <alignment horizontal="center" vertical="center"/>
    </xf>
    <xf numFmtId="49" fontId="15" fillId="0" borderId="0" xfId="0" quotePrefix="1" applyNumberFormat="1" applyFont="1" applyAlignment="1" applyProtection="1">
      <alignment horizontal="center" vertical="center"/>
    </xf>
    <xf numFmtId="37" fontId="15" fillId="0" borderId="16" xfId="0" applyNumberFormat="1" applyFont="1" applyBorder="1" applyAlignment="1" applyProtection="1">
      <alignment vertical="center"/>
    </xf>
    <xf numFmtId="181" fontId="15" fillId="0" borderId="0" xfId="0" applyNumberFormat="1" applyFont="1" applyBorder="1" applyAlignment="1" applyProtection="1">
      <alignment horizontal="right" vertical="center"/>
    </xf>
    <xf numFmtId="3" fontId="15" fillId="0" borderId="0" xfId="0" applyNumberFormat="1" applyFont="1" applyAlignment="1" applyProtection="1">
      <alignment vertical="center"/>
    </xf>
    <xf numFmtId="49" fontId="15" fillId="0" borderId="0" xfId="0" applyNumberFormat="1" applyFont="1" applyAlignment="1" applyProtection="1">
      <alignment horizontal="center" vertical="center"/>
    </xf>
    <xf numFmtId="37" fontId="15" fillId="2" borderId="16" xfId="0" applyNumberFormat="1" applyFont="1" applyFill="1" applyBorder="1" applyAlignment="1" applyProtection="1">
      <alignment vertical="center"/>
    </xf>
    <xf numFmtId="3" fontId="15" fillId="2" borderId="0" xfId="0" applyNumberFormat="1" applyFont="1" applyFill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66" xfId="0" applyFont="1" applyBorder="1" applyAlignment="1" applyProtection="1">
      <alignment horizontal="center" vertical="center"/>
    </xf>
    <xf numFmtId="0" fontId="0" fillId="0" borderId="67" xfId="0" applyFont="1" applyBorder="1" applyAlignment="1" applyProtection="1">
      <alignment horizontal="center"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 applyProtection="1">
      <alignment vertical="center"/>
    </xf>
    <xf numFmtId="0" fontId="0" fillId="0" borderId="18" xfId="0" applyFont="1" applyBorder="1" applyAlignment="1" applyProtection="1">
      <alignment horizontal="distributed" vertical="center"/>
    </xf>
    <xf numFmtId="0" fontId="0" fillId="0" borderId="27" xfId="0" applyFont="1" applyBorder="1" applyAlignment="1" applyProtection="1">
      <alignment horizontal="distributed" vertical="center"/>
    </xf>
    <xf numFmtId="0" fontId="0" fillId="0" borderId="18" xfId="0" applyFont="1" applyBorder="1" applyAlignment="1" applyProtection="1">
      <alignment vertical="center"/>
    </xf>
    <xf numFmtId="37" fontId="0" fillId="0" borderId="18" xfId="0" applyNumberFormat="1" applyFont="1" applyBorder="1" applyAlignment="1" applyProtection="1">
      <alignment vertical="center"/>
    </xf>
    <xf numFmtId="0" fontId="0" fillId="2" borderId="71" xfId="0" applyFont="1" applyFill="1" applyBorder="1" applyAlignment="1" applyProtection="1">
      <alignment vertical="center"/>
    </xf>
    <xf numFmtId="0" fontId="0" fillId="2" borderId="75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37" fontId="0" fillId="2" borderId="16" xfId="0" applyNumberFormat="1" applyFont="1" applyFill="1" applyBorder="1" applyAlignment="1" applyProtection="1">
      <alignment vertical="center"/>
    </xf>
    <xf numFmtId="3" fontId="0" fillId="2" borderId="0" xfId="0" applyNumberFormat="1" applyFont="1" applyFill="1" applyAlignment="1">
      <alignment vertical="center"/>
    </xf>
    <xf numFmtId="0" fontId="0" fillId="2" borderId="18" xfId="0" applyFont="1" applyFill="1" applyBorder="1" applyAlignment="1" applyProtection="1">
      <alignment horizontal="distributed" vertical="center"/>
    </xf>
    <xf numFmtId="0" fontId="0" fillId="2" borderId="27" xfId="0" applyFont="1" applyFill="1" applyBorder="1" applyAlignment="1" applyProtection="1">
      <alignment horizontal="distributed" vertical="center"/>
    </xf>
    <xf numFmtId="0" fontId="0" fillId="2" borderId="18" xfId="0" applyFont="1" applyFill="1" applyBorder="1" applyAlignment="1" applyProtection="1">
      <alignment vertical="center"/>
    </xf>
    <xf numFmtId="37" fontId="0" fillId="2" borderId="18" xfId="0" applyNumberFormat="1" applyFont="1" applyFill="1" applyBorder="1" applyAlignment="1" applyProtection="1">
      <alignment vertical="center"/>
    </xf>
    <xf numFmtId="37" fontId="0" fillId="2" borderId="0" xfId="0" applyNumberFormat="1" applyFont="1" applyFill="1" applyAlignment="1">
      <alignment vertical="center"/>
    </xf>
    <xf numFmtId="0" fontId="2" fillId="0" borderId="71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25" fillId="0" borderId="0" xfId="0" applyFont="1" applyAlignment="1">
      <alignment vertical="center"/>
    </xf>
    <xf numFmtId="183" fontId="0" fillId="0" borderId="76" xfId="9" applyNumberFormat="1" applyFont="1" applyBorder="1" applyAlignment="1" applyProtection="1">
      <alignment horizontal="right" vertical="center"/>
    </xf>
    <xf numFmtId="183" fontId="2" fillId="0" borderId="76" xfId="9" applyNumberFormat="1" applyFont="1" applyBorder="1" applyAlignment="1" applyProtection="1">
      <alignment horizontal="right" vertical="center"/>
    </xf>
    <xf numFmtId="38" fontId="2" fillId="0" borderId="71" xfId="9" applyFont="1" applyBorder="1" applyAlignment="1" applyProtection="1">
      <alignment vertical="center"/>
    </xf>
    <xf numFmtId="37" fontId="25" fillId="0" borderId="0" xfId="0" applyNumberFormat="1" applyFont="1" applyAlignment="1">
      <alignment vertical="center"/>
    </xf>
    <xf numFmtId="183" fontId="2" fillId="0" borderId="16" xfId="9" applyNumberFormat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horizontal="centerContinuous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38" fontId="0" fillId="0" borderId="16" xfId="9" applyFont="1" applyBorder="1" applyAlignment="1" applyProtection="1">
      <alignment vertical="center"/>
    </xf>
    <xf numFmtId="38" fontId="0" fillId="0" borderId="0" xfId="9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 applyProtection="1">
      <alignment horizontal="left" vertical="center"/>
    </xf>
    <xf numFmtId="49" fontId="0" fillId="0" borderId="0" xfId="0" quotePrefix="1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 shrinkToFit="1"/>
    </xf>
    <xf numFmtId="49" fontId="15" fillId="0" borderId="0" xfId="0" quotePrefix="1" applyNumberFormat="1" applyFont="1" applyAlignment="1" applyProtection="1">
      <alignment horizontal="left" vertical="center"/>
    </xf>
    <xf numFmtId="0" fontId="15" fillId="0" borderId="77" xfId="0" applyFont="1" applyBorder="1" applyAlignment="1">
      <alignment vertical="center"/>
    </xf>
    <xf numFmtId="3" fontId="15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/>
    </xf>
    <xf numFmtId="49" fontId="0" fillId="0" borderId="0" xfId="0" applyNumberFormat="1" applyFont="1" applyBorder="1" applyAlignment="1" applyProtection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62" xfId="0" applyFont="1" applyBorder="1" applyAlignment="1" applyProtection="1">
      <alignment horizontal="centerContinuous" vertical="center"/>
    </xf>
    <xf numFmtId="0" fontId="0" fillId="0" borderId="63" xfId="0" applyFont="1" applyBorder="1" applyAlignment="1" applyProtection="1">
      <alignment horizontal="centerContinuous" vertical="center"/>
    </xf>
    <xf numFmtId="0" fontId="0" fillId="0" borderId="68" xfId="0" applyFont="1" applyBorder="1" applyAlignment="1" applyProtection="1">
      <alignment horizontal="center" vertical="center" shrinkToFit="1"/>
    </xf>
    <xf numFmtId="0" fontId="15" fillId="0" borderId="65" xfId="0" applyFont="1" applyBorder="1" applyAlignment="1" applyProtection="1">
      <alignment horizontal="center" vertical="center" shrinkToFit="1"/>
    </xf>
    <xf numFmtId="0" fontId="15" fillId="0" borderId="68" xfId="0" applyFont="1" applyBorder="1" applyAlignment="1" applyProtection="1">
      <alignment horizontal="center" vertical="center" shrinkToFit="1"/>
    </xf>
    <xf numFmtId="0" fontId="0" fillId="0" borderId="78" xfId="0" applyFont="1" applyBorder="1" applyAlignment="1" applyProtection="1">
      <alignment vertical="center"/>
    </xf>
    <xf numFmtId="183" fontId="0" fillId="0" borderId="77" xfId="9" applyNumberFormat="1" applyFont="1" applyBorder="1" applyAlignment="1" applyProtection="1">
      <alignment vertical="center"/>
    </xf>
    <xf numFmtId="183" fontId="0" fillId="0" borderId="0" xfId="9" applyNumberFormat="1" applyFont="1" applyAlignment="1" applyProtection="1">
      <alignment vertical="center"/>
    </xf>
    <xf numFmtId="183" fontId="15" fillId="0" borderId="0" xfId="9" applyNumberFormat="1" applyFont="1" applyAlignment="1" applyProtection="1">
      <alignment vertical="center"/>
    </xf>
    <xf numFmtId="183" fontId="0" fillId="0" borderId="77" xfId="9" applyNumberFormat="1" applyFont="1" applyBorder="1" applyAlignment="1" applyProtection="1">
      <alignment horizontal="right" vertical="center"/>
    </xf>
    <xf numFmtId="0" fontId="15" fillId="0" borderId="0" xfId="0" applyFont="1" applyAlignment="1">
      <alignment horizontal="right" vertical="center"/>
    </xf>
    <xf numFmtId="37" fontId="0" fillId="0" borderId="79" xfId="0" applyNumberFormat="1" applyFont="1" applyBorder="1" applyAlignment="1" applyProtection="1">
      <alignment vertical="center"/>
    </xf>
    <xf numFmtId="37" fontId="0" fillId="0" borderId="14" xfId="0" applyNumberFormat="1" applyFont="1" applyBorder="1" applyAlignment="1" applyProtection="1">
      <alignment vertical="center"/>
    </xf>
    <xf numFmtId="176" fontId="0" fillId="0" borderId="14" xfId="0" applyNumberFormat="1" applyFont="1" applyBorder="1" applyAlignment="1" applyProtection="1">
      <alignment vertical="center"/>
    </xf>
    <xf numFmtId="183" fontId="0" fillId="0" borderId="0" xfId="0" applyNumberFormat="1" applyFont="1" applyBorder="1" applyAlignment="1" applyProtection="1">
      <alignment horizontal="right" vertical="center"/>
    </xf>
    <xf numFmtId="0" fontId="7" fillId="0" borderId="0" xfId="4" applyAlignment="1"/>
    <xf numFmtId="1" fontId="17" fillId="0" borderId="0" xfId="11" applyFont="1" applyAlignment="1">
      <alignment vertical="center"/>
    </xf>
    <xf numFmtId="1" fontId="7" fillId="0" borderId="0" xfId="4" applyNumberFormat="1" applyAlignment="1">
      <alignment vertical="center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7" fillId="0" borderId="61" xfId="0" applyFont="1" applyBorder="1" applyAlignment="1" applyProtection="1">
      <alignment horizontal="center" vertical="center" wrapText="1"/>
    </xf>
    <xf numFmtId="0" fontId="17" fillId="0" borderId="42" xfId="0" applyFont="1" applyBorder="1" applyAlignment="1" applyProtection="1">
      <alignment horizontal="center" vertical="center" wrapText="1"/>
    </xf>
    <xf numFmtId="0" fontId="17" fillId="0" borderId="54" xfId="0" applyFont="1" applyBorder="1" applyAlignment="1" applyProtection="1">
      <alignment horizontal="center" vertical="center"/>
    </xf>
    <xf numFmtId="0" fontId="17" fillId="0" borderId="55" xfId="0" applyFont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center" vertical="center"/>
    </xf>
    <xf numFmtId="0" fontId="17" fillId="0" borderId="61" xfId="0" applyFont="1" applyBorder="1" applyAlignment="1" applyProtection="1">
      <alignment horizontal="center" vertical="center"/>
    </xf>
    <xf numFmtId="0" fontId="17" fillId="0" borderId="64" xfId="0" applyFont="1" applyBorder="1" applyAlignment="1" applyProtection="1">
      <alignment horizontal="center" vertical="center"/>
    </xf>
    <xf numFmtId="0" fontId="17" fillId="0" borderId="62" xfId="0" applyFont="1" applyBorder="1" applyAlignment="1" applyProtection="1">
      <alignment horizontal="center" vertical="center"/>
    </xf>
    <xf numFmtId="0" fontId="17" fillId="0" borderId="70" xfId="0" applyFont="1" applyBorder="1" applyAlignment="1" applyProtection="1">
      <alignment horizontal="center" vertical="center" wrapText="1"/>
    </xf>
    <xf numFmtId="0" fontId="17" fillId="0" borderId="41" xfId="0" applyFont="1" applyBorder="1" applyAlignment="1" applyProtection="1">
      <alignment horizontal="center" vertical="center" wrapText="1"/>
    </xf>
    <xf numFmtId="0" fontId="20" fillId="0" borderId="71" xfId="0" applyFont="1" applyBorder="1" applyAlignment="1" applyProtection="1">
      <alignment horizontal="center" vertical="center"/>
    </xf>
    <xf numFmtId="0" fontId="20" fillId="0" borderId="72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center" vertical="center"/>
    </xf>
    <xf numFmtId="0" fontId="17" fillId="0" borderId="63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distributed" vertical="center"/>
    </xf>
    <xf numFmtId="0" fontId="17" fillId="0" borderId="56" xfId="0" applyFont="1" applyBorder="1" applyAlignment="1" applyProtection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0" xfId="0" applyFont="1" applyAlignment="1" applyProtection="1">
      <alignment horizontal="distributed" vertical="center"/>
    </xf>
    <xf numFmtId="0" fontId="17" fillId="0" borderId="71" xfId="0" applyFont="1" applyBorder="1" applyAlignment="1" applyProtection="1">
      <alignment horizontal="center" vertical="center"/>
    </xf>
    <xf numFmtId="0" fontId="17" fillId="0" borderId="42" xfId="0" applyFont="1" applyBorder="1" applyAlignment="1" applyProtection="1">
      <alignment horizontal="center" vertical="center"/>
    </xf>
    <xf numFmtId="0" fontId="17" fillId="0" borderId="63" xfId="0" applyFont="1" applyBorder="1" applyAlignment="1" applyProtection="1">
      <alignment vertical="center"/>
    </xf>
    <xf numFmtId="0" fontId="17" fillId="0" borderId="64" xfId="0" applyFont="1" applyBorder="1" applyAlignment="1" applyProtection="1">
      <alignment vertical="center"/>
    </xf>
    <xf numFmtId="1" fontId="17" fillId="0" borderId="54" xfId="12" applyFont="1" applyBorder="1" applyAlignment="1">
      <alignment horizontal="center" vertical="center"/>
    </xf>
    <xf numFmtId="1" fontId="17" fillId="0" borderId="55" xfId="12" applyFont="1" applyBorder="1" applyAlignment="1">
      <alignment horizontal="center" vertical="center"/>
    </xf>
    <xf numFmtId="1" fontId="17" fillId="0" borderId="35" xfId="12" applyFont="1" applyBorder="1" applyAlignment="1">
      <alignment horizontal="center" vertical="center"/>
    </xf>
    <xf numFmtId="1" fontId="17" fillId="0" borderId="37" xfId="12" applyFont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7" fillId="0" borderId="23" xfId="0" applyFont="1" applyBorder="1" applyAlignment="1" applyProtection="1">
      <alignment horizontal="center" vertical="center"/>
    </xf>
    <xf numFmtId="0" fontId="17" fillId="0" borderId="41" xfId="0" applyFont="1" applyBorder="1" applyAlignment="1" applyProtection="1">
      <alignment horizontal="center" vertical="center"/>
    </xf>
    <xf numFmtId="0" fontId="17" fillId="0" borderId="70" xfId="0" applyFont="1" applyBorder="1" applyAlignment="1" applyProtection="1">
      <alignment horizontal="center" vertical="center"/>
    </xf>
    <xf numFmtId="0" fontId="17" fillId="0" borderId="71" xfId="0" applyFont="1" applyBorder="1" applyAlignment="1" applyProtection="1">
      <alignment horizontal="center" vertical="center" wrapText="1"/>
    </xf>
    <xf numFmtId="38" fontId="17" fillId="0" borderId="25" xfId="8" applyFont="1" applyBorder="1" applyAlignment="1">
      <alignment horizontal="center" vertical="center"/>
    </xf>
    <xf numFmtId="38" fontId="17" fillId="0" borderId="26" xfId="8" applyFont="1" applyBorder="1" applyAlignment="1">
      <alignment horizontal="center" vertical="center"/>
    </xf>
    <xf numFmtId="38" fontId="17" fillId="0" borderId="25" xfId="8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38" fontId="17" fillId="0" borderId="24" xfId="8" applyFont="1" applyBorder="1" applyAlignment="1">
      <alignment horizontal="center" vertical="center"/>
    </xf>
    <xf numFmtId="0" fontId="17" fillId="0" borderId="0" xfId="0" applyFont="1" applyAlignment="1" applyProtection="1">
      <alignment horizontal="distributed" vertical="center" wrapText="1"/>
    </xf>
    <xf numFmtId="0" fontId="17" fillId="0" borderId="17" xfId="0" applyFont="1" applyBorder="1" applyAlignment="1" applyProtection="1">
      <alignment horizontal="distributed" vertical="center" wrapText="1"/>
    </xf>
    <xf numFmtId="0" fontId="20" fillId="0" borderId="0" xfId="0" applyFont="1" applyBorder="1" applyAlignment="1" applyProtection="1">
      <alignment horizontal="distributed" vertical="center"/>
    </xf>
    <xf numFmtId="0" fontId="20" fillId="0" borderId="34" xfId="0" applyFont="1" applyBorder="1" applyAlignment="1" applyProtection="1">
      <alignment horizontal="distributed" vertical="center"/>
    </xf>
    <xf numFmtId="0" fontId="17" fillId="0" borderId="48" xfId="0" applyFont="1" applyBorder="1" applyAlignment="1" applyProtection="1">
      <alignment horizontal="center" vertical="center"/>
    </xf>
    <xf numFmtId="3" fontId="17" fillId="0" borderId="0" xfId="0" applyNumberFormat="1" applyFont="1" applyAlignment="1" applyProtection="1">
      <alignment vertical="center"/>
    </xf>
    <xf numFmtId="0" fontId="17" fillId="0" borderId="28" xfId="0" applyFont="1" applyBorder="1" applyAlignment="1" applyProtection="1">
      <alignment horizontal="center" vertical="center"/>
    </xf>
    <xf numFmtId="0" fontId="17" fillId="0" borderId="29" xfId="0" applyFont="1" applyBorder="1" applyAlignment="1" applyProtection="1">
      <alignment horizontal="center" vertical="center"/>
    </xf>
    <xf numFmtId="0" fontId="17" fillId="0" borderId="49" xfId="0" applyFont="1" applyBorder="1" applyAlignment="1" applyProtection="1">
      <alignment horizontal="center" vertical="center"/>
    </xf>
    <xf numFmtId="0" fontId="17" fillId="0" borderId="43" xfId="0" applyFont="1" applyBorder="1" applyAlignment="1" applyProtection="1">
      <alignment horizontal="center" vertical="center"/>
    </xf>
    <xf numFmtId="0" fontId="17" fillId="0" borderId="50" xfId="0" applyFont="1" applyBorder="1" applyAlignment="1" applyProtection="1">
      <alignment horizontal="center" vertical="center"/>
    </xf>
    <xf numFmtId="0" fontId="17" fillId="0" borderId="44" xfId="0" applyFont="1" applyBorder="1" applyAlignment="1" applyProtection="1">
      <alignment horizontal="center" vertical="center" wrapText="1"/>
    </xf>
    <xf numFmtId="0" fontId="17" fillId="0" borderId="51" xfId="0" applyFont="1" applyBorder="1" applyAlignment="1" applyProtection="1">
      <alignment horizontal="center" vertical="center" wrapText="1"/>
    </xf>
    <xf numFmtId="0" fontId="17" fillId="0" borderId="45" xfId="0" applyFont="1" applyBorder="1" applyAlignment="1" applyProtection="1">
      <alignment horizontal="center" vertical="center" wrapText="1"/>
    </xf>
    <xf numFmtId="0" fontId="17" fillId="0" borderId="52" xfId="0" applyFont="1" applyBorder="1" applyAlignment="1" applyProtection="1">
      <alignment horizontal="center" vertical="center" wrapText="1"/>
    </xf>
    <xf numFmtId="0" fontId="17" fillId="0" borderId="46" xfId="0" applyFont="1" applyBorder="1" applyAlignment="1" applyProtection="1">
      <alignment horizontal="center" vertical="center" wrapText="1"/>
    </xf>
    <xf numFmtId="0" fontId="17" fillId="0" borderId="28" xfId="0" applyFont="1" applyBorder="1" applyAlignment="1" applyProtection="1">
      <alignment horizontal="center" vertical="center" wrapText="1"/>
    </xf>
    <xf numFmtId="0" fontId="17" fillId="0" borderId="53" xfId="0" applyFont="1" applyBorder="1" applyAlignment="1" applyProtection="1">
      <alignment horizontal="center" vertical="center" wrapText="1"/>
    </xf>
    <xf numFmtId="0" fontId="17" fillId="0" borderId="48" xfId="0" applyFont="1" applyBorder="1" applyAlignment="1" applyProtection="1">
      <alignment horizontal="center" vertical="center" wrapText="1"/>
    </xf>
    <xf numFmtId="0" fontId="17" fillId="0" borderId="73" xfId="0" applyFont="1" applyBorder="1" applyAlignment="1" applyProtection="1">
      <alignment horizontal="center" vertical="center"/>
    </xf>
    <xf numFmtId="0" fontId="17" fillId="0" borderId="74" xfId="0" applyFont="1" applyBorder="1" applyAlignment="1" applyProtection="1">
      <alignment horizontal="center" vertical="center"/>
    </xf>
    <xf numFmtId="3" fontId="15" fillId="0" borderId="0" xfId="0" applyNumberFormat="1" applyFont="1" applyAlignment="1" applyProtection="1">
      <alignment vertical="center" wrapText="1"/>
    </xf>
    <xf numFmtId="3" fontId="15" fillId="0" borderId="0" xfId="0" applyNumberFormat="1" applyFont="1" applyAlignment="1" applyProtection="1">
      <alignment vertical="center"/>
    </xf>
    <xf numFmtId="0" fontId="17" fillId="2" borderId="54" xfId="0" applyFont="1" applyFill="1" applyBorder="1" applyAlignment="1" applyProtection="1">
      <alignment horizontal="center" vertical="center"/>
    </xf>
    <xf numFmtId="0" fontId="17" fillId="2" borderId="55" xfId="0" applyFont="1" applyFill="1" applyBorder="1" applyAlignment="1" applyProtection="1">
      <alignment horizontal="center" vertical="center"/>
    </xf>
    <xf numFmtId="0" fontId="17" fillId="2" borderId="35" xfId="0" applyFont="1" applyFill="1" applyBorder="1" applyAlignment="1" applyProtection="1">
      <alignment horizontal="center" vertical="center"/>
    </xf>
    <xf numFmtId="0" fontId="17" fillId="2" borderId="37" xfId="0" applyFont="1" applyFill="1" applyBorder="1" applyAlignment="1" applyProtection="1">
      <alignment horizontal="center" vertical="center"/>
    </xf>
    <xf numFmtId="0" fontId="17" fillId="2" borderId="56" xfId="0" applyFont="1" applyFill="1" applyBorder="1" applyAlignment="1" applyProtection="1">
      <alignment horizontal="center" vertical="center"/>
    </xf>
    <xf numFmtId="0" fontId="17" fillId="2" borderId="41" xfId="0" applyFont="1" applyFill="1" applyBorder="1" applyAlignment="1" applyProtection="1">
      <alignment horizontal="center" vertical="center"/>
    </xf>
    <xf numFmtId="0" fontId="17" fillId="2" borderId="57" xfId="0" applyFont="1" applyFill="1" applyBorder="1" applyAlignment="1" applyProtection="1">
      <alignment horizontal="center" vertical="center" wrapText="1"/>
    </xf>
    <xf numFmtId="0" fontId="17" fillId="2" borderId="36" xfId="0" applyFont="1" applyFill="1" applyBorder="1" applyAlignment="1" applyProtection="1">
      <alignment horizontal="center" vertical="center" wrapText="1"/>
    </xf>
    <xf numFmtId="0" fontId="17" fillId="2" borderId="58" xfId="0" applyFont="1" applyFill="1" applyBorder="1" applyAlignment="1" applyProtection="1">
      <alignment horizontal="center" vertical="center"/>
    </xf>
    <xf numFmtId="0" fontId="17" fillId="2" borderId="40" xfId="0" applyFont="1" applyFill="1" applyBorder="1" applyAlignment="1" applyProtection="1">
      <alignment horizontal="center" vertical="center"/>
    </xf>
    <xf numFmtId="3" fontId="17" fillId="2" borderId="0" xfId="0" applyNumberFormat="1" applyFont="1" applyFill="1" applyAlignment="1" applyProtection="1">
      <alignment vertical="center"/>
    </xf>
    <xf numFmtId="3" fontId="15" fillId="2" borderId="0" xfId="0" applyNumberFormat="1" applyFont="1" applyFill="1" applyAlignment="1" applyProtection="1">
      <alignment vertical="center" wrapText="1"/>
    </xf>
    <xf numFmtId="3" fontId="15" fillId="2" borderId="0" xfId="0" applyNumberFormat="1" applyFont="1" applyFill="1" applyAlignment="1" applyProtection="1">
      <alignment vertical="center"/>
    </xf>
    <xf numFmtId="37" fontId="17" fillId="2" borderId="18" xfId="0" applyNumberFormat="1" applyFont="1" applyFill="1" applyBorder="1" applyAlignment="1" applyProtection="1">
      <alignment horizontal="center" vertical="center"/>
    </xf>
    <xf numFmtId="0" fontId="17" fillId="2" borderId="59" xfId="0" applyFont="1" applyFill="1" applyBorder="1" applyAlignment="1" applyProtection="1">
      <alignment horizontal="center" vertical="center" wrapText="1"/>
    </xf>
    <xf numFmtId="0" fontId="17" fillId="2" borderId="60" xfId="0" applyFont="1" applyFill="1" applyBorder="1" applyAlignment="1" applyProtection="1">
      <alignment horizontal="center" vertical="center" wrapText="1"/>
    </xf>
    <xf numFmtId="0" fontId="17" fillId="2" borderId="38" xfId="0" applyFont="1" applyFill="1" applyBorder="1" applyAlignment="1" applyProtection="1">
      <alignment horizontal="center" vertical="center" wrapText="1"/>
    </xf>
    <xf numFmtId="0" fontId="17" fillId="2" borderId="39" xfId="0" applyFont="1" applyFill="1" applyBorder="1" applyAlignment="1" applyProtection="1">
      <alignment horizontal="center" vertical="center" wrapText="1"/>
    </xf>
    <xf numFmtId="0" fontId="17" fillId="2" borderId="0" xfId="0" applyFont="1" applyFill="1" applyAlignment="1" applyProtection="1">
      <alignment horizontal="center" vertical="center"/>
    </xf>
    <xf numFmtId="3" fontId="17" fillId="2" borderId="0" xfId="0" applyNumberFormat="1" applyFont="1" applyFill="1" applyAlignment="1" applyProtection="1">
      <alignment horizontal="right" vertical="center"/>
    </xf>
    <xf numFmtId="0" fontId="0" fillId="0" borderId="56" xfId="0" applyFont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0" fillId="0" borderId="61" xfId="0" applyFont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horizontal="center" vertical="center"/>
    </xf>
    <xf numFmtId="0" fontId="0" fillId="2" borderId="56" xfId="0" applyFont="1" applyFill="1" applyBorder="1" applyAlignment="1" applyProtection="1">
      <alignment horizontal="center" vertical="center"/>
    </xf>
    <xf numFmtId="0" fontId="0" fillId="2" borderId="41" xfId="0" applyFont="1" applyFill="1" applyBorder="1" applyAlignment="1" applyProtection="1">
      <alignment horizontal="center" vertical="center"/>
    </xf>
    <xf numFmtId="0" fontId="0" fillId="2" borderId="61" xfId="0" applyFont="1" applyFill="1" applyBorder="1" applyAlignment="1" applyProtection="1">
      <alignment horizontal="center" vertical="center"/>
    </xf>
    <xf numFmtId="0" fontId="0" fillId="2" borderId="42" xfId="0" applyFont="1" applyFill="1" applyBorder="1" applyAlignment="1" applyProtection="1">
      <alignment horizontal="center" vertical="center"/>
    </xf>
    <xf numFmtId="0" fontId="0" fillId="2" borderId="54" xfId="0" applyFont="1" applyFill="1" applyBorder="1" applyAlignment="1" applyProtection="1">
      <alignment horizontal="center" vertical="center"/>
    </xf>
    <xf numFmtId="0" fontId="0" fillId="2" borderId="55" xfId="0" applyFont="1" applyFill="1" applyBorder="1" applyAlignment="1" applyProtection="1">
      <alignment horizontal="center" vertical="center"/>
    </xf>
    <xf numFmtId="0" fontId="0" fillId="2" borderId="35" xfId="0" applyFont="1" applyFill="1" applyBorder="1" applyAlignment="1" applyProtection="1">
      <alignment horizontal="center" vertical="center"/>
    </xf>
    <xf numFmtId="0" fontId="0" fillId="2" borderId="37" xfId="0" applyFont="1" applyFill="1" applyBorder="1" applyAlignment="1" applyProtection="1">
      <alignment horizontal="center" vertical="center"/>
    </xf>
    <xf numFmtId="0" fontId="0" fillId="2" borderId="56" xfId="0" applyFont="1" applyFill="1" applyBorder="1" applyAlignment="1" applyProtection="1">
      <alignment horizontal="center" vertical="center" wrapText="1"/>
    </xf>
    <xf numFmtId="0" fontId="0" fillId="2" borderId="41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distributed" vertical="center"/>
    </xf>
    <xf numFmtId="0" fontId="2" fillId="0" borderId="54" xfId="0" applyFont="1" applyBorder="1" applyAlignment="1" applyProtection="1">
      <alignment horizontal="center" vertical="center"/>
    </xf>
    <xf numFmtId="0" fontId="2" fillId="0" borderId="55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distributed" vertical="center"/>
    </xf>
    <xf numFmtId="0" fontId="0" fillId="0" borderId="33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0" xfId="0" applyFont="1" applyAlignment="1">
      <alignment horizontal="distributed" vertical="center"/>
    </xf>
    <xf numFmtId="0" fontId="15" fillId="0" borderId="0" xfId="0" applyFont="1" applyAlignment="1" applyProtection="1">
      <alignment horizontal="distributed" vertical="center"/>
    </xf>
    <xf numFmtId="0" fontId="15" fillId="0" borderId="0" xfId="0" applyFont="1" applyAlignment="1">
      <alignment horizontal="distributed" vertical="center"/>
    </xf>
    <xf numFmtId="0" fontId="27" fillId="0" borderId="0" xfId="0" applyFont="1" applyAlignment="1" applyProtection="1">
      <alignment horizontal="distributed" vertical="center"/>
    </xf>
    <xf numFmtId="0" fontId="27" fillId="0" borderId="0" xfId="0" applyFont="1" applyAlignment="1">
      <alignment horizontal="distributed" vertical="center"/>
    </xf>
  </cellXfs>
  <cellStyles count="13">
    <cellStyle name="ハイパーリンク" xfId="4" builtinId="8"/>
    <cellStyle name="桁区切り" xfId="9" builtinId="6"/>
    <cellStyle name="桁区切り 2" xfId="8"/>
    <cellStyle name="標準" xfId="0" builtinId="0"/>
    <cellStyle name="標準 2" xfId="1"/>
    <cellStyle name="標準 2 2" xfId="6"/>
    <cellStyle name="標準 3" xfId="5"/>
    <cellStyle name="標準 4" xfId="7"/>
    <cellStyle name="標準 5" xfId="10"/>
    <cellStyle name="標準 6" xfId="11"/>
    <cellStyle name="標準 7" xfId="12"/>
    <cellStyle name="標準_index" xfId="3"/>
    <cellStyle name="未定義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showGridLines="0" tabSelected="1" zoomScaleNormal="100" workbookViewId="0"/>
  </sheetViews>
  <sheetFormatPr defaultRowHeight="13.5" x14ac:dyDescent="0.15"/>
  <cols>
    <col min="1" max="1" width="2.7109375" style="3" customWidth="1"/>
    <col min="2" max="2" width="9.7109375" style="3" customWidth="1"/>
    <col min="3" max="3" width="8.7109375" style="3" customWidth="1"/>
    <col min="4" max="4" width="73.7109375" style="3" customWidth="1"/>
    <col min="5" max="216" width="9.140625" style="3"/>
    <col min="217" max="217" width="2.85546875" style="3" customWidth="1"/>
    <col min="218" max="219" width="6.42578125" style="3" customWidth="1"/>
    <col min="220" max="220" width="75" style="3" customWidth="1"/>
    <col min="221" max="472" width="9.140625" style="3"/>
    <col min="473" max="473" width="2.85546875" style="3" customWidth="1"/>
    <col min="474" max="475" width="6.42578125" style="3" customWidth="1"/>
    <col min="476" max="476" width="75" style="3" customWidth="1"/>
    <col min="477" max="728" width="9.140625" style="3"/>
    <col min="729" max="729" width="2.85546875" style="3" customWidth="1"/>
    <col min="730" max="731" width="6.42578125" style="3" customWidth="1"/>
    <col min="732" max="732" width="75" style="3" customWidth="1"/>
    <col min="733" max="984" width="9.140625" style="3"/>
    <col min="985" max="985" width="2.85546875" style="3" customWidth="1"/>
    <col min="986" max="987" width="6.42578125" style="3" customWidth="1"/>
    <col min="988" max="988" width="75" style="3" customWidth="1"/>
    <col min="989" max="1240" width="9.140625" style="3"/>
    <col min="1241" max="1241" width="2.85546875" style="3" customWidth="1"/>
    <col min="1242" max="1243" width="6.42578125" style="3" customWidth="1"/>
    <col min="1244" max="1244" width="75" style="3" customWidth="1"/>
    <col min="1245" max="1496" width="9.140625" style="3"/>
    <col min="1497" max="1497" width="2.85546875" style="3" customWidth="1"/>
    <col min="1498" max="1499" width="6.42578125" style="3" customWidth="1"/>
    <col min="1500" max="1500" width="75" style="3" customWidth="1"/>
    <col min="1501" max="1752" width="9.140625" style="3"/>
    <col min="1753" max="1753" width="2.85546875" style="3" customWidth="1"/>
    <col min="1754" max="1755" width="6.42578125" style="3" customWidth="1"/>
    <col min="1756" max="1756" width="75" style="3" customWidth="1"/>
    <col min="1757" max="2008" width="9.140625" style="3"/>
    <col min="2009" max="2009" width="2.85546875" style="3" customWidth="1"/>
    <col min="2010" max="2011" width="6.42578125" style="3" customWidth="1"/>
    <col min="2012" max="2012" width="75" style="3" customWidth="1"/>
    <col min="2013" max="2264" width="9.140625" style="3"/>
    <col min="2265" max="2265" width="2.85546875" style="3" customWidth="1"/>
    <col min="2266" max="2267" width="6.42578125" style="3" customWidth="1"/>
    <col min="2268" max="2268" width="75" style="3" customWidth="1"/>
    <col min="2269" max="2520" width="9.140625" style="3"/>
    <col min="2521" max="2521" width="2.85546875" style="3" customWidth="1"/>
    <col min="2522" max="2523" width="6.42578125" style="3" customWidth="1"/>
    <col min="2524" max="2524" width="75" style="3" customWidth="1"/>
    <col min="2525" max="2776" width="9.140625" style="3"/>
    <col min="2777" max="2777" width="2.85546875" style="3" customWidth="1"/>
    <col min="2778" max="2779" width="6.42578125" style="3" customWidth="1"/>
    <col min="2780" max="2780" width="75" style="3" customWidth="1"/>
    <col min="2781" max="3032" width="9.140625" style="3"/>
    <col min="3033" max="3033" width="2.85546875" style="3" customWidth="1"/>
    <col min="3034" max="3035" width="6.42578125" style="3" customWidth="1"/>
    <col min="3036" max="3036" width="75" style="3" customWidth="1"/>
    <col min="3037" max="3288" width="9.140625" style="3"/>
    <col min="3289" max="3289" width="2.85546875" style="3" customWidth="1"/>
    <col min="3290" max="3291" width="6.42578125" style="3" customWidth="1"/>
    <col min="3292" max="3292" width="75" style="3" customWidth="1"/>
    <col min="3293" max="3544" width="9.140625" style="3"/>
    <col min="3545" max="3545" width="2.85546875" style="3" customWidth="1"/>
    <col min="3546" max="3547" width="6.42578125" style="3" customWidth="1"/>
    <col min="3548" max="3548" width="75" style="3" customWidth="1"/>
    <col min="3549" max="3800" width="9.140625" style="3"/>
    <col min="3801" max="3801" width="2.85546875" style="3" customWidth="1"/>
    <col min="3802" max="3803" width="6.42578125" style="3" customWidth="1"/>
    <col min="3804" max="3804" width="75" style="3" customWidth="1"/>
    <col min="3805" max="4056" width="9.140625" style="3"/>
    <col min="4057" max="4057" width="2.85546875" style="3" customWidth="1"/>
    <col min="4058" max="4059" width="6.42578125" style="3" customWidth="1"/>
    <col min="4060" max="4060" width="75" style="3" customWidth="1"/>
    <col min="4061" max="4312" width="9.140625" style="3"/>
    <col min="4313" max="4313" width="2.85546875" style="3" customWidth="1"/>
    <col min="4314" max="4315" width="6.42578125" style="3" customWidth="1"/>
    <col min="4316" max="4316" width="75" style="3" customWidth="1"/>
    <col min="4317" max="4568" width="9.140625" style="3"/>
    <col min="4569" max="4569" width="2.85546875" style="3" customWidth="1"/>
    <col min="4570" max="4571" width="6.42578125" style="3" customWidth="1"/>
    <col min="4572" max="4572" width="75" style="3" customWidth="1"/>
    <col min="4573" max="4824" width="9.140625" style="3"/>
    <col min="4825" max="4825" width="2.85546875" style="3" customWidth="1"/>
    <col min="4826" max="4827" width="6.42578125" style="3" customWidth="1"/>
    <col min="4828" max="4828" width="75" style="3" customWidth="1"/>
    <col min="4829" max="5080" width="9.140625" style="3"/>
    <col min="5081" max="5081" width="2.85546875" style="3" customWidth="1"/>
    <col min="5082" max="5083" width="6.42578125" style="3" customWidth="1"/>
    <col min="5084" max="5084" width="75" style="3" customWidth="1"/>
    <col min="5085" max="5336" width="9.140625" style="3"/>
    <col min="5337" max="5337" width="2.85546875" style="3" customWidth="1"/>
    <col min="5338" max="5339" width="6.42578125" style="3" customWidth="1"/>
    <col min="5340" max="5340" width="75" style="3" customWidth="1"/>
    <col min="5341" max="5592" width="9.140625" style="3"/>
    <col min="5593" max="5593" width="2.85546875" style="3" customWidth="1"/>
    <col min="5594" max="5595" width="6.42578125" style="3" customWidth="1"/>
    <col min="5596" max="5596" width="75" style="3" customWidth="1"/>
    <col min="5597" max="5848" width="9.140625" style="3"/>
    <col min="5849" max="5849" width="2.85546875" style="3" customWidth="1"/>
    <col min="5850" max="5851" width="6.42578125" style="3" customWidth="1"/>
    <col min="5852" max="5852" width="75" style="3" customWidth="1"/>
    <col min="5853" max="6104" width="9.140625" style="3"/>
    <col min="6105" max="6105" width="2.85546875" style="3" customWidth="1"/>
    <col min="6106" max="6107" width="6.42578125" style="3" customWidth="1"/>
    <col min="6108" max="6108" width="75" style="3" customWidth="1"/>
    <col min="6109" max="6360" width="9.140625" style="3"/>
    <col min="6361" max="6361" width="2.85546875" style="3" customWidth="1"/>
    <col min="6362" max="6363" width="6.42578125" style="3" customWidth="1"/>
    <col min="6364" max="6364" width="75" style="3" customWidth="1"/>
    <col min="6365" max="6616" width="9.140625" style="3"/>
    <col min="6617" max="6617" width="2.85546875" style="3" customWidth="1"/>
    <col min="6618" max="6619" width="6.42578125" style="3" customWidth="1"/>
    <col min="6620" max="6620" width="75" style="3" customWidth="1"/>
    <col min="6621" max="6872" width="9.140625" style="3"/>
    <col min="6873" max="6873" width="2.85546875" style="3" customWidth="1"/>
    <col min="6874" max="6875" width="6.42578125" style="3" customWidth="1"/>
    <col min="6876" max="6876" width="75" style="3" customWidth="1"/>
    <col min="6877" max="7128" width="9.140625" style="3"/>
    <col min="7129" max="7129" width="2.85546875" style="3" customWidth="1"/>
    <col min="7130" max="7131" width="6.42578125" style="3" customWidth="1"/>
    <col min="7132" max="7132" width="75" style="3" customWidth="1"/>
    <col min="7133" max="7384" width="9.140625" style="3"/>
    <col min="7385" max="7385" width="2.85546875" style="3" customWidth="1"/>
    <col min="7386" max="7387" width="6.42578125" style="3" customWidth="1"/>
    <col min="7388" max="7388" width="75" style="3" customWidth="1"/>
    <col min="7389" max="7640" width="9.140625" style="3"/>
    <col min="7641" max="7641" width="2.85546875" style="3" customWidth="1"/>
    <col min="7642" max="7643" width="6.42578125" style="3" customWidth="1"/>
    <col min="7644" max="7644" width="75" style="3" customWidth="1"/>
    <col min="7645" max="7896" width="9.140625" style="3"/>
    <col min="7897" max="7897" width="2.85546875" style="3" customWidth="1"/>
    <col min="7898" max="7899" width="6.42578125" style="3" customWidth="1"/>
    <col min="7900" max="7900" width="75" style="3" customWidth="1"/>
    <col min="7901" max="8152" width="9.140625" style="3"/>
    <col min="8153" max="8153" width="2.85546875" style="3" customWidth="1"/>
    <col min="8154" max="8155" width="6.42578125" style="3" customWidth="1"/>
    <col min="8156" max="8156" width="75" style="3" customWidth="1"/>
    <col min="8157" max="8408" width="9.140625" style="3"/>
    <col min="8409" max="8409" width="2.85546875" style="3" customWidth="1"/>
    <col min="8410" max="8411" width="6.42578125" style="3" customWidth="1"/>
    <col min="8412" max="8412" width="75" style="3" customWidth="1"/>
    <col min="8413" max="8664" width="9.140625" style="3"/>
    <col min="8665" max="8665" width="2.85546875" style="3" customWidth="1"/>
    <col min="8666" max="8667" width="6.42578125" style="3" customWidth="1"/>
    <col min="8668" max="8668" width="75" style="3" customWidth="1"/>
    <col min="8669" max="8920" width="9.140625" style="3"/>
    <col min="8921" max="8921" width="2.85546875" style="3" customWidth="1"/>
    <col min="8922" max="8923" width="6.42578125" style="3" customWidth="1"/>
    <col min="8924" max="8924" width="75" style="3" customWidth="1"/>
    <col min="8925" max="9176" width="9.140625" style="3"/>
    <col min="9177" max="9177" width="2.85546875" style="3" customWidth="1"/>
    <col min="9178" max="9179" width="6.42578125" style="3" customWidth="1"/>
    <col min="9180" max="9180" width="75" style="3" customWidth="1"/>
    <col min="9181" max="9432" width="9.140625" style="3"/>
    <col min="9433" max="9433" width="2.85546875" style="3" customWidth="1"/>
    <col min="9434" max="9435" width="6.42578125" style="3" customWidth="1"/>
    <col min="9436" max="9436" width="75" style="3" customWidth="1"/>
    <col min="9437" max="9688" width="9.140625" style="3"/>
    <col min="9689" max="9689" width="2.85546875" style="3" customWidth="1"/>
    <col min="9690" max="9691" width="6.42578125" style="3" customWidth="1"/>
    <col min="9692" max="9692" width="75" style="3" customWidth="1"/>
    <col min="9693" max="9944" width="9.140625" style="3"/>
    <col min="9945" max="9945" width="2.85546875" style="3" customWidth="1"/>
    <col min="9946" max="9947" width="6.42578125" style="3" customWidth="1"/>
    <col min="9948" max="9948" width="75" style="3" customWidth="1"/>
    <col min="9949" max="10200" width="9.140625" style="3"/>
    <col min="10201" max="10201" width="2.85546875" style="3" customWidth="1"/>
    <col min="10202" max="10203" width="6.42578125" style="3" customWidth="1"/>
    <col min="10204" max="10204" width="75" style="3" customWidth="1"/>
    <col min="10205" max="10456" width="9.140625" style="3"/>
    <col min="10457" max="10457" width="2.85546875" style="3" customWidth="1"/>
    <col min="10458" max="10459" width="6.42578125" style="3" customWidth="1"/>
    <col min="10460" max="10460" width="75" style="3" customWidth="1"/>
    <col min="10461" max="10712" width="9.140625" style="3"/>
    <col min="10713" max="10713" width="2.85546875" style="3" customWidth="1"/>
    <col min="10714" max="10715" width="6.42578125" style="3" customWidth="1"/>
    <col min="10716" max="10716" width="75" style="3" customWidth="1"/>
    <col min="10717" max="10968" width="9.140625" style="3"/>
    <col min="10969" max="10969" width="2.85546875" style="3" customWidth="1"/>
    <col min="10970" max="10971" width="6.42578125" style="3" customWidth="1"/>
    <col min="10972" max="10972" width="75" style="3" customWidth="1"/>
    <col min="10973" max="11224" width="9.140625" style="3"/>
    <col min="11225" max="11225" width="2.85546875" style="3" customWidth="1"/>
    <col min="11226" max="11227" width="6.42578125" style="3" customWidth="1"/>
    <col min="11228" max="11228" width="75" style="3" customWidth="1"/>
    <col min="11229" max="11480" width="9.140625" style="3"/>
    <col min="11481" max="11481" width="2.85546875" style="3" customWidth="1"/>
    <col min="11482" max="11483" width="6.42578125" style="3" customWidth="1"/>
    <col min="11484" max="11484" width="75" style="3" customWidth="1"/>
    <col min="11485" max="11736" width="9.140625" style="3"/>
    <col min="11737" max="11737" width="2.85546875" style="3" customWidth="1"/>
    <col min="11738" max="11739" width="6.42578125" style="3" customWidth="1"/>
    <col min="11740" max="11740" width="75" style="3" customWidth="1"/>
    <col min="11741" max="11992" width="9.140625" style="3"/>
    <col min="11993" max="11993" width="2.85546875" style="3" customWidth="1"/>
    <col min="11994" max="11995" width="6.42578125" style="3" customWidth="1"/>
    <col min="11996" max="11996" width="75" style="3" customWidth="1"/>
    <col min="11997" max="12248" width="9.140625" style="3"/>
    <col min="12249" max="12249" width="2.85546875" style="3" customWidth="1"/>
    <col min="12250" max="12251" width="6.42578125" style="3" customWidth="1"/>
    <col min="12252" max="12252" width="75" style="3" customWidth="1"/>
    <col min="12253" max="12504" width="9.140625" style="3"/>
    <col min="12505" max="12505" width="2.85546875" style="3" customWidth="1"/>
    <col min="12506" max="12507" width="6.42578125" style="3" customWidth="1"/>
    <col min="12508" max="12508" width="75" style="3" customWidth="1"/>
    <col min="12509" max="12760" width="9.140625" style="3"/>
    <col min="12761" max="12761" width="2.85546875" style="3" customWidth="1"/>
    <col min="12762" max="12763" width="6.42578125" style="3" customWidth="1"/>
    <col min="12764" max="12764" width="75" style="3" customWidth="1"/>
    <col min="12765" max="13016" width="9.140625" style="3"/>
    <col min="13017" max="13017" width="2.85546875" style="3" customWidth="1"/>
    <col min="13018" max="13019" width="6.42578125" style="3" customWidth="1"/>
    <col min="13020" max="13020" width="75" style="3" customWidth="1"/>
    <col min="13021" max="13272" width="9.140625" style="3"/>
    <col min="13273" max="13273" width="2.85546875" style="3" customWidth="1"/>
    <col min="13274" max="13275" width="6.42578125" style="3" customWidth="1"/>
    <col min="13276" max="13276" width="75" style="3" customWidth="1"/>
    <col min="13277" max="13528" width="9.140625" style="3"/>
    <col min="13529" max="13529" width="2.85546875" style="3" customWidth="1"/>
    <col min="13530" max="13531" width="6.42578125" style="3" customWidth="1"/>
    <col min="13532" max="13532" width="75" style="3" customWidth="1"/>
    <col min="13533" max="13784" width="9.140625" style="3"/>
    <col min="13785" max="13785" width="2.85546875" style="3" customWidth="1"/>
    <col min="13786" max="13787" width="6.42578125" style="3" customWidth="1"/>
    <col min="13788" max="13788" width="75" style="3" customWidth="1"/>
    <col min="13789" max="14040" width="9.140625" style="3"/>
    <col min="14041" max="14041" width="2.85546875" style="3" customWidth="1"/>
    <col min="14042" max="14043" width="6.42578125" style="3" customWidth="1"/>
    <col min="14044" max="14044" width="75" style="3" customWidth="1"/>
    <col min="14045" max="14296" width="9.140625" style="3"/>
    <col min="14297" max="14297" width="2.85546875" style="3" customWidth="1"/>
    <col min="14298" max="14299" width="6.42578125" style="3" customWidth="1"/>
    <col min="14300" max="14300" width="75" style="3" customWidth="1"/>
    <col min="14301" max="14552" width="9.140625" style="3"/>
    <col min="14553" max="14553" width="2.85546875" style="3" customWidth="1"/>
    <col min="14554" max="14555" width="6.42578125" style="3" customWidth="1"/>
    <col min="14556" max="14556" width="75" style="3" customWidth="1"/>
    <col min="14557" max="14808" width="9.140625" style="3"/>
    <col min="14809" max="14809" width="2.85546875" style="3" customWidth="1"/>
    <col min="14810" max="14811" width="6.42578125" style="3" customWidth="1"/>
    <col min="14812" max="14812" width="75" style="3" customWidth="1"/>
    <col min="14813" max="15064" width="9.140625" style="3"/>
    <col min="15065" max="15065" width="2.85546875" style="3" customWidth="1"/>
    <col min="15066" max="15067" width="6.42578125" style="3" customWidth="1"/>
    <col min="15068" max="15068" width="75" style="3" customWidth="1"/>
    <col min="15069" max="15320" width="9.140625" style="3"/>
    <col min="15321" max="15321" width="2.85546875" style="3" customWidth="1"/>
    <col min="15322" max="15323" width="6.42578125" style="3" customWidth="1"/>
    <col min="15324" max="15324" width="75" style="3" customWidth="1"/>
    <col min="15325" max="15576" width="9.140625" style="3"/>
    <col min="15577" max="15577" width="2.85546875" style="3" customWidth="1"/>
    <col min="15578" max="15579" width="6.42578125" style="3" customWidth="1"/>
    <col min="15580" max="15580" width="75" style="3" customWidth="1"/>
    <col min="15581" max="15832" width="9.140625" style="3"/>
    <col min="15833" max="15833" width="2.85546875" style="3" customWidth="1"/>
    <col min="15834" max="15835" width="6.42578125" style="3" customWidth="1"/>
    <col min="15836" max="15836" width="75" style="3" customWidth="1"/>
    <col min="15837" max="16088" width="9.140625" style="3"/>
    <col min="16089" max="16089" width="2.85546875" style="3" customWidth="1"/>
    <col min="16090" max="16091" width="6.42578125" style="3" customWidth="1"/>
    <col min="16092" max="16092" width="75" style="3" customWidth="1"/>
    <col min="16093" max="16384" width="9.140625" style="3"/>
  </cols>
  <sheetData>
    <row r="1" spans="2:4" ht="24" customHeight="1" x14ac:dyDescent="0.15">
      <c r="B1" s="1" t="s">
        <v>3</v>
      </c>
      <c r="C1" s="2"/>
    </row>
    <row r="2" spans="2:4" s="5" customFormat="1" ht="18" customHeight="1" x14ac:dyDescent="0.15">
      <c r="B2" s="331" t="s">
        <v>1</v>
      </c>
      <c r="C2" s="332"/>
      <c r="D2" s="4" t="s">
        <v>0</v>
      </c>
    </row>
    <row r="3" spans="2:4" ht="18" customHeight="1" x14ac:dyDescent="0.15">
      <c r="B3" s="6" t="s">
        <v>15</v>
      </c>
      <c r="C3" s="7"/>
      <c r="D3" s="8" t="s">
        <v>4</v>
      </c>
    </row>
    <row r="4" spans="2:4" ht="18" customHeight="1" x14ac:dyDescent="0.15">
      <c r="B4" s="9"/>
      <c r="C4" s="10" t="s">
        <v>16</v>
      </c>
      <c r="D4" s="11" t="s">
        <v>5</v>
      </c>
    </row>
    <row r="5" spans="2:4" ht="18" customHeight="1" x14ac:dyDescent="0.15">
      <c r="B5" s="9"/>
      <c r="C5" s="10" t="s">
        <v>17</v>
      </c>
      <c r="D5" s="11" t="s">
        <v>6</v>
      </c>
    </row>
    <row r="6" spans="2:4" ht="18" customHeight="1" x14ac:dyDescent="0.15">
      <c r="B6" s="9"/>
      <c r="C6" s="10" t="s">
        <v>18</v>
      </c>
      <c r="D6" s="11" t="s">
        <v>7</v>
      </c>
    </row>
    <row r="7" spans="2:4" ht="18" customHeight="1" x14ac:dyDescent="0.15">
      <c r="B7" s="9"/>
      <c r="C7" s="10" t="s">
        <v>19</v>
      </c>
      <c r="D7" s="11" t="s">
        <v>8</v>
      </c>
    </row>
    <row r="8" spans="2:4" ht="18" customHeight="1" x14ac:dyDescent="0.15">
      <c r="B8" s="9"/>
      <c r="C8" s="10" t="s">
        <v>20</v>
      </c>
      <c r="D8" s="11" t="s">
        <v>314</v>
      </c>
    </row>
    <row r="9" spans="2:4" ht="18" customHeight="1" x14ac:dyDescent="0.15">
      <c r="B9" s="9"/>
      <c r="C9" s="10" t="s">
        <v>21</v>
      </c>
      <c r="D9" s="11" t="s">
        <v>315</v>
      </c>
    </row>
    <row r="10" spans="2:4" ht="18" customHeight="1" x14ac:dyDescent="0.15">
      <c r="B10" s="9"/>
      <c r="C10" s="10" t="s">
        <v>22</v>
      </c>
      <c r="D10" s="11" t="s">
        <v>9</v>
      </c>
    </row>
    <row r="11" spans="2:4" ht="18" customHeight="1" x14ac:dyDescent="0.15">
      <c r="B11" s="9"/>
      <c r="C11" s="10" t="s">
        <v>23</v>
      </c>
      <c r="D11" s="11" t="s">
        <v>10</v>
      </c>
    </row>
    <row r="12" spans="2:4" ht="18" customHeight="1" x14ac:dyDescent="0.15">
      <c r="B12" s="9"/>
      <c r="C12" s="10" t="s">
        <v>24</v>
      </c>
      <c r="D12" s="11" t="s">
        <v>11</v>
      </c>
    </row>
    <row r="13" spans="2:4" ht="18" customHeight="1" x14ac:dyDescent="0.15">
      <c r="B13" s="9" t="s">
        <v>25</v>
      </c>
      <c r="C13" s="10"/>
      <c r="D13" s="12" t="s">
        <v>2</v>
      </c>
    </row>
    <row r="14" spans="2:4" ht="18" customHeight="1" x14ac:dyDescent="0.15">
      <c r="B14" s="9"/>
      <c r="C14" s="10" t="s">
        <v>26</v>
      </c>
      <c r="D14" s="11" t="s">
        <v>12</v>
      </c>
    </row>
    <row r="15" spans="2:4" ht="18" customHeight="1" x14ac:dyDescent="0.15">
      <c r="B15" s="9"/>
      <c r="C15" s="10" t="s">
        <v>27</v>
      </c>
      <c r="D15" s="11" t="s">
        <v>13</v>
      </c>
    </row>
    <row r="16" spans="2:4" ht="18" customHeight="1" x14ac:dyDescent="0.15">
      <c r="B16" s="13"/>
      <c r="C16" s="14" t="s">
        <v>18</v>
      </c>
      <c r="D16" s="15" t="s">
        <v>14</v>
      </c>
    </row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.75" customHeight="1" x14ac:dyDescent="0.15"/>
    <row r="23" ht="18.75" customHeight="1" x14ac:dyDescent="0.15"/>
    <row r="24" ht="18.75" customHeight="1" x14ac:dyDescent="0.15"/>
    <row r="25" ht="18.75" customHeight="1" x14ac:dyDescent="0.15"/>
  </sheetData>
  <mergeCells count="1">
    <mergeCell ref="B2:C2"/>
  </mergeCells>
  <phoneticPr fontId="6"/>
  <hyperlinks>
    <hyperlink ref="D4" location="'12-1(1)'!A1" display="事業所数､従業者数､年間商品販売額の推移"/>
    <hyperlink ref="D5" location="'12-1(2)'!A1" display="従業者規模別事業所数"/>
    <hyperlink ref="D6" location="'12-1(3)'!A1" display="産業分類別事業所数､従業者数､年間商品販売額"/>
    <hyperlink ref="D7" location="'12-1(4)'!A1" display="産業分類別､従業者規模別事業所数､従業者数､年間商品販売額等"/>
    <hyperlink ref="D8" location="'12-1(5)'!A1" display="市町別卸売業・小売業別の事業所数､従業者数､年間商品販売額等"/>
    <hyperlink ref="D9" location="'12-1(6)'!A1" display="産業分類別､卸売販売額の販売先別割合（法人）"/>
    <hyperlink ref="D10" location="'12-1(7)'!A1" display="小売業業態別事業所数、従業者数、年間商品販売額、売場面積"/>
    <hyperlink ref="D11" location="'12-1(8)'!A1" display="大型小売店の現況（百貨店、スーパー）"/>
    <hyperlink ref="D12" location="'12-1(9)'!A1" display="酒類販売（消費）数量"/>
    <hyperlink ref="D14" location="'12-2(1)'!A1" display="県内貿易４港の輸出入額"/>
    <hyperlink ref="D15" location="'12-2(2)'!A1" display="高松港コンテナターミナルの外貿コンテナ取扱量"/>
    <hyperlink ref="D16" location="'12-2(3)'!A1" display="高松港コンテナターミナルの外貿コンテナ取扱量（国別）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C4:C1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35"/>
  <sheetViews>
    <sheetView showGridLines="0" zoomScaleNormal="100" zoomScaleSheetLayoutView="100" workbookViewId="0"/>
  </sheetViews>
  <sheetFormatPr defaultColWidth="10.7109375" defaultRowHeight="12" x14ac:dyDescent="0.15"/>
  <cols>
    <col min="1" max="1" width="5.28515625" style="261" customWidth="1"/>
    <col min="2" max="3" width="3.7109375" style="261" customWidth="1"/>
    <col min="4" max="4" width="1.7109375" style="261" customWidth="1"/>
    <col min="5" max="11" width="13.85546875" style="261" customWidth="1"/>
    <col min="12" max="12" width="2.7109375" style="80" customWidth="1"/>
    <col min="13" max="13" width="24.7109375" style="80" customWidth="1"/>
    <col min="14" max="20" width="14.28515625" style="261" customWidth="1"/>
    <col min="21" max="16384" width="10.7109375" style="261"/>
  </cols>
  <sheetData>
    <row r="1" spans="1:14" ht="13.5" x14ac:dyDescent="0.15">
      <c r="M1" s="210" t="s">
        <v>355</v>
      </c>
    </row>
    <row r="2" spans="1:14" ht="21" customHeight="1" x14ac:dyDescent="0.15">
      <c r="A2" s="23"/>
    </row>
    <row r="3" spans="1:14" ht="30" customHeight="1" thickBot="1" x14ac:dyDescent="0.2">
      <c r="A3" s="23" t="s">
        <v>210</v>
      </c>
      <c r="B3" s="32"/>
      <c r="C3" s="32"/>
      <c r="D3" s="32"/>
      <c r="E3" s="32"/>
      <c r="F3" s="32"/>
      <c r="G3" s="32"/>
      <c r="H3" s="32"/>
      <c r="I3" s="32"/>
      <c r="J3" s="262"/>
      <c r="K3" s="44" t="s">
        <v>209</v>
      </c>
    </row>
    <row r="4" spans="1:14" ht="15" customHeight="1" x14ac:dyDescent="0.15">
      <c r="A4" s="416" t="s">
        <v>200</v>
      </c>
      <c r="B4" s="416"/>
      <c r="C4" s="416"/>
      <c r="D4" s="417"/>
      <c r="E4" s="414" t="s">
        <v>208</v>
      </c>
      <c r="F4" s="414" t="s">
        <v>207</v>
      </c>
      <c r="G4" s="420" t="s">
        <v>206</v>
      </c>
      <c r="H4" s="420" t="s">
        <v>205</v>
      </c>
      <c r="I4" s="416"/>
      <c r="J4" s="416"/>
      <c r="K4" s="414" t="s">
        <v>204</v>
      </c>
    </row>
    <row r="5" spans="1:14" ht="15" customHeight="1" x14ac:dyDescent="0.15">
      <c r="A5" s="418"/>
      <c r="B5" s="418"/>
      <c r="C5" s="418"/>
      <c r="D5" s="419"/>
      <c r="E5" s="415"/>
      <c r="F5" s="415"/>
      <c r="G5" s="421"/>
      <c r="H5" s="263" t="s">
        <v>203</v>
      </c>
      <c r="I5" s="263" t="s">
        <v>202</v>
      </c>
      <c r="J5" s="264" t="s">
        <v>201</v>
      </c>
      <c r="K5" s="415"/>
    </row>
    <row r="6" spans="1:14" ht="6" customHeight="1" x14ac:dyDescent="0.15">
      <c r="A6" s="32"/>
      <c r="B6" s="32"/>
      <c r="C6" s="32"/>
      <c r="D6" s="32"/>
      <c r="E6" s="34"/>
      <c r="F6" s="26"/>
      <c r="G6" s="26"/>
      <c r="H6" s="32"/>
      <c r="I6" s="32"/>
      <c r="J6" s="32"/>
      <c r="K6" s="26"/>
    </row>
    <row r="7" spans="1:14" s="19" customFormat="1" ht="15" customHeight="1" x14ac:dyDescent="0.15">
      <c r="A7" s="261" t="s">
        <v>295</v>
      </c>
      <c r="B7" s="39" t="s">
        <v>347</v>
      </c>
      <c r="C7" s="261" t="s">
        <v>351</v>
      </c>
      <c r="D7" s="32"/>
      <c r="E7" s="204">
        <v>49605</v>
      </c>
      <c r="F7" s="41">
        <v>2876</v>
      </c>
      <c r="G7" s="41">
        <v>157</v>
      </c>
      <c r="H7" s="41">
        <v>4305</v>
      </c>
      <c r="I7" s="41">
        <v>1497</v>
      </c>
      <c r="J7" s="41">
        <v>2808</v>
      </c>
      <c r="K7" s="41">
        <v>1368</v>
      </c>
      <c r="L7" s="80"/>
      <c r="M7" s="80"/>
    </row>
    <row r="8" spans="1:14" ht="15" customHeight="1" x14ac:dyDescent="0.15">
      <c r="A8" s="79"/>
      <c r="B8" s="203" t="s">
        <v>348</v>
      </c>
      <c r="C8" s="32"/>
      <c r="D8" s="32"/>
      <c r="E8" s="204">
        <v>53208</v>
      </c>
      <c r="F8" s="41">
        <v>2727</v>
      </c>
      <c r="G8" s="41">
        <v>153</v>
      </c>
      <c r="H8" s="41">
        <v>4607</v>
      </c>
      <c r="I8" s="41">
        <v>1573</v>
      </c>
      <c r="J8" s="41">
        <v>3034</v>
      </c>
      <c r="K8" s="41">
        <v>1533</v>
      </c>
      <c r="N8" s="265"/>
    </row>
    <row r="9" spans="1:14" ht="15" customHeight="1" x14ac:dyDescent="0.15">
      <c r="A9" s="28"/>
      <c r="B9" s="66" t="s">
        <v>349</v>
      </c>
      <c r="C9" s="33"/>
      <c r="D9" s="33"/>
      <c r="E9" s="43">
        <v>54713</v>
      </c>
      <c r="F9" s="40">
        <v>2914</v>
      </c>
      <c r="G9" s="40">
        <v>159</v>
      </c>
      <c r="H9" s="40">
        <v>4544</v>
      </c>
      <c r="I9" s="40">
        <v>1534</v>
      </c>
      <c r="J9" s="40">
        <v>3010</v>
      </c>
      <c r="K9" s="40">
        <v>1672</v>
      </c>
      <c r="N9" s="265"/>
    </row>
    <row r="10" spans="1:14" ht="9" customHeight="1" x14ac:dyDescent="0.15">
      <c r="A10" s="79"/>
      <c r="B10" s="79"/>
      <c r="C10" s="79"/>
      <c r="D10" s="79"/>
      <c r="E10" s="204"/>
      <c r="F10" s="41"/>
      <c r="G10" s="41"/>
      <c r="H10" s="266"/>
      <c r="I10" s="266"/>
      <c r="J10" s="266"/>
      <c r="K10" s="41"/>
    </row>
    <row r="11" spans="1:14" ht="15" customHeight="1" x14ac:dyDescent="0.15">
      <c r="A11" s="79" t="s">
        <v>194</v>
      </c>
      <c r="B11" s="79"/>
      <c r="C11" s="79" t="s">
        <v>193</v>
      </c>
      <c r="D11" s="32"/>
      <c r="E11" s="204">
        <v>28227</v>
      </c>
      <c r="F11" s="41">
        <v>1455</v>
      </c>
      <c r="G11" s="41">
        <v>96</v>
      </c>
      <c r="H11" s="266">
        <v>2114</v>
      </c>
      <c r="I11" s="266">
        <v>702</v>
      </c>
      <c r="J11" s="266">
        <v>1412</v>
      </c>
      <c r="K11" s="41">
        <v>927</v>
      </c>
    </row>
    <row r="12" spans="1:14" ht="15" customHeight="1" x14ac:dyDescent="0.15">
      <c r="A12" s="79" t="s">
        <v>192</v>
      </c>
      <c r="B12" s="79"/>
      <c r="C12" s="79" t="s">
        <v>191</v>
      </c>
      <c r="D12" s="32"/>
      <c r="E12" s="204">
        <v>10339</v>
      </c>
      <c r="F12" s="41">
        <v>532</v>
      </c>
      <c r="G12" s="41">
        <v>20</v>
      </c>
      <c r="H12" s="266">
        <v>906</v>
      </c>
      <c r="I12" s="266">
        <v>311</v>
      </c>
      <c r="J12" s="266">
        <v>595</v>
      </c>
      <c r="K12" s="41">
        <v>279</v>
      </c>
      <c r="M12" s="97"/>
    </row>
    <row r="13" spans="1:14" ht="15" customHeight="1" x14ac:dyDescent="0.15">
      <c r="A13" s="79" t="s">
        <v>190</v>
      </c>
      <c r="B13" s="79"/>
      <c r="C13" s="79" t="s">
        <v>189</v>
      </c>
      <c r="D13" s="32"/>
      <c r="E13" s="204">
        <v>5330</v>
      </c>
      <c r="F13" s="41">
        <v>286</v>
      </c>
      <c r="G13" s="41">
        <v>8</v>
      </c>
      <c r="H13" s="266">
        <v>424</v>
      </c>
      <c r="I13" s="266">
        <v>151</v>
      </c>
      <c r="J13" s="266">
        <v>273</v>
      </c>
      <c r="K13" s="41">
        <v>265</v>
      </c>
      <c r="L13" s="106"/>
      <c r="M13" s="106"/>
    </row>
    <row r="14" spans="1:14" ht="15" customHeight="1" x14ac:dyDescent="0.15">
      <c r="A14" s="79" t="s">
        <v>188</v>
      </c>
      <c r="B14" s="79" t="s">
        <v>187</v>
      </c>
      <c r="C14" s="79" t="s">
        <v>186</v>
      </c>
      <c r="D14" s="32"/>
      <c r="E14" s="204">
        <v>6105</v>
      </c>
      <c r="F14" s="41">
        <v>316</v>
      </c>
      <c r="G14" s="41">
        <v>11</v>
      </c>
      <c r="H14" s="266">
        <v>609</v>
      </c>
      <c r="I14" s="266">
        <v>190</v>
      </c>
      <c r="J14" s="266">
        <v>419</v>
      </c>
      <c r="K14" s="41">
        <v>83</v>
      </c>
    </row>
    <row r="15" spans="1:14" ht="15" customHeight="1" x14ac:dyDescent="0.15">
      <c r="A15" s="79" t="s">
        <v>185</v>
      </c>
      <c r="B15" s="79"/>
      <c r="C15" s="79" t="s">
        <v>184</v>
      </c>
      <c r="D15" s="32"/>
      <c r="E15" s="204">
        <v>3423</v>
      </c>
      <c r="F15" s="41">
        <v>199</v>
      </c>
      <c r="G15" s="41">
        <v>9</v>
      </c>
      <c r="H15" s="266">
        <v>333</v>
      </c>
      <c r="I15" s="266">
        <v>128</v>
      </c>
      <c r="J15" s="266">
        <v>205</v>
      </c>
      <c r="K15" s="41">
        <v>43</v>
      </c>
    </row>
    <row r="16" spans="1:14" ht="15" customHeight="1" x14ac:dyDescent="0.15">
      <c r="A16" s="79" t="s">
        <v>183</v>
      </c>
      <c r="B16" s="79"/>
      <c r="C16" s="79" t="s">
        <v>182</v>
      </c>
      <c r="D16" s="32"/>
      <c r="E16" s="204">
        <v>1683</v>
      </c>
      <c r="F16" s="41">
        <v>119</v>
      </c>
      <c r="G16" s="41">
        <v>12</v>
      </c>
      <c r="H16" s="266">
        <v>149</v>
      </c>
      <c r="I16" s="266">
        <v>52</v>
      </c>
      <c r="J16" s="266">
        <v>97</v>
      </c>
      <c r="K16" s="41">
        <v>72</v>
      </c>
    </row>
    <row r="17" spans="1:14" ht="6" customHeight="1" thickBot="1" x14ac:dyDescent="0.2">
      <c r="A17" s="267"/>
      <c r="B17" s="267"/>
      <c r="C17" s="267"/>
      <c r="D17" s="267"/>
      <c r="E17" s="268"/>
      <c r="F17" s="269"/>
      <c r="G17" s="270"/>
      <c r="H17" s="270"/>
      <c r="I17" s="270"/>
      <c r="J17" s="270"/>
      <c r="K17" s="270"/>
    </row>
    <row r="18" spans="1:14" ht="18" customHeight="1" thickBot="1" x14ac:dyDescent="0.2">
      <c r="E18" s="265"/>
      <c r="F18" s="265"/>
      <c r="G18" s="265"/>
      <c r="H18" s="265"/>
      <c r="I18" s="265"/>
      <c r="J18" s="265"/>
      <c r="K18" s="265"/>
    </row>
    <row r="19" spans="1:14" s="35" customFormat="1" ht="15" customHeight="1" x14ac:dyDescent="0.15">
      <c r="A19" s="426" t="s">
        <v>200</v>
      </c>
      <c r="B19" s="426"/>
      <c r="C19" s="426"/>
      <c r="D19" s="427"/>
      <c r="E19" s="422" t="s">
        <v>199</v>
      </c>
      <c r="F19" s="422" t="s">
        <v>198</v>
      </c>
      <c r="G19" s="430" t="s">
        <v>311</v>
      </c>
      <c r="H19" s="430" t="s">
        <v>196</v>
      </c>
      <c r="I19" s="430" t="s">
        <v>197</v>
      </c>
      <c r="J19" s="422" t="s">
        <v>312</v>
      </c>
      <c r="K19" s="424" t="s">
        <v>195</v>
      </c>
      <c r="L19" s="80"/>
      <c r="M19" s="80"/>
    </row>
    <row r="20" spans="1:14" s="35" customFormat="1" ht="15" customHeight="1" x14ac:dyDescent="0.15">
      <c r="A20" s="428"/>
      <c r="B20" s="428"/>
      <c r="C20" s="428"/>
      <c r="D20" s="429"/>
      <c r="E20" s="423"/>
      <c r="F20" s="423"/>
      <c r="G20" s="431"/>
      <c r="H20" s="423"/>
      <c r="I20" s="423"/>
      <c r="J20" s="423"/>
      <c r="K20" s="425"/>
      <c r="L20" s="80"/>
      <c r="M20" s="80"/>
    </row>
    <row r="21" spans="1:14" s="35" customFormat="1" ht="6" customHeight="1" x14ac:dyDescent="0.15">
      <c r="A21" s="38"/>
      <c r="B21" s="38"/>
      <c r="C21" s="38"/>
      <c r="D21" s="38"/>
      <c r="E21" s="271"/>
      <c r="F21" s="272"/>
      <c r="G21" s="273"/>
      <c r="H21" s="38"/>
      <c r="I21" s="38"/>
      <c r="J21" s="38"/>
      <c r="K21" s="38"/>
      <c r="L21" s="80"/>
      <c r="M21" s="80"/>
    </row>
    <row r="22" spans="1:14" s="42" customFormat="1" ht="15" customHeight="1" x14ac:dyDescent="0.15">
      <c r="A22" s="35" t="s">
        <v>295</v>
      </c>
      <c r="B22" s="39" t="s">
        <v>347</v>
      </c>
      <c r="C22" s="35" t="s">
        <v>351</v>
      </c>
      <c r="D22" s="38"/>
      <c r="E22" s="274">
        <v>11194</v>
      </c>
      <c r="F22" s="37">
        <v>1389</v>
      </c>
      <c r="G22" s="37">
        <v>1049</v>
      </c>
      <c r="H22" s="37">
        <v>3510</v>
      </c>
      <c r="I22" s="37">
        <v>7066</v>
      </c>
      <c r="J22" s="37">
        <v>13559</v>
      </c>
      <c r="K22" s="37">
        <v>3132</v>
      </c>
      <c r="L22" s="80"/>
      <c r="M22" s="80"/>
    </row>
    <row r="23" spans="1:14" s="35" customFormat="1" ht="15" customHeight="1" x14ac:dyDescent="0.15">
      <c r="A23" s="79"/>
      <c r="B23" s="203" t="s">
        <v>348</v>
      </c>
      <c r="C23" s="32"/>
      <c r="D23" s="38"/>
      <c r="E23" s="205">
        <v>12128</v>
      </c>
      <c r="F23" s="37">
        <v>1423</v>
      </c>
      <c r="G23" s="37">
        <v>1057</v>
      </c>
      <c r="H23" s="37">
        <v>4555</v>
      </c>
      <c r="I23" s="37">
        <v>5999</v>
      </c>
      <c r="J23" s="37">
        <v>16602</v>
      </c>
      <c r="K23" s="37">
        <v>2424</v>
      </c>
      <c r="L23" s="80"/>
      <c r="M23" s="80"/>
      <c r="N23" s="275"/>
    </row>
    <row r="24" spans="1:14" s="35" customFormat="1" ht="15" customHeight="1" x14ac:dyDescent="0.15">
      <c r="A24" s="28"/>
      <c r="B24" s="66" t="s">
        <v>349</v>
      </c>
      <c r="C24" s="33"/>
      <c r="D24" s="206"/>
      <c r="E24" s="36">
        <v>13895</v>
      </c>
      <c r="F24" s="36">
        <v>1402</v>
      </c>
      <c r="G24" s="36">
        <v>1133</v>
      </c>
      <c r="H24" s="36">
        <v>4329</v>
      </c>
      <c r="I24" s="36">
        <v>6064</v>
      </c>
      <c r="J24" s="36">
        <v>16370</v>
      </c>
      <c r="K24" s="36">
        <v>2231</v>
      </c>
      <c r="L24" s="80"/>
      <c r="M24" s="80"/>
      <c r="N24" s="275"/>
    </row>
    <row r="25" spans="1:14" s="35" customFormat="1" ht="9" customHeight="1" x14ac:dyDescent="0.15">
      <c r="A25" s="39"/>
      <c r="B25" s="39"/>
      <c r="C25" s="39"/>
      <c r="D25" s="39"/>
      <c r="E25" s="274"/>
      <c r="F25" s="37"/>
      <c r="G25" s="37"/>
      <c r="H25" s="37"/>
      <c r="I25" s="37"/>
      <c r="J25" s="37"/>
      <c r="K25" s="37"/>
      <c r="L25" s="80"/>
      <c r="M25" s="80"/>
    </row>
    <row r="26" spans="1:14" s="35" customFormat="1" ht="15" customHeight="1" x14ac:dyDescent="0.15">
      <c r="A26" s="39" t="s">
        <v>194</v>
      </c>
      <c r="B26" s="39"/>
      <c r="C26" s="39" t="s">
        <v>193</v>
      </c>
      <c r="D26" s="39"/>
      <c r="E26" s="274">
        <v>8006</v>
      </c>
      <c r="F26" s="37">
        <v>877</v>
      </c>
      <c r="G26" s="37">
        <v>596</v>
      </c>
      <c r="H26" s="37">
        <v>1974</v>
      </c>
      <c r="I26" s="37">
        <v>3019</v>
      </c>
      <c r="J26" s="37">
        <v>8193</v>
      </c>
      <c r="K26" s="37">
        <v>972</v>
      </c>
      <c r="L26" s="80"/>
      <c r="M26" s="80"/>
    </row>
    <row r="27" spans="1:14" s="35" customFormat="1" ht="15" customHeight="1" x14ac:dyDescent="0.15">
      <c r="A27" s="39" t="s">
        <v>192</v>
      </c>
      <c r="B27" s="39"/>
      <c r="C27" s="39" t="s">
        <v>191</v>
      </c>
      <c r="D27" s="39"/>
      <c r="E27" s="274">
        <v>2263</v>
      </c>
      <c r="F27" s="37">
        <v>189</v>
      </c>
      <c r="G27" s="37">
        <v>172</v>
      </c>
      <c r="H27" s="37">
        <v>935</v>
      </c>
      <c r="I27" s="37">
        <v>1248</v>
      </c>
      <c r="J27" s="37">
        <v>3323</v>
      </c>
      <c r="K27" s="37">
        <v>472</v>
      </c>
      <c r="L27" s="80"/>
      <c r="M27" s="80"/>
    </row>
    <row r="28" spans="1:14" s="35" customFormat="1" ht="15" customHeight="1" x14ac:dyDescent="0.15">
      <c r="A28" s="39" t="s">
        <v>190</v>
      </c>
      <c r="B28" s="39"/>
      <c r="C28" s="39" t="s">
        <v>189</v>
      </c>
      <c r="D28" s="39"/>
      <c r="E28" s="274">
        <v>954</v>
      </c>
      <c r="F28" s="37">
        <v>95</v>
      </c>
      <c r="G28" s="37">
        <v>77</v>
      </c>
      <c r="H28" s="37">
        <v>391</v>
      </c>
      <c r="I28" s="37">
        <v>563</v>
      </c>
      <c r="J28" s="37">
        <v>1463</v>
      </c>
      <c r="K28" s="37">
        <v>208</v>
      </c>
      <c r="L28" s="80"/>
      <c r="M28" s="80"/>
    </row>
    <row r="29" spans="1:14" s="35" customFormat="1" ht="15" customHeight="1" x14ac:dyDescent="0.15">
      <c r="A29" s="39" t="s">
        <v>188</v>
      </c>
      <c r="B29" s="39" t="s">
        <v>187</v>
      </c>
      <c r="C29" s="39" t="s">
        <v>186</v>
      </c>
      <c r="D29" s="39"/>
      <c r="E29" s="274">
        <v>1429</v>
      </c>
      <c r="F29" s="37">
        <v>114</v>
      </c>
      <c r="G29" s="37">
        <v>93</v>
      </c>
      <c r="H29" s="37">
        <v>598</v>
      </c>
      <c r="I29" s="37">
        <v>717</v>
      </c>
      <c r="J29" s="37">
        <v>1836</v>
      </c>
      <c r="K29" s="37">
        <v>300</v>
      </c>
      <c r="L29" s="80"/>
      <c r="M29" s="80"/>
    </row>
    <row r="30" spans="1:14" s="35" customFormat="1" ht="15" customHeight="1" x14ac:dyDescent="0.15">
      <c r="A30" s="39" t="s">
        <v>185</v>
      </c>
      <c r="B30" s="39"/>
      <c r="C30" s="39" t="s">
        <v>184</v>
      </c>
      <c r="D30" s="39"/>
      <c r="E30" s="274">
        <v>706</v>
      </c>
      <c r="F30" s="37">
        <v>96</v>
      </c>
      <c r="G30" s="37">
        <v>164</v>
      </c>
      <c r="H30" s="37">
        <v>269</v>
      </c>
      <c r="I30" s="37">
        <v>386</v>
      </c>
      <c r="J30" s="37">
        <v>1043</v>
      </c>
      <c r="K30" s="37">
        <v>176</v>
      </c>
      <c r="L30" s="80"/>
      <c r="M30" s="80"/>
    </row>
    <row r="31" spans="1:14" s="35" customFormat="1" ht="15" customHeight="1" x14ac:dyDescent="0.15">
      <c r="A31" s="39" t="s">
        <v>183</v>
      </c>
      <c r="B31" s="39"/>
      <c r="C31" s="39" t="s">
        <v>182</v>
      </c>
      <c r="D31" s="38"/>
      <c r="E31" s="274">
        <v>391</v>
      </c>
      <c r="F31" s="37">
        <v>30</v>
      </c>
      <c r="G31" s="37">
        <v>26</v>
      </c>
      <c r="H31" s="37">
        <v>158</v>
      </c>
      <c r="I31" s="37">
        <v>129</v>
      </c>
      <c r="J31" s="37">
        <v>495</v>
      </c>
      <c r="K31" s="37">
        <v>101</v>
      </c>
      <c r="L31" s="80"/>
      <c r="M31" s="80"/>
    </row>
    <row r="32" spans="1:14" s="35" customFormat="1" ht="6" customHeight="1" thickBot="1" x14ac:dyDescent="0.2">
      <c r="A32" s="276"/>
      <c r="B32" s="276"/>
      <c r="C32" s="276"/>
      <c r="D32" s="276"/>
      <c r="E32" s="277"/>
      <c r="F32" s="278"/>
      <c r="G32" s="279"/>
      <c r="H32" s="279"/>
      <c r="I32" s="279"/>
      <c r="J32" s="279"/>
      <c r="K32" s="279"/>
      <c r="L32" s="80"/>
      <c r="M32" s="80"/>
    </row>
    <row r="33" spans="1:13" s="35" customFormat="1" ht="14.25" customHeight="1" x14ac:dyDescent="0.15">
      <c r="A33" s="35" t="s">
        <v>291</v>
      </c>
      <c r="E33" s="280"/>
      <c r="F33" s="280"/>
      <c r="G33" s="280"/>
      <c r="H33" s="280"/>
      <c r="I33" s="280"/>
      <c r="J33" s="280"/>
      <c r="K33" s="280"/>
      <c r="L33" s="80"/>
      <c r="M33" s="80"/>
    </row>
    <row r="34" spans="1:13" s="35" customFormat="1" ht="14.25" customHeight="1" x14ac:dyDescent="0.15">
      <c r="A34" s="35" t="s">
        <v>181</v>
      </c>
      <c r="L34" s="80"/>
      <c r="M34" s="80"/>
    </row>
    <row r="35" spans="1:13" s="35" customFormat="1" ht="14.25" customHeight="1" x14ac:dyDescent="0.15">
      <c r="A35" s="35" t="s">
        <v>180</v>
      </c>
      <c r="L35" s="80"/>
      <c r="M35" s="80"/>
    </row>
  </sheetData>
  <mergeCells count="14">
    <mergeCell ref="J19:J20"/>
    <mergeCell ref="K19:K20"/>
    <mergeCell ref="A19:D20"/>
    <mergeCell ref="E19:E20"/>
    <mergeCell ref="F19:F20"/>
    <mergeCell ref="G19:G20"/>
    <mergeCell ref="H19:H20"/>
    <mergeCell ref="I19:I20"/>
    <mergeCell ref="K4:K5"/>
    <mergeCell ref="A4:D5"/>
    <mergeCell ref="E4:E5"/>
    <mergeCell ref="F4:F5"/>
    <mergeCell ref="G4:G5"/>
    <mergeCell ref="H4:J4"/>
  </mergeCells>
  <phoneticPr fontId="6"/>
  <hyperlinks>
    <hyperlink ref="M1" location="商業・貿易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71"/>
  <sheetViews>
    <sheetView showGridLines="0" zoomScaleNormal="100" zoomScaleSheetLayoutView="100" workbookViewId="0"/>
  </sheetViews>
  <sheetFormatPr defaultColWidth="10.7109375" defaultRowHeight="12" x14ac:dyDescent="0.15"/>
  <cols>
    <col min="1" max="1" width="4.7109375" style="16" customWidth="1"/>
    <col min="2" max="2" width="1.7109375" style="16" customWidth="1"/>
    <col min="3" max="3" width="9.28515625" style="16" customWidth="1"/>
    <col min="4" max="4" width="5.28515625" style="16" customWidth="1"/>
    <col min="5" max="5" width="11" style="16" customWidth="1"/>
    <col min="6" max="6" width="1.7109375" style="16" customWidth="1"/>
    <col min="7" max="10" width="19.5703125" style="16" customWidth="1"/>
    <col min="11" max="11" width="2.7109375" style="80" customWidth="1"/>
    <col min="12" max="12" width="24.7109375" style="80" customWidth="1"/>
    <col min="13" max="13" width="10.7109375" style="16"/>
    <col min="14" max="14" width="11.85546875" style="16" bestFit="1" customWidth="1"/>
    <col min="15" max="16384" width="10.7109375" style="16"/>
  </cols>
  <sheetData>
    <row r="1" spans="1:14" ht="12" customHeight="1" x14ac:dyDescent="0.15">
      <c r="L1" s="210" t="s">
        <v>355</v>
      </c>
    </row>
    <row r="2" spans="1:14" ht="21" x14ac:dyDescent="0.15">
      <c r="A2" s="25" t="s">
        <v>247</v>
      </c>
      <c r="B2" s="24"/>
      <c r="C2" s="24"/>
      <c r="D2" s="24"/>
      <c r="E2" s="24"/>
      <c r="F2" s="24"/>
      <c r="G2" s="24"/>
      <c r="H2" s="24"/>
      <c r="I2" s="24"/>
      <c r="J2" s="24"/>
    </row>
    <row r="3" spans="1:14" ht="30" customHeight="1" thickBot="1" x14ac:dyDescent="0.2">
      <c r="A3" s="23" t="s">
        <v>246</v>
      </c>
      <c r="B3" s="17"/>
      <c r="C3" s="17"/>
      <c r="D3" s="17"/>
      <c r="E3" s="17"/>
      <c r="F3" s="17"/>
      <c r="G3" s="17"/>
      <c r="H3" s="17"/>
      <c r="I3" s="17"/>
      <c r="J3" s="54" t="s">
        <v>245</v>
      </c>
    </row>
    <row r="4" spans="1:14" ht="18" customHeight="1" x14ac:dyDescent="0.15">
      <c r="A4" s="433" t="s">
        <v>240</v>
      </c>
      <c r="B4" s="433"/>
      <c r="C4" s="433"/>
      <c r="D4" s="433"/>
      <c r="E4" s="433"/>
      <c r="F4" s="434"/>
      <c r="G4" s="67"/>
      <c r="H4" s="68" t="s">
        <v>244</v>
      </c>
      <c r="I4" s="68"/>
      <c r="J4" s="69"/>
    </row>
    <row r="5" spans="1:14" ht="18" customHeight="1" x14ac:dyDescent="0.15">
      <c r="A5" s="435"/>
      <c r="B5" s="435"/>
      <c r="C5" s="435"/>
      <c r="D5" s="435"/>
      <c r="E5" s="435"/>
      <c r="F5" s="436"/>
      <c r="G5" s="226" t="s">
        <v>239</v>
      </c>
      <c r="H5" s="226" t="s">
        <v>238</v>
      </c>
      <c r="I5" s="226" t="s">
        <v>237</v>
      </c>
      <c r="J5" s="225" t="s">
        <v>236</v>
      </c>
    </row>
    <row r="6" spans="1:14" ht="6" customHeight="1" x14ac:dyDescent="0.15">
      <c r="A6" s="32"/>
      <c r="B6" s="32"/>
      <c r="C6" s="32"/>
      <c r="D6" s="32"/>
      <c r="E6" s="32"/>
      <c r="F6" s="32"/>
      <c r="G6" s="281"/>
      <c r="H6" s="22"/>
      <c r="I6" s="22"/>
      <c r="J6" s="22"/>
    </row>
    <row r="7" spans="1:14" ht="14.25" customHeight="1" x14ac:dyDescent="0.15">
      <c r="A7" s="32"/>
      <c r="B7" s="32"/>
      <c r="C7" s="16" t="s">
        <v>363</v>
      </c>
      <c r="D7" s="20">
        <v>30</v>
      </c>
      <c r="E7" s="16" t="s">
        <v>352</v>
      </c>
      <c r="F7" s="32"/>
      <c r="G7" s="59">
        <v>166794997</v>
      </c>
      <c r="H7" s="60">
        <v>54456284</v>
      </c>
      <c r="I7" s="60">
        <v>59635550</v>
      </c>
      <c r="J7" s="60">
        <v>369462</v>
      </c>
    </row>
    <row r="8" spans="1:14" ht="14.25" customHeight="1" x14ac:dyDescent="0.15">
      <c r="A8" s="32"/>
      <c r="B8" s="32"/>
      <c r="C8" s="16" t="s">
        <v>296</v>
      </c>
      <c r="D8" s="79" t="s">
        <v>297</v>
      </c>
      <c r="E8" s="32"/>
      <c r="F8" s="32"/>
      <c r="G8" s="59">
        <v>198615752</v>
      </c>
      <c r="H8" s="60">
        <v>54054243</v>
      </c>
      <c r="I8" s="60" t="s">
        <v>274</v>
      </c>
      <c r="J8" s="60">
        <v>235843</v>
      </c>
    </row>
    <row r="9" spans="1:14" ht="14.25" customHeight="1" x14ac:dyDescent="0.15">
      <c r="A9" s="32"/>
      <c r="B9" s="32"/>
      <c r="C9" s="79"/>
      <c r="D9" s="79" t="s">
        <v>347</v>
      </c>
      <c r="E9" s="32"/>
      <c r="F9" s="32"/>
      <c r="G9" s="59">
        <v>143390503</v>
      </c>
      <c r="H9" s="60">
        <v>41240461</v>
      </c>
      <c r="I9" s="60" t="s">
        <v>274</v>
      </c>
      <c r="J9" s="60">
        <v>389417</v>
      </c>
    </row>
    <row r="10" spans="1:14" s="19" customFormat="1" ht="14.25" customHeight="1" x14ac:dyDescent="0.15">
      <c r="A10" s="33"/>
      <c r="B10" s="33"/>
      <c r="C10" s="28"/>
      <c r="D10" s="207" t="s">
        <v>348</v>
      </c>
      <c r="E10" s="33"/>
      <c r="F10" s="33"/>
      <c r="G10" s="64">
        <v>178868224</v>
      </c>
      <c r="H10" s="65">
        <v>51578997</v>
      </c>
      <c r="I10" s="60" t="s">
        <v>274</v>
      </c>
      <c r="J10" s="65">
        <v>255927</v>
      </c>
      <c r="K10" s="80"/>
      <c r="L10" s="80"/>
    </row>
    <row r="11" spans="1:14" s="284" customFormat="1" ht="14.25" customHeight="1" x14ac:dyDescent="0.15">
      <c r="A11" s="282"/>
      <c r="B11" s="282"/>
      <c r="C11" s="283"/>
      <c r="D11" s="70" t="s">
        <v>364</v>
      </c>
      <c r="E11" s="33"/>
      <c r="F11" s="33"/>
      <c r="G11" s="57">
        <v>257389367</v>
      </c>
      <c r="H11" s="58">
        <v>55637817</v>
      </c>
      <c r="I11" s="58" t="s">
        <v>274</v>
      </c>
      <c r="J11" s="58">
        <v>195321</v>
      </c>
      <c r="K11" s="80"/>
      <c r="L11" s="80"/>
    </row>
    <row r="12" spans="1:14" ht="6" customHeight="1" x14ac:dyDescent="0.15">
      <c r="A12" s="208"/>
      <c r="B12" s="208"/>
      <c r="C12" s="208"/>
      <c r="D12" s="208"/>
      <c r="E12" s="208"/>
      <c r="F12" s="208"/>
      <c r="G12" s="59"/>
      <c r="H12" s="60"/>
      <c r="I12" s="60"/>
      <c r="J12" s="60"/>
      <c r="L12" s="97"/>
    </row>
    <row r="13" spans="1:14" ht="6" customHeight="1" x14ac:dyDescent="0.15">
      <c r="A13" s="79"/>
      <c r="B13" s="34"/>
      <c r="C13" s="32"/>
      <c r="D13" s="32"/>
      <c r="E13" s="32"/>
      <c r="F13" s="32"/>
      <c r="G13" s="285"/>
      <c r="H13" s="60"/>
      <c r="I13" s="60"/>
      <c r="J13" s="60"/>
      <c r="K13" s="106"/>
      <c r="L13" s="106"/>
    </row>
    <row r="14" spans="1:14" ht="14.25" customHeight="1" x14ac:dyDescent="0.15">
      <c r="A14" s="78"/>
      <c r="B14" s="34"/>
      <c r="C14" s="432" t="s">
        <v>234</v>
      </c>
      <c r="D14" s="432"/>
      <c r="E14" s="432"/>
      <c r="F14" s="32"/>
      <c r="G14" s="286">
        <v>35219</v>
      </c>
      <c r="H14" s="65">
        <f>0+894214</f>
        <v>894214</v>
      </c>
      <c r="I14" s="65" t="s">
        <v>274</v>
      </c>
      <c r="J14" s="65" t="s">
        <v>164</v>
      </c>
      <c r="N14" s="55"/>
    </row>
    <row r="15" spans="1:14" ht="14.25" customHeight="1" x14ac:dyDescent="0.15">
      <c r="A15" s="78"/>
      <c r="B15" s="34"/>
      <c r="C15" s="432" t="s">
        <v>243</v>
      </c>
      <c r="D15" s="432"/>
      <c r="E15" s="432"/>
      <c r="F15" s="32"/>
      <c r="G15" s="286" t="s">
        <v>164</v>
      </c>
      <c r="H15" s="65" t="s">
        <v>353</v>
      </c>
      <c r="I15" s="65" t="s">
        <v>274</v>
      </c>
      <c r="J15" s="65" t="s">
        <v>164</v>
      </c>
    </row>
    <row r="16" spans="1:14" ht="14.25" customHeight="1" x14ac:dyDescent="0.15">
      <c r="A16" s="78"/>
      <c r="B16" s="34"/>
      <c r="C16" s="432" t="s">
        <v>292</v>
      </c>
      <c r="D16" s="432"/>
      <c r="E16" s="432"/>
      <c r="F16" s="32"/>
      <c r="G16" s="286">
        <v>4766369</v>
      </c>
      <c r="H16" s="65">
        <v>1944233</v>
      </c>
      <c r="I16" s="65" t="s">
        <v>274</v>
      </c>
      <c r="J16" s="65" t="s">
        <v>164</v>
      </c>
    </row>
    <row r="17" spans="1:15" ht="14.25" customHeight="1" x14ac:dyDescent="0.15">
      <c r="A17" s="78" t="s">
        <v>232</v>
      </c>
      <c r="B17" s="34"/>
      <c r="C17" s="432" t="s">
        <v>230</v>
      </c>
      <c r="D17" s="432"/>
      <c r="E17" s="432"/>
      <c r="F17" s="32"/>
      <c r="G17" s="286">
        <v>106212453</v>
      </c>
      <c r="H17" s="65">
        <v>473589</v>
      </c>
      <c r="I17" s="65" t="s">
        <v>274</v>
      </c>
      <c r="J17" s="65" t="s">
        <v>164</v>
      </c>
    </row>
    <row r="18" spans="1:15" ht="14.25" customHeight="1" x14ac:dyDescent="0.15">
      <c r="A18" s="78" t="s">
        <v>231</v>
      </c>
      <c r="B18" s="34"/>
      <c r="C18" s="432" t="s">
        <v>228</v>
      </c>
      <c r="D18" s="432"/>
      <c r="E18" s="432"/>
      <c r="F18" s="32"/>
      <c r="G18" s="286">
        <v>0</v>
      </c>
      <c r="H18" s="65">
        <v>0</v>
      </c>
      <c r="I18" s="65" t="s">
        <v>274</v>
      </c>
      <c r="J18" s="65" t="s">
        <v>164</v>
      </c>
    </row>
    <row r="19" spans="1:15" ht="14.25" customHeight="1" x14ac:dyDescent="0.15">
      <c r="A19" s="78" t="s">
        <v>229</v>
      </c>
      <c r="B19" s="34"/>
      <c r="C19" s="432" t="s">
        <v>226</v>
      </c>
      <c r="D19" s="432"/>
      <c r="E19" s="432"/>
      <c r="F19" s="32"/>
      <c r="G19" s="286">
        <v>534871</v>
      </c>
      <c r="H19" s="65">
        <v>7607136</v>
      </c>
      <c r="I19" s="65" t="s">
        <v>274</v>
      </c>
      <c r="J19" s="65">
        <v>193613</v>
      </c>
    </row>
    <row r="20" spans="1:15" ht="14.25" customHeight="1" x14ac:dyDescent="0.15">
      <c r="A20" s="78" t="s">
        <v>227</v>
      </c>
      <c r="B20" s="34"/>
      <c r="C20" s="432" t="s">
        <v>225</v>
      </c>
      <c r="D20" s="432"/>
      <c r="E20" s="432"/>
      <c r="F20" s="32"/>
      <c r="G20" s="286">
        <v>5253094</v>
      </c>
      <c r="H20" s="65">
        <v>1846723</v>
      </c>
      <c r="I20" s="65" t="s">
        <v>274</v>
      </c>
      <c r="J20" s="65" t="s">
        <v>164</v>
      </c>
    </row>
    <row r="21" spans="1:15" ht="14.25" customHeight="1" x14ac:dyDescent="0.15">
      <c r="A21" s="78" t="s">
        <v>118</v>
      </c>
      <c r="B21" s="34"/>
      <c r="C21" s="432" t="s">
        <v>224</v>
      </c>
      <c r="D21" s="432"/>
      <c r="E21" s="432"/>
      <c r="F21" s="32"/>
      <c r="G21" s="286">
        <v>140410527</v>
      </c>
      <c r="H21" s="65">
        <v>24130873</v>
      </c>
      <c r="I21" s="65" t="s">
        <v>274</v>
      </c>
      <c r="J21" s="65" t="s">
        <v>164</v>
      </c>
    </row>
    <row r="22" spans="1:15" ht="14.25" customHeight="1" x14ac:dyDescent="0.15">
      <c r="A22" s="78"/>
      <c r="B22" s="34"/>
      <c r="C22" s="432" t="s">
        <v>223</v>
      </c>
      <c r="D22" s="432"/>
      <c r="E22" s="432"/>
      <c r="F22" s="32"/>
      <c r="G22" s="286">
        <v>176834</v>
      </c>
      <c r="H22" s="65">
        <v>2796900</v>
      </c>
      <c r="I22" s="65" t="s">
        <v>274</v>
      </c>
      <c r="J22" s="65" t="s">
        <v>164</v>
      </c>
    </row>
    <row r="23" spans="1:15" ht="14.25" customHeight="1" x14ac:dyDescent="0.15">
      <c r="A23" s="78"/>
      <c r="B23" s="34"/>
      <c r="C23" s="432" t="s">
        <v>222</v>
      </c>
      <c r="D23" s="432"/>
      <c r="E23" s="432"/>
      <c r="F23" s="32"/>
      <c r="G23" s="286">
        <v>0</v>
      </c>
      <c r="H23" s="65">
        <v>15944149</v>
      </c>
      <c r="I23" s="65" t="s">
        <v>274</v>
      </c>
      <c r="J23" s="65">
        <v>1708</v>
      </c>
      <c r="M23" s="45"/>
    </row>
    <row r="24" spans="1:15" ht="8.25" customHeight="1" x14ac:dyDescent="0.15">
      <c r="A24" s="209"/>
      <c r="B24" s="53"/>
      <c r="C24" s="208"/>
      <c r="D24" s="208"/>
      <c r="E24" s="208"/>
      <c r="F24" s="208"/>
      <c r="G24" s="286"/>
      <c r="H24" s="65"/>
      <c r="I24" s="65"/>
      <c r="J24" s="65"/>
      <c r="M24" s="56"/>
    </row>
    <row r="25" spans="1:15" ht="6" customHeight="1" x14ac:dyDescent="0.15">
      <c r="A25" s="79"/>
      <c r="B25" s="34"/>
      <c r="C25" s="32"/>
      <c r="D25" s="32"/>
      <c r="E25" s="32"/>
      <c r="F25" s="32"/>
      <c r="G25" s="286"/>
      <c r="H25" s="65"/>
      <c r="I25" s="65"/>
      <c r="J25" s="65"/>
      <c r="M25" s="45"/>
    </row>
    <row r="26" spans="1:15" ht="14.25" customHeight="1" x14ac:dyDescent="0.15">
      <c r="A26" s="79"/>
      <c r="B26" s="34"/>
      <c r="C26" s="432" t="s">
        <v>221</v>
      </c>
      <c r="D26" s="432"/>
      <c r="E26" s="432"/>
      <c r="F26" s="32"/>
      <c r="G26" s="286">
        <v>64431977</v>
      </c>
      <c r="H26" s="65">
        <f>0+47825845</f>
        <v>47825845</v>
      </c>
      <c r="I26" s="65" t="s">
        <v>274</v>
      </c>
      <c r="J26" s="65">
        <v>187410</v>
      </c>
    </row>
    <row r="27" spans="1:15" ht="14.25" customHeight="1" x14ac:dyDescent="0.15">
      <c r="A27" s="78"/>
      <c r="B27" s="34"/>
      <c r="C27" s="432" t="s">
        <v>220</v>
      </c>
      <c r="D27" s="432"/>
      <c r="E27" s="432"/>
      <c r="F27" s="32"/>
      <c r="G27" s="286">
        <v>2120622</v>
      </c>
      <c r="H27" s="65">
        <f>0+201608</f>
        <v>201608</v>
      </c>
      <c r="I27" s="65" t="s">
        <v>274</v>
      </c>
      <c r="J27" s="65">
        <v>0</v>
      </c>
    </row>
    <row r="28" spans="1:15" ht="14.25" customHeight="1" x14ac:dyDescent="0.15">
      <c r="A28" s="78" t="s">
        <v>219</v>
      </c>
      <c r="B28" s="34"/>
      <c r="C28" s="432" t="s">
        <v>218</v>
      </c>
      <c r="D28" s="432"/>
      <c r="E28" s="432"/>
      <c r="F28" s="32"/>
      <c r="G28" s="286">
        <v>36223</v>
      </c>
      <c r="H28" s="65">
        <f>0+301720</f>
        <v>301720</v>
      </c>
      <c r="I28" s="65" t="s">
        <v>274</v>
      </c>
      <c r="J28" s="65">
        <v>0</v>
      </c>
    </row>
    <row r="29" spans="1:15" ht="14.25" customHeight="1" x14ac:dyDescent="0.15">
      <c r="A29" s="78" t="s">
        <v>242</v>
      </c>
      <c r="B29" s="34"/>
      <c r="C29" s="432" t="s">
        <v>216</v>
      </c>
      <c r="D29" s="432"/>
      <c r="E29" s="432"/>
      <c r="F29" s="32"/>
      <c r="G29" s="286">
        <v>65954650</v>
      </c>
      <c r="H29" s="65">
        <f>0+5223571</f>
        <v>5223571</v>
      </c>
      <c r="I29" s="65" t="s">
        <v>274</v>
      </c>
      <c r="J29" s="65">
        <v>0</v>
      </c>
    </row>
    <row r="30" spans="1:15" ht="14.25" customHeight="1" x14ac:dyDescent="0.15">
      <c r="A30" s="79" t="s">
        <v>215</v>
      </c>
      <c r="B30" s="34"/>
      <c r="C30" s="432" t="s">
        <v>214</v>
      </c>
      <c r="D30" s="432"/>
      <c r="E30" s="432"/>
      <c r="F30" s="32"/>
      <c r="G30" s="286">
        <v>53006897</v>
      </c>
      <c r="H30" s="65">
        <f>0+1526550</f>
        <v>1526550</v>
      </c>
      <c r="I30" s="65" t="s">
        <v>274</v>
      </c>
      <c r="J30" s="65">
        <v>7911</v>
      </c>
    </row>
    <row r="31" spans="1:15" ht="14.25" customHeight="1" x14ac:dyDescent="0.15">
      <c r="A31" s="79" t="s">
        <v>118</v>
      </c>
      <c r="B31" s="34"/>
      <c r="C31" s="432" t="s">
        <v>213</v>
      </c>
      <c r="D31" s="432"/>
      <c r="E31" s="432"/>
      <c r="F31" s="32"/>
      <c r="G31" s="286">
        <v>0</v>
      </c>
      <c r="H31" s="65">
        <f>0+508162</f>
        <v>508162</v>
      </c>
      <c r="I31" s="65" t="s">
        <v>274</v>
      </c>
      <c r="J31" s="65">
        <v>0</v>
      </c>
    </row>
    <row r="32" spans="1:15" ht="14.25" customHeight="1" x14ac:dyDescent="0.15">
      <c r="A32" s="78"/>
      <c r="B32" s="34"/>
      <c r="C32" s="432" t="s">
        <v>212</v>
      </c>
      <c r="D32" s="432"/>
      <c r="E32" s="432"/>
      <c r="F32" s="32"/>
      <c r="G32" s="286">
        <v>0</v>
      </c>
      <c r="H32" s="65">
        <f>0+29382</f>
        <v>29382</v>
      </c>
      <c r="I32" s="65" t="s">
        <v>274</v>
      </c>
      <c r="J32" s="65" t="s">
        <v>164</v>
      </c>
      <c r="M32" s="22"/>
      <c r="N32" s="45"/>
      <c r="O32" s="45"/>
    </row>
    <row r="33" spans="1:16" ht="14.25" customHeight="1" x14ac:dyDescent="0.15">
      <c r="A33" s="78"/>
      <c r="B33" s="34"/>
      <c r="C33" s="432" t="s">
        <v>211</v>
      </c>
      <c r="D33" s="432"/>
      <c r="E33" s="432"/>
      <c r="F33" s="32"/>
      <c r="G33" s="286">
        <v>71838998</v>
      </c>
      <c r="H33" s="65">
        <f>0+20979</f>
        <v>20979</v>
      </c>
      <c r="I33" s="65" t="s">
        <v>274</v>
      </c>
      <c r="J33" s="65" t="s">
        <v>164</v>
      </c>
    </row>
    <row r="34" spans="1:16" ht="6" customHeight="1" thickBot="1" x14ac:dyDescent="0.2">
      <c r="A34" s="52"/>
      <c r="B34" s="31"/>
      <c r="C34" s="30"/>
      <c r="D34" s="30"/>
      <c r="E34" s="30"/>
      <c r="F34" s="30"/>
      <c r="G34" s="51"/>
      <c r="H34" s="50"/>
      <c r="I34" s="50"/>
      <c r="J34" s="50"/>
      <c r="M34" s="45"/>
      <c r="N34" s="45"/>
      <c r="O34" s="45"/>
      <c r="P34" s="45"/>
    </row>
    <row r="35" spans="1:16" ht="18" customHeight="1" thickBot="1" x14ac:dyDescent="0.2">
      <c r="A35" s="32"/>
      <c r="B35" s="32"/>
      <c r="C35" s="32"/>
      <c r="D35" s="32"/>
      <c r="E35" s="32"/>
      <c r="F35" s="32"/>
      <c r="G35" s="21"/>
      <c r="H35" s="21"/>
      <c r="I35" s="21"/>
      <c r="J35" s="21"/>
    </row>
    <row r="36" spans="1:16" ht="18" customHeight="1" x14ac:dyDescent="0.15">
      <c r="A36" s="416" t="s">
        <v>240</v>
      </c>
      <c r="B36" s="416" t="s">
        <v>240</v>
      </c>
      <c r="C36" s="416" t="s">
        <v>240</v>
      </c>
      <c r="D36" s="416" t="s">
        <v>240</v>
      </c>
      <c r="E36" s="416" t="s">
        <v>240</v>
      </c>
      <c r="F36" s="417" t="s">
        <v>240</v>
      </c>
      <c r="G36" s="71"/>
      <c r="H36" s="72" t="s">
        <v>241</v>
      </c>
      <c r="I36" s="72"/>
      <c r="J36" s="73"/>
    </row>
    <row r="37" spans="1:16" ht="18" customHeight="1" x14ac:dyDescent="0.15">
      <c r="A37" s="418" t="s">
        <v>240</v>
      </c>
      <c r="B37" s="418" t="s">
        <v>240</v>
      </c>
      <c r="C37" s="418" t="s">
        <v>240</v>
      </c>
      <c r="D37" s="418" t="s">
        <v>240</v>
      </c>
      <c r="E37" s="418" t="s">
        <v>240</v>
      </c>
      <c r="F37" s="419" t="s">
        <v>240</v>
      </c>
      <c r="G37" s="74" t="s">
        <v>239</v>
      </c>
      <c r="H37" s="74" t="s">
        <v>238</v>
      </c>
      <c r="I37" s="74" t="s">
        <v>237</v>
      </c>
      <c r="J37" s="74" t="s">
        <v>236</v>
      </c>
    </row>
    <row r="38" spans="1:16" ht="6" customHeight="1" x14ac:dyDescent="0.15">
      <c r="A38" s="32"/>
      <c r="B38" s="32"/>
      <c r="C38" s="32"/>
      <c r="D38" s="32"/>
      <c r="E38" s="32"/>
      <c r="F38" s="32"/>
      <c r="G38" s="287"/>
      <c r="H38" s="21"/>
      <c r="I38" s="21"/>
      <c r="J38" s="21"/>
    </row>
    <row r="39" spans="1:16" ht="14.25" customHeight="1" x14ac:dyDescent="0.15">
      <c r="A39" s="32"/>
      <c r="B39" s="32"/>
      <c r="C39" s="16" t="s">
        <v>235</v>
      </c>
      <c r="D39" s="79">
        <v>30</v>
      </c>
      <c r="E39" s="16" t="s">
        <v>352</v>
      </c>
      <c r="F39" s="32"/>
      <c r="G39" s="59">
        <v>170412211</v>
      </c>
      <c r="H39" s="60">
        <v>50674312</v>
      </c>
      <c r="I39" s="60">
        <v>10137184</v>
      </c>
      <c r="J39" s="60">
        <v>16365558</v>
      </c>
      <c r="M39" s="29"/>
    </row>
    <row r="40" spans="1:16" ht="14.25" customHeight="1" x14ac:dyDescent="0.15">
      <c r="A40" s="32"/>
      <c r="B40" s="32"/>
      <c r="C40" s="79" t="s">
        <v>296</v>
      </c>
      <c r="D40" s="79" t="s">
        <v>297</v>
      </c>
      <c r="E40" s="32"/>
      <c r="F40" s="32"/>
      <c r="G40" s="59">
        <v>158265315</v>
      </c>
      <c r="H40" s="60">
        <v>56024367</v>
      </c>
      <c r="I40" s="60" t="s">
        <v>274</v>
      </c>
      <c r="J40" s="60">
        <v>16145566</v>
      </c>
      <c r="M40" s="29"/>
    </row>
    <row r="41" spans="1:16" ht="14.25" customHeight="1" x14ac:dyDescent="0.15">
      <c r="A41" s="32"/>
      <c r="B41" s="32"/>
      <c r="C41" s="79"/>
      <c r="D41" s="79" t="s">
        <v>347</v>
      </c>
      <c r="E41" s="32"/>
      <c r="F41" s="32"/>
      <c r="G41" s="59">
        <v>111400508</v>
      </c>
      <c r="H41" s="60">
        <v>48857915</v>
      </c>
      <c r="I41" s="60" t="s">
        <v>274</v>
      </c>
      <c r="J41" s="60">
        <v>11579911</v>
      </c>
      <c r="M41" s="29"/>
    </row>
    <row r="42" spans="1:16" s="19" customFormat="1" ht="14.25" customHeight="1" x14ac:dyDescent="0.15">
      <c r="A42" s="33"/>
      <c r="B42" s="33"/>
      <c r="C42" s="28"/>
      <c r="D42" s="207" t="s">
        <v>348</v>
      </c>
      <c r="E42" s="33"/>
      <c r="F42" s="33"/>
      <c r="G42" s="64">
        <v>142661873</v>
      </c>
      <c r="H42" s="60">
        <v>53091623</v>
      </c>
      <c r="I42" s="60" t="s">
        <v>274</v>
      </c>
      <c r="J42" s="65">
        <v>16098920</v>
      </c>
      <c r="K42" s="80"/>
      <c r="L42" s="80"/>
      <c r="M42" s="27"/>
    </row>
    <row r="43" spans="1:16" s="284" customFormat="1" ht="14.25" customHeight="1" x14ac:dyDescent="0.15">
      <c r="A43" s="282"/>
      <c r="B43" s="282"/>
      <c r="C43" s="283"/>
      <c r="D43" s="70" t="s">
        <v>364</v>
      </c>
      <c r="E43" s="33"/>
      <c r="F43" s="33"/>
      <c r="G43" s="57">
        <v>264029700</v>
      </c>
      <c r="H43" s="58">
        <v>63289013</v>
      </c>
      <c r="I43" s="58" t="s">
        <v>274</v>
      </c>
      <c r="J43" s="58">
        <v>20900564</v>
      </c>
      <c r="K43" s="80"/>
      <c r="L43" s="80"/>
      <c r="M43" s="288"/>
    </row>
    <row r="44" spans="1:16" ht="6" customHeight="1" x14ac:dyDescent="0.15">
      <c r="A44" s="75"/>
      <c r="B44" s="75"/>
      <c r="C44" s="75"/>
      <c r="D44" s="75"/>
      <c r="E44" s="208"/>
      <c r="F44" s="208"/>
      <c r="G44" s="59"/>
      <c r="H44" s="60"/>
      <c r="I44" s="60"/>
      <c r="J44" s="60"/>
      <c r="M44" s="29"/>
    </row>
    <row r="45" spans="1:16" ht="6" customHeight="1" x14ac:dyDescent="0.15">
      <c r="A45" s="79"/>
      <c r="B45" s="34"/>
      <c r="C45" s="32"/>
      <c r="D45" s="32"/>
      <c r="E45" s="32"/>
      <c r="F45" s="32"/>
      <c r="G45" s="59"/>
      <c r="H45" s="60"/>
      <c r="I45" s="60"/>
      <c r="J45" s="60"/>
      <c r="M45" s="29"/>
    </row>
    <row r="46" spans="1:16" ht="14.25" customHeight="1" x14ac:dyDescent="0.15">
      <c r="A46" s="78"/>
      <c r="B46" s="34"/>
      <c r="C46" s="432" t="s">
        <v>234</v>
      </c>
      <c r="D46" s="432"/>
      <c r="E46" s="432"/>
      <c r="F46" s="32"/>
      <c r="G46" s="64">
        <v>12058072</v>
      </c>
      <c r="H46" s="65">
        <v>2335798</v>
      </c>
      <c r="I46" s="65" t="s">
        <v>274</v>
      </c>
      <c r="J46" s="65">
        <v>2487658</v>
      </c>
      <c r="M46" s="60"/>
    </row>
    <row r="47" spans="1:16" ht="14.25" customHeight="1" x14ac:dyDescent="0.15">
      <c r="A47" s="78"/>
      <c r="B47" s="34"/>
      <c r="C47" s="432" t="s">
        <v>233</v>
      </c>
      <c r="D47" s="432"/>
      <c r="E47" s="432"/>
      <c r="F47" s="32"/>
      <c r="G47" s="64" t="s">
        <v>164</v>
      </c>
      <c r="H47" s="65">
        <v>1880</v>
      </c>
      <c r="I47" s="65" t="s">
        <v>274</v>
      </c>
      <c r="J47" s="65">
        <v>0</v>
      </c>
      <c r="M47" s="60"/>
      <c r="N47" s="45"/>
    </row>
    <row r="48" spans="1:16" ht="14.25" customHeight="1" x14ac:dyDescent="0.15">
      <c r="A48" s="78" t="s">
        <v>232</v>
      </c>
      <c r="B48" s="34"/>
      <c r="C48" s="432" t="s">
        <v>292</v>
      </c>
      <c r="D48" s="432"/>
      <c r="E48" s="432"/>
      <c r="F48" s="32"/>
      <c r="G48" s="64">
        <v>125988</v>
      </c>
      <c r="H48" s="65">
        <v>669161</v>
      </c>
      <c r="I48" s="65" t="s">
        <v>274</v>
      </c>
      <c r="J48" s="65">
        <v>1797365</v>
      </c>
      <c r="M48" s="60"/>
      <c r="N48" s="45"/>
    </row>
    <row r="49" spans="1:14" ht="14.25" customHeight="1" x14ac:dyDescent="0.15">
      <c r="A49" s="78" t="s">
        <v>231</v>
      </c>
      <c r="B49" s="34"/>
      <c r="C49" s="432" t="s">
        <v>230</v>
      </c>
      <c r="D49" s="432"/>
      <c r="E49" s="432"/>
      <c r="F49" s="32"/>
      <c r="G49" s="289">
        <v>224198814</v>
      </c>
      <c r="H49" s="65">
        <v>0</v>
      </c>
      <c r="I49" s="65" t="s">
        <v>274</v>
      </c>
      <c r="J49" s="65" t="s">
        <v>164</v>
      </c>
      <c r="M49" s="60"/>
      <c r="N49" s="45"/>
    </row>
    <row r="50" spans="1:14" ht="14.25" customHeight="1" x14ac:dyDescent="0.15">
      <c r="A50" s="49" t="s">
        <v>229</v>
      </c>
      <c r="B50" s="34"/>
      <c r="C50" s="437" t="s">
        <v>228</v>
      </c>
      <c r="D50" s="437"/>
      <c r="E50" s="437"/>
      <c r="F50" s="26"/>
      <c r="G50" s="64">
        <v>0</v>
      </c>
      <c r="H50" s="65">
        <v>0</v>
      </c>
      <c r="I50" s="65" t="s">
        <v>274</v>
      </c>
      <c r="J50" s="65" t="s">
        <v>164</v>
      </c>
      <c r="M50" s="60"/>
      <c r="N50" s="45"/>
    </row>
    <row r="51" spans="1:14" ht="14.25" customHeight="1" x14ac:dyDescent="0.15">
      <c r="A51" s="49" t="s">
        <v>227</v>
      </c>
      <c r="B51" s="34"/>
      <c r="C51" s="437" t="s">
        <v>226</v>
      </c>
      <c r="D51" s="437"/>
      <c r="E51" s="437"/>
      <c r="F51" s="26"/>
      <c r="G51" s="64">
        <v>3511430</v>
      </c>
      <c r="H51" s="65">
        <v>9856800</v>
      </c>
      <c r="I51" s="65" t="s">
        <v>274</v>
      </c>
      <c r="J51" s="65">
        <v>192740</v>
      </c>
      <c r="M51" s="60"/>
      <c r="N51" s="45"/>
    </row>
    <row r="52" spans="1:14" ht="14.25" customHeight="1" x14ac:dyDescent="0.15">
      <c r="A52" s="49" t="s">
        <v>118</v>
      </c>
      <c r="B52" s="34"/>
      <c r="C52" s="432" t="s">
        <v>225</v>
      </c>
      <c r="D52" s="432"/>
      <c r="E52" s="432"/>
      <c r="F52" s="32"/>
      <c r="G52" s="64">
        <v>17066000</v>
      </c>
      <c r="H52" s="65">
        <f>365030+23976612</f>
        <v>24341642</v>
      </c>
      <c r="I52" s="65" t="s">
        <v>274</v>
      </c>
      <c r="J52" s="65">
        <v>16422801</v>
      </c>
      <c r="M52" s="60"/>
      <c r="N52" s="45"/>
    </row>
    <row r="53" spans="1:14" ht="14.25" customHeight="1" x14ac:dyDescent="0.15">
      <c r="A53" s="79"/>
      <c r="B53" s="34"/>
      <c r="C53" s="432" t="s">
        <v>224</v>
      </c>
      <c r="D53" s="432"/>
      <c r="E53" s="432"/>
      <c r="F53" s="32"/>
      <c r="G53" s="64">
        <v>121906</v>
      </c>
      <c r="H53" s="65">
        <f>0+11845954</f>
        <v>11845954</v>
      </c>
      <c r="I53" s="65" t="s">
        <v>274</v>
      </c>
      <c r="J53" s="65" t="s">
        <v>164</v>
      </c>
      <c r="M53" s="60"/>
    </row>
    <row r="54" spans="1:14" ht="14.25" customHeight="1" x14ac:dyDescent="0.15">
      <c r="A54" s="78"/>
      <c r="B54" s="34"/>
      <c r="C54" s="432" t="s">
        <v>223</v>
      </c>
      <c r="D54" s="432"/>
      <c r="E54" s="432"/>
      <c r="F54" s="32"/>
      <c r="G54" s="64">
        <v>1762</v>
      </c>
      <c r="H54" s="65">
        <v>14128142</v>
      </c>
      <c r="I54" s="65" t="s">
        <v>274</v>
      </c>
      <c r="J54" s="65" t="s">
        <v>164</v>
      </c>
      <c r="M54" s="60"/>
    </row>
    <row r="55" spans="1:14" ht="14.25" customHeight="1" x14ac:dyDescent="0.15">
      <c r="A55" s="78"/>
      <c r="B55" s="34"/>
      <c r="C55" s="432" t="s">
        <v>222</v>
      </c>
      <c r="D55" s="432"/>
      <c r="E55" s="432"/>
      <c r="F55" s="32"/>
      <c r="G55" s="64">
        <v>6945728</v>
      </c>
      <c r="H55" s="65">
        <v>109636</v>
      </c>
      <c r="I55" s="65" t="s">
        <v>274</v>
      </c>
      <c r="J55" s="65" t="s">
        <v>164</v>
      </c>
      <c r="M55" s="60"/>
    </row>
    <row r="56" spans="1:14" ht="7.5" customHeight="1" x14ac:dyDescent="0.15">
      <c r="A56" s="228"/>
      <c r="B56" s="76"/>
      <c r="C56" s="77"/>
      <c r="D56" s="77"/>
      <c r="E56" s="77"/>
      <c r="F56" s="75"/>
      <c r="G56" s="64"/>
      <c r="H56" s="65"/>
      <c r="I56" s="65"/>
      <c r="J56" s="65"/>
      <c r="M56" s="60"/>
    </row>
    <row r="57" spans="1:14" ht="6" customHeight="1" x14ac:dyDescent="0.15">
      <c r="A57" s="79"/>
      <c r="B57" s="34"/>
      <c r="C57" s="227"/>
      <c r="D57" s="227"/>
      <c r="E57" s="227"/>
      <c r="F57" s="32"/>
      <c r="G57" s="64"/>
      <c r="H57" s="65"/>
      <c r="I57" s="65"/>
      <c r="J57" s="65"/>
      <c r="M57" s="60"/>
    </row>
    <row r="58" spans="1:14" ht="14.25" customHeight="1" x14ac:dyDescent="0.15">
      <c r="A58" s="79"/>
      <c r="B58" s="34"/>
      <c r="C58" s="432" t="s">
        <v>221</v>
      </c>
      <c r="D58" s="432"/>
      <c r="E58" s="432"/>
      <c r="F58" s="32"/>
      <c r="G58" s="64">
        <v>77016153</v>
      </c>
      <c r="H58" s="65">
        <f>362633+60798061</f>
        <v>61160694</v>
      </c>
      <c r="I58" s="65" t="s">
        <v>274</v>
      </c>
      <c r="J58" s="65">
        <v>18985155</v>
      </c>
      <c r="M58" s="60"/>
    </row>
    <row r="59" spans="1:14" ht="14.25" customHeight="1" x14ac:dyDescent="0.15">
      <c r="A59" s="78"/>
      <c r="B59" s="34"/>
      <c r="C59" s="432" t="s">
        <v>220</v>
      </c>
      <c r="D59" s="432"/>
      <c r="E59" s="432"/>
      <c r="F59" s="32"/>
      <c r="G59" s="64">
        <v>122161249</v>
      </c>
      <c r="H59" s="65">
        <f>0+16480</f>
        <v>16480</v>
      </c>
      <c r="I59" s="65" t="s">
        <v>274</v>
      </c>
      <c r="J59" s="65">
        <v>8175</v>
      </c>
      <c r="M59" s="60"/>
    </row>
    <row r="60" spans="1:14" ht="14.25" customHeight="1" x14ac:dyDescent="0.15">
      <c r="A60" s="78" t="s">
        <v>219</v>
      </c>
      <c r="B60" s="34"/>
      <c r="C60" s="432" t="s">
        <v>218</v>
      </c>
      <c r="D60" s="432"/>
      <c r="E60" s="432"/>
      <c r="F60" s="32"/>
      <c r="G60" s="64">
        <v>54833089</v>
      </c>
      <c r="H60" s="65">
        <f>2397+926964</f>
        <v>929361</v>
      </c>
      <c r="I60" s="65" t="s">
        <v>274</v>
      </c>
      <c r="J60" s="65">
        <v>25373</v>
      </c>
      <c r="M60" s="60"/>
    </row>
    <row r="61" spans="1:14" ht="14.25" customHeight="1" x14ac:dyDescent="0.15">
      <c r="A61" s="78" t="s">
        <v>217</v>
      </c>
      <c r="B61" s="34"/>
      <c r="C61" s="432" t="s">
        <v>216</v>
      </c>
      <c r="D61" s="432"/>
      <c r="E61" s="432"/>
      <c r="F61" s="32"/>
      <c r="G61" s="64">
        <v>1010012</v>
      </c>
      <c r="H61" s="65">
        <f>0+5878</f>
        <v>5878</v>
      </c>
      <c r="I61" s="65" t="s">
        <v>274</v>
      </c>
      <c r="J61" s="65">
        <v>129200</v>
      </c>
      <c r="M61" s="60"/>
    </row>
    <row r="62" spans="1:14" ht="14.25" customHeight="1" x14ac:dyDescent="0.15">
      <c r="A62" s="49" t="s">
        <v>215</v>
      </c>
      <c r="B62" s="34"/>
      <c r="C62" s="432" t="s">
        <v>214</v>
      </c>
      <c r="D62" s="432"/>
      <c r="E62" s="432"/>
      <c r="F62" s="32"/>
      <c r="G62" s="64">
        <v>0</v>
      </c>
      <c r="H62" s="65">
        <f>0+1147788</f>
        <v>1147788</v>
      </c>
      <c r="I62" s="65" t="s">
        <v>274</v>
      </c>
      <c r="J62" s="65">
        <v>1382993</v>
      </c>
      <c r="M62" s="60"/>
    </row>
    <row r="63" spans="1:14" ht="14.25" customHeight="1" x14ac:dyDescent="0.15">
      <c r="A63" s="49" t="s">
        <v>118</v>
      </c>
      <c r="B63" s="34"/>
      <c r="C63" s="432" t="s">
        <v>213</v>
      </c>
      <c r="D63" s="432"/>
      <c r="E63" s="432"/>
      <c r="F63" s="32"/>
      <c r="G63" s="64">
        <v>130233</v>
      </c>
      <c r="H63" s="65">
        <f>0+11813</f>
        <v>11813</v>
      </c>
      <c r="I63" s="65" t="s">
        <v>274</v>
      </c>
      <c r="J63" s="65">
        <v>369668</v>
      </c>
      <c r="M63" s="60"/>
    </row>
    <row r="64" spans="1:14" ht="14.25" customHeight="1" x14ac:dyDescent="0.15">
      <c r="A64" s="49"/>
      <c r="B64" s="34"/>
      <c r="C64" s="432" t="s">
        <v>212</v>
      </c>
      <c r="D64" s="432"/>
      <c r="E64" s="432"/>
      <c r="F64" s="32"/>
      <c r="G64" s="64">
        <v>8034147</v>
      </c>
      <c r="H64" s="65">
        <f>0+16791</f>
        <v>16791</v>
      </c>
      <c r="I64" s="65" t="s">
        <v>274</v>
      </c>
      <c r="J64" s="65" t="s">
        <v>164</v>
      </c>
      <c r="M64" s="60"/>
    </row>
    <row r="65" spans="1:13" ht="14.25" customHeight="1" x14ac:dyDescent="0.15">
      <c r="A65" s="79"/>
      <c r="B65" s="34"/>
      <c r="C65" s="432" t="s">
        <v>211</v>
      </c>
      <c r="D65" s="432"/>
      <c r="E65" s="432"/>
      <c r="F65" s="32"/>
      <c r="G65" s="64">
        <v>844817</v>
      </c>
      <c r="H65" s="65">
        <v>208</v>
      </c>
      <c r="I65" s="65" t="s">
        <v>274</v>
      </c>
      <c r="J65" s="65" t="s">
        <v>353</v>
      </c>
      <c r="M65" s="60"/>
    </row>
    <row r="66" spans="1:13" ht="6" customHeight="1" thickBot="1" x14ac:dyDescent="0.2">
      <c r="A66" s="48"/>
      <c r="B66" s="18"/>
      <c r="C66" s="17"/>
      <c r="D66" s="17"/>
      <c r="E66" s="17"/>
      <c r="F66" s="17"/>
      <c r="G66" s="47"/>
      <c r="H66" s="46"/>
      <c r="I66" s="46"/>
      <c r="J66" s="46"/>
      <c r="M66" s="29"/>
    </row>
    <row r="67" spans="1:13" ht="13.5" customHeight="1" x14ac:dyDescent="0.15">
      <c r="A67" s="32" t="s">
        <v>365</v>
      </c>
      <c r="C67" s="22"/>
      <c r="D67" s="22"/>
      <c r="E67" s="22"/>
      <c r="F67" s="22"/>
      <c r="G67" s="45"/>
      <c r="H67" s="45"/>
      <c r="I67" s="45"/>
      <c r="J67" s="45"/>
      <c r="M67" s="29"/>
    </row>
    <row r="68" spans="1:13" ht="13.5" customHeight="1" x14ac:dyDescent="0.15">
      <c r="A68" s="32" t="s">
        <v>366</v>
      </c>
      <c r="C68" s="22"/>
      <c r="D68" s="22"/>
      <c r="E68" s="22"/>
      <c r="F68" s="22"/>
      <c r="G68" s="45"/>
      <c r="H68" s="45"/>
      <c r="I68" s="45"/>
      <c r="J68" s="45"/>
      <c r="M68" s="29"/>
    </row>
    <row r="69" spans="1:13" ht="13.5" customHeight="1" x14ac:dyDescent="0.15">
      <c r="A69" s="32" t="s">
        <v>318</v>
      </c>
      <c r="B69" s="22"/>
      <c r="C69" s="22"/>
      <c r="D69" s="22"/>
      <c r="E69" s="22"/>
      <c r="F69" s="22"/>
      <c r="G69" s="45"/>
      <c r="H69" s="45"/>
      <c r="I69" s="45"/>
      <c r="J69" s="45"/>
      <c r="M69" s="29"/>
    </row>
    <row r="70" spans="1:13" x14ac:dyDescent="0.15">
      <c r="A70" s="22"/>
      <c r="B70" s="22"/>
      <c r="C70" s="22"/>
      <c r="D70" s="22"/>
      <c r="E70" s="22"/>
      <c r="F70" s="22"/>
      <c r="G70" s="45"/>
      <c r="H70" s="45"/>
      <c r="I70" s="45"/>
      <c r="J70" s="45"/>
    </row>
    <row r="71" spans="1:13" x14ac:dyDescent="0.15">
      <c r="A71" s="22"/>
      <c r="B71" s="22"/>
      <c r="C71" s="22"/>
      <c r="D71" s="22"/>
      <c r="E71" s="22"/>
      <c r="F71" s="22"/>
      <c r="G71" s="45"/>
      <c r="H71" s="45"/>
      <c r="I71" s="45"/>
      <c r="J71" s="45"/>
    </row>
  </sheetData>
  <mergeCells count="38">
    <mergeCell ref="C64:E64"/>
    <mergeCell ref="C65:E65"/>
    <mergeCell ref="C58:E58"/>
    <mergeCell ref="C59:E59"/>
    <mergeCell ref="C60:E60"/>
    <mergeCell ref="C61:E61"/>
    <mergeCell ref="C62:E62"/>
    <mergeCell ref="C63:E63"/>
    <mergeCell ref="C55:E55"/>
    <mergeCell ref="C33:E33"/>
    <mergeCell ref="A36:F37"/>
    <mergeCell ref="C46:E46"/>
    <mergeCell ref="C47:E47"/>
    <mergeCell ref="C48:E48"/>
    <mergeCell ref="C49:E49"/>
    <mergeCell ref="C50:E50"/>
    <mergeCell ref="C51:E51"/>
    <mergeCell ref="C52:E52"/>
    <mergeCell ref="C53:E53"/>
    <mergeCell ref="C54:E54"/>
    <mergeCell ref="C32:E32"/>
    <mergeCell ref="C19:E19"/>
    <mergeCell ref="C20:E20"/>
    <mergeCell ref="C21:E21"/>
    <mergeCell ref="C22:E22"/>
    <mergeCell ref="C23:E23"/>
    <mergeCell ref="C26:E26"/>
    <mergeCell ref="C27:E27"/>
    <mergeCell ref="C28:E28"/>
    <mergeCell ref="C29:E29"/>
    <mergeCell ref="C30:E30"/>
    <mergeCell ref="C31:E31"/>
    <mergeCell ref="C18:E18"/>
    <mergeCell ref="A4:F5"/>
    <mergeCell ref="C14:E14"/>
    <mergeCell ref="C15:E15"/>
    <mergeCell ref="C16:E16"/>
    <mergeCell ref="C17:E17"/>
  </mergeCells>
  <phoneticPr fontId="6"/>
  <hyperlinks>
    <hyperlink ref="L1" location="商業・貿易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1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7.7109375" style="261" customWidth="1"/>
    <col min="2" max="2" width="3.7109375" style="261" customWidth="1"/>
    <col min="3" max="3" width="7.140625" style="261" customWidth="1"/>
    <col min="4" max="8" width="18.5703125" style="261" customWidth="1"/>
    <col min="9" max="9" width="2.7109375" style="80" customWidth="1"/>
    <col min="10" max="10" width="24.7109375" style="80" customWidth="1"/>
    <col min="11" max="16384" width="10.7109375" style="261"/>
  </cols>
  <sheetData>
    <row r="1" spans="1:10" ht="12" customHeight="1" x14ac:dyDescent="0.15">
      <c r="J1" s="210" t="s">
        <v>355</v>
      </c>
    </row>
    <row r="2" spans="1:10" ht="21" customHeight="1" x14ac:dyDescent="0.15">
      <c r="A2" s="25"/>
      <c r="B2" s="290"/>
      <c r="C2" s="290"/>
      <c r="D2" s="290"/>
      <c r="E2" s="290"/>
      <c r="F2" s="290"/>
      <c r="G2" s="290"/>
      <c r="H2" s="290"/>
    </row>
    <row r="3" spans="1:10" ht="30" customHeight="1" thickBot="1" x14ac:dyDescent="0.2">
      <c r="A3" s="23" t="s">
        <v>254</v>
      </c>
      <c r="B3" s="32"/>
      <c r="C3" s="32"/>
      <c r="D3" s="32"/>
      <c r="E3" s="32"/>
      <c r="F3" s="32"/>
      <c r="G3" s="32"/>
      <c r="H3" s="44" t="s">
        <v>253</v>
      </c>
    </row>
    <row r="4" spans="1:10" ht="29.25" customHeight="1" x14ac:dyDescent="0.15">
      <c r="A4" s="438" t="s">
        <v>252</v>
      </c>
      <c r="B4" s="438"/>
      <c r="C4" s="439"/>
      <c r="D4" s="291" t="s">
        <v>251</v>
      </c>
      <c r="E4" s="291" t="s">
        <v>113</v>
      </c>
      <c r="F4" s="291" t="s">
        <v>250</v>
      </c>
      <c r="G4" s="291" t="s">
        <v>249</v>
      </c>
      <c r="H4" s="291" t="s">
        <v>248</v>
      </c>
    </row>
    <row r="5" spans="1:10" ht="6" customHeight="1" x14ac:dyDescent="0.15">
      <c r="A5" s="26"/>
      <c r="B5" s="26"/>
      <c r="C5" s="26"/>
      <c r="D5" s="292"/>
      <c r="E5" s="49"/>
      <c r="F5" s="49"/>
      <c r="G5" s="49"/>
      <c r="H5" s="49"/>
    </row>
    <row r="6" spans="1:10" ht="26.45" customHeight="1" x14ac:dyDescent="0.15">
      <c r="A6" s="79" t="s">
        <v>367</v>
      </c>
      <c r="B6" s="293">
        <v>25</v>
      </c>
      <c r="C6" s="294" t="s">
        <v>288</v>
      </c>
      <c r="D6" s="295">
        <v>264</v>
      </c>
      <c r="E6" s="296">
        <v>36562</v>
      </c>
      <c r="F6" s="296">
        <v>7128</v>
      </c>
      <c r="G6" s="296">
        <v>17863</v>
      </c>
      <c r="H6" s="296">
        <v>11571</v>
      </c>
    </row>
    <row r="7" spans="1:10" ht="26.45" customHeight="1" x14ac:dyDescent="0.15">
      <c r="A7" s="262"/>
      <c r="B7" s="293">
        <v>26</v>
      </c>
      <c r="C7" s="297"/>
      <c r="D7" s="295">
        <v>310</v>
      </c>
      <c r="E7" s="296">
        <v>37319</v>
      </c>
      <c r="F7" s="296">
        <v>7505</v>
      </c>
      <c r="G7" s="296">
        <v>17990</v>
      </c>
      <c r="H7" s="296">
        <v>11824</v>
      </c>
    </row>
    <row r="8" spans="1:10" ht="26.45" customHeight="1" x14ac:dyDescent="0.15">
      <c r="A8" s="262"/>
      <c r="B8" s="293">
        <v>27</v>
      </c>
      <c r="C8" s="297"/>
      <c r="D8" s="295">
        <v>309</v>
      </c>
      <c r="E8" s="296">
        <v>30229</v>
      </c>
      <c r="F8" s="296">
        <v>6761</v>
      </c>
      <c r="G8" s="296">
        <v>14613</v>
      </c>
      <c r="H8" s="296">
        <v>8855</v>
      </c>
    </row>
    <row r="9" spans="1:10" ht="26.45" customHeight="1" x14ac:dyDescent="0.15">
      <c r="A9" s="262"/>
      <c r="B9" s="293">
        <v>28</v>
      </c>
      <c r="C9" s="297"/>
      <c r="D9" s="295">
        <v>310</v>
      </c>
      <c r="E9" s="296">
        <v>31796</v>
      </c>
      <c r="F9" s="296">
        <v>9007</v>
      </c>
      <c r="G9" s="296">
        <v>14585</v>
      </c>
      <c r="H9" s="296">
        <v>8204</v>
      </c>
    </row>
    <row r="10" spans="1:10" ht="26.45" customHeight="1" x14ac:dyDescent="0.15">
      <c r="A10" s="262"/>
      <c r="B10" s="293">
        <v>29</v>
      </c>
      <c r="C10" s="297"/>
      <c r="D10" s="295">
        <v>306</v>
      </c>
      <c r="E10" s="296">
        <v>33461</v>
      </c>
      <c r="F10" s="296">
        <v>9449</v>
      </c>
      <c r="G10" s="296">
        <v>15758</v>
      </c>
      <c r="H10" s="296">
        <v>8254</v>
      </c>
    </row>
    <row r="11" spans="1:10" ht="26.45" customHeight="1" x14ac:dyDescent="0.15">
      <c r="A11" s="262"/>
      <c r="B11" s="293">
        <v>30</v>
      </c>
      <c r="C11" s="298"/>
      <c r="D11" s="295">
        <v>304</v>
      </c>
      <c r="E11" s="296">
        <v>36477</v>
      </c>
      <c r="F11" s="296">
        <v>10913</v>
      </c>
      <c r="G11" s="296">
        <v>18074</v>
      </c>
      <c r="H11" s="296">
        <v>7490</v>
      </c>
    </row>
    <row r="12" spans="1:10" ht="26.45" customHeight="1" x14ac:dyDescent="0.15">
      <c r="A12" s="299" t="s">
        <v>295</v>
      </c>
      <c r="B12" s="293" t="s">
        <v>303</v>
      </c>
      <c r="D12" s="295">
        <v>299</v>
      </c>
      <c r="E12" s="296">
        <v>40238</v>
      </c>
      <c r="F12" s="296">
        <v>10126</v>
      </c>
      <c r="G12" s="296">
        <v>20145</v>
      </c>
      <c r="H12" s="296">
        <v>9967</v>
      </c>
      <c r="J12" s="97"/>
    </row>
    <row r="13" spans="1:10" ht="26.45" customHeight="1" x14ac:dyDescent="0.15">
      <c r="A13" s="79"/>
      <c r="B13" s="300" t="s">
        <v>304</v>
      </c>
      <c r="C13" s="79"/>
      <c r="D13" s="295">
        <v>294</v>
      </c>
      <c r="E13" s="296">
        <v>37979</v>
      </c>
      <c r="F13" s="296">
        <v>8247</v>
      </c>
      <c r="G13" s="296">
        <v>19219</v>
      </c>
      <c r="H13" s="296">
        <v>10513</v>
      </c>
      <c r="I13" s="106"/>
      <c r="J13" s="106"/>
    </row>
    <row r="14" spans="1:10" ht="26.45" customHeight="1" x14ac:dyDescent="0.15">
      <c r="A14" s="79"/>
      <c r="B14" s="300" t="s">
        <v>317</v>
      </c>
      <c r="C14" s="79"/>
      <c r="D14" s="295">
        <v>270</v>
      </c>
      <c r="E14" s="296">
        <v>36714</v>
      </c>
      <c r="F14" s="296">
        <v>8291</v>
      </c>
      <c r="G14" s="296">
        <v>19576</v>
      </c>
      <c r="H14" s="296">
        <v>8847</v>
      </c>
    </row>
    <row r="15" spans="1:10" ht="26.45" customHeight="1" x14ac:dyDescent="0.15">
      <c r="A15" s="79"/>
      <c r="B15" s="301" t="s">
        <v>349</v>
      </c>
      <c r="C15" s="302"/>
      <c r="D15" s="295">
        <v>270</v>
      </c>
      <c r="E15" s="296">
        <v>36403</v>
      </c>
      <c r="F15" s="296">
        <v>6641</v>
      </c>
      <c r="G15" s="296">
        <v>19040</v>
      </c>
      <c r="H15" s="296">
        <v>10722</v>
      </c>
    </row>
    <row r="16" spans="1:10" s="307" customFormat="1" ht="26.45" customHeight="1" x14ac:dyDescent="0.15">
      <c r="A16" s="19"/>
      <c r="B16" s="303" t="s">
        <v>362</v>
      </c>
      <c r="C16" s="19"/>
      <c r="D16" s="304">
        <v>265</v>
      </c>
      <c r="E16" s="305">
        <v>31637</v>
      </c>
      <c r="F16" s="305">
        <v>7208</v>
      </c>
      <c r="G16" s="305">
        <v>16687</v>
      </c>
      <c r="H16" s="306">
        <v>7742</v>
      </c>
      <c r="I16" s="80"/>
      <c r="J16" s="80"/>
    </row>
    <row r="17" spans="1:8" ht="6" customHeight="1" thickBot="1" x14ac:dyDescent="0.2">
      <c r="A17" s="30"/>
      <c r="B17" s="30"/>
      <c r="C17" s="30"/>
      <c r="D17" s="31"/>
      <c r="E17" s="30"/>
      <c r="F17" s="30"/>
      <c r="G17" s="30"/>
      <c r="H17" s="30"/>
    </row>
    <row r="18" spans="1:8" ht="13.5" customHeight="1" x14ac:dyDescent="0.15">
      <c r="A18" s="308" t="s">
        <v>293</v>
      </c>
      <c r="B18" s="309"/>
      <c r="C18" s="310"/>
      <c r="D18" s="26"/>
      <c r="E18" s="26"/>
      <c r="F18" s="26"/>
      <c r="G18" s="26"/>
      <c r="H18" s="26"/>
    </row>
    <row r="19" spans="1:8" ht="13.5" customHeight="1" x14ac:dyDescent="0.15">
      <c r="A19" s="294" t="s">
        <v>294</v>
      </c>
      <c r="B19" s="294"/>
      <c r="H19" s="311"/>
    </row>
    <row r="20" spans="1:8" x14ac:dyDescent="0.15">
      <c r="A20" s="294"/>
    </row>
    <row r="21" spans="1:8" x14ac:dyDescent="0.15">
      <c r="A21" s="294"/>
    </row>
  </sheetData>
  <mergeCells count="1">
    <mergeCell ref="A4:C4"/>
  </mergeCells>
  <phoneticPr fontId="6"/>
  <hyperlinks>
    <hyperlink ref="J1" location="商業・貿易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24"/>
  <sheetViews>
    <sheetView showGridLines="0" zoomScaleNormal="100" zoomScaleSheetLayoutView="100" workbookViewId="0"/>
  </sheetViews>
  <sheetFormatPr defaultColWidth="10.7109375" defaultRowHeight="12" x14ac:dyDescent="0.15"/>
  <cols>
    <col min="1" max="1" width="1.7109375" style="261" customWidth="1"/>
    <col min="2" max="2" width="2.7109375" style="261" customWidth="1"/>
    <col min="3" max="3" width="11.7109375" style="261" customWidth="1"/>
    <col min="4" max="4" width="1.7109375" style="261" customWidth="1"/>
    <col min="5" max="12" width="11.7109375" style="261" customWidth="1"/>
    <col min="13" max="13" width="2.7109375" style="80" customWidth="1"/>
    <col min="14" max="14" width="24.7109375" style="80" customWidth="1"/>
    <col min="15" max="16384" width="10.7109375" style="261"/>
  </cols>
  <sheetData>
    <row r="1" spans="1:14" ht="13.5" x14ac:dyDescent="0.15">
      <c r="N1" s="210" t="s">
        <v>355</v>
      </c>
    </row>
    <row r="2" spans="1:14" ht="21" x14ac:dyDescent="0.15">
      <c r="A2" s="312"/>
    </row>
    <row r="3" spans="1:14" ht="30" customHeight="1" thickBot="1" x14ac:dyDescent="0.2">
      <c r="A3" s="23" t="s">
        <v>269</v>
      </c>
      <c r="B3" s="32"/>
      <c r="C3" s="32"/>
      <c r="D3" s="32"/>
      <c r="E3" s="32"/>
      <c r="F3" s="32"/>
      <c r="G3" s="32"/>
      <c r="L3" s="44" t="s">
        <v>268</v>
      </c>
    </row>
    <row r="4" spans="1:14" ht="18" customHeight="1" x14ac:dyDescent="0.15">
      <c r="A4" s="416" t="s">
        <v>267</v>
      </c>
      <c r="B4" s="416"/>
      <c r="C4" s="416"/>
      <c r="D4" s="417"/>
      <c r="E4" s="313" t="s">
        <v>266</v>
      </c>
      <c r="F4" s="314"/>
      <c r="G4" s="314"/>
      <c r="H4" s="314"/>
      <c r="I4" s="313" t="s">
        <v>265</v>
      </c>
      <c r="J4" s="314"/>
      <c r="K4" s="314"/>
      <c r="L4" s="314"/>
    </row>
    <row r="5" spans="1:14" ht="18" customHeight="1" x14ac:dyDescent="0.15">
      <c r="A5" s="418"/>
      <c r="B5" s="418"/>
      <c r="C5" s="418"/>
      <c r="D5" s="419"/>
      <c r="E5" s="228" t="s">
        <v>313</v>
      </c>
      <c r="F5" s="228" t="s">
        <v>319</v>
      </c>
      <c r="G5" s="315" t="s">
        <v>354</v>
      </c>
      <c r="H5" s="316" t="s">
        <v>368</v>
      </c>
      <c r="I5" s="228" t="s">
        <v>313</v>
      </c>
      <c r="J5" s="228" t="s">
        <v>319</v>
      </c>
      <c r="K5" s="315" t="s">
        <v>354</v>
      </c>
      <c r="L5" s="317" t="s">
        <v>368</v>
      </c>
    </row>
    <row r="6" spans="1:14" ht="6" customHeight="1" x14ac:dyDescent="0.15">
      <c r="A6" s="79"/>
      <c r="B6" s="79"/>
      <c r="C6" s="79"/>
      <c r="D6" s="79"/>
      <c r="E6" s="318"/>
      <c r="F6" s="32"/>
      <c r="G6" s="32"/>
      <c r="H6" s="19"/>
      <c r="I6" s="32"/>
      <c r="J6" s="32"/>
      <c r="K6" s="266"/>
      <c r="L6" s="19"/>
    </row>
    <row r="7" spans="1:14" s="19" customFormat="1" ht="26.45" customHeight="1" x14ac:dyDescent="0.15">
      <c r="B7" s="441" t="s">
        <v>113</v>
      </c>
      <c r="C7" s="442"/>
      <c r="D7" s="28"/>
      <c r="E7" s="319">
        <v>8247</v>
      </c>
      <c r="F7" s="320">
        <v>8291</v>
      </c>
      <c r="G7" s="320">
        <v>6641</v>
      </c>
      <c r="H7" s="306">
        <v>7208</v>
      </c>
      <c r="I7" s="320">
        <v>19219</v>
      </c>
      <c r="J7" s="320">
        <v>19576</v>
      </c>
      <c r="K7" s="320">
        <v>19040</v>
      </c>
      <c r="L7" s="306">
        <v>16687</v>
      </c>
      <c r="M7" s="80"/>
      <c r="N7" s="80"/>
    </row>
    <row r="8" spans="1:14" ht="9" customHeight="1" x14ac:dyDescent="0.15">
      <c r="B8" s="294"/>
      <c r="C8" s="79"/>
      <c r="D8" s="79"/>
      <c r="E8" s="319"/>
      <c r="F8" s="321"/>
      <c r="G8" s="320"/>
      <c r="H8" s="19"/>
      <c r="I8" s="320"/>
      <c r="J8" s="321"/>
      <c r="K8" s="320"/>
      <c r="L8" s="19"/>
    </row>
    <row r="9" spans="1:14" ht="26.45" customHeight="1" x14ac:dyDescent="0.15">
      <c r="B9" s="432" t="s">
        <v>264</v>
      </c>
      <c r="C9" s="440"/>
      <c r="D9" s="79"/>
      <c r="E9" s="322">
        <v>1318</v>
      </c>
      <c r="F9" s="320">
        <v>1423</v>
      </c>
      <c r="G9" s="320">
        <v>1918</v>
      </c>
      <c r="H9" s="306">
        <v>1433</v>
      </c>
      <c r="I9" s="60">
        <v>2243</v>
      </c>
      <c r="J9" s="320">
        <v>1651</v>
      </c>
      <c r="K9" s="320">
        <v>1722</v>
      </c>
      <c r="L9" s="306">
        <v>1769</v>
      </c>
    </row>
    <row r="10" spans="1:14" ht="26.45" customHeight="1" x14ac:dyDescent="0.15">
      <c r="B10" s="432" t="s">
        <v>263</v>
      </c>
      <c r="C10" s="440"/>
      <c r="D10" s="79"/>
      <c r="E10" s="322">
        <v>4478</v>
      </c>
      <c r="F10" s="320">
        <v>4705</v>
      </c>
      <c r="G10" s="320">
        <v>2931</v>
      </c>
      <c r="H10" s="306">
        <v>2330</v>
      </c>
      <c r="I10" s="60">
        <v>8866</v>
      </c>
      <c r="J10" s="320">
        <v>10515</v>
      </c>
      <c r="K10" s="320">
        <v>10017</v>
      </c>
      <c r="L10" s="306">
        <v>9153</v>
      </c>
    </row>
    <row r="11" spans="1:14" ht="26.45" customHeight="1" x14ac:dyDescent="0.15">
      <c r="C11" s="227" t="s">
        <v>262</v>
      </c>
      <c r="D11" s="79"/>
      <c r="E11" s="322">
        <v>1958</v>
      </c>
      <c r="F11" s="320">
        <v>2377</v>
      </c>
      <c r="G11" s="320">
        <v>1244</v>
      </c>
      <c r="H11" s="261">
        <v>999</v>
      </c>
      <c r="I11" s="60">
        <v>4651</v>
      </c>
      <c r="J11" s="320">
        <v>4525</v>
      </c>
      <c r="K11" s="320">
        <v>4210</v>
      </c>
      <c r="L11" s="265">
        <v>4017</v>
      </c>
    </row>
    <row r="12" spans="1:14" ht="26.45" customHeight="1" x14ac:dyDescent="0.15">
      <c r="C12" s="227" t="s">
        <v>261</v>
      </c>
      <c r="D12" s="79"/>
      <c r="E12" s="322">
        <v>129</v>
      </c>
      <c r="F12" s="320">
        <v>63</v>
      </c>
      <c r="G12" s="320">
        <v>73</v>
      </c>
      <c r="H12" s="261">
        <v>23</v>
      </c>
      <c r="I12" s="60">
        <v>2</v>
      </c>
      <c r="J12" s="320">
        <v>196</v>
      </c>
      <c r="K12" s="320">
        <v>292</v>
      </c>
      <c r="L12" s="261">
        <v>307</v>
      </c>
      <c r="N12" s="97"/>
    </row>
    <row r="13" spans="1:14" ht="26.45" customHeight="1" x14ac:dyDescent="0.15">
      <c r="C13" s="227" t="s">
        <v>260</v>
      </c>
      <c r="D13" s="79"/>
      <c r="E13" s="322">
        <v>348</v>
      </c>
      <c r="F13" s="320">
        <v>631</v>
      </c>
      <c r="G13" s="320">
        <v>568</v>
      </c>
      <c r="H13" s="261">
        <v>635</v>
      </c>
      <c r="I13" s="60">
        <v>650</v>
      </c>
      <c r="J13" s="320">
        <v>1107</v>
      </c>
      <c r="K13" s="320">
        <v>1344</v>
      </c>
      <c r="L13" s="265">
        <v>1293</v>
      </c>
      <c r="M13" s="106"/>
      <c r="N13" s="106"/>
    </row>
    <row r="14" spans="1:14" ht="26.45" customHeight="1" x14ac:dyDescent="0.15">
      <c r="C14" s="227" t="s">
        <v>259</v>
      </c>
      <c r="D14" s="79"/>
      <c r="E14" s="322">
        <v>270</v>
      </c>
      <c r="F14" s="320">
        <v>315</v>
      </c>
      <c r="G14" s="320">
        <v>334</v>
      </c>
      <c r="H14" s="261">
        <v>253</v>
      </c>
      <c r="I14" s="60">
        <v>1484</v>
      </c>
      <c r="J14" s="320">
        <v>1897</v>
      </c>
      <c r="K14" s="320">
        <v>2116</v>
      </c>
      <c r="L14" s="265">
        <v>2064</v>
      </c>
    </row>
    <row r="15" spans="1:14" ht="26.45" customHeight="1" x14ac:dyDescent="0.15">
      <c r="C15" s="227" t="s">
        <v>258</v>
      </c>
      <c r="D15" s="79"/>
      <c r="E15" s="322">
        <v>1773</v>
      </c>
      <c r="F15" s="320">
        <v>1319</v>
      </c>
      <c r="G15" s="320">
        <v>712</v>
      </c>
      <c r="H15" s="261">
        <v>420</v>
      </c>
      <c r="I15" s="60">
        <v>2079</v>
      </c>
      <c r="J15" s="320">
        <v>2790</v>
      </c>
      <c r="K15" s="320">
        <v>2055</v>
      </c>
      <c r="L15" s="265">
        <v>1472</v>
      </c>
    </row>
    <row r="16" spans="1:14" ht="26.45" customHeight="1" x14ac:dyDescent="0.15">
      <c r="B16" s="443" t="s">
        <v>257</v>
      </c>
      <c r="C16" s="444"/>
      <c r="D16" s="79"/>
      <c r="E16" s="322">
        <v>2383</v>
      </c>
      <c r="F16" s="320">
        <v>2073</v>
      </c>
      <c r="G16" s="320">
        <v>1700</v>
      </c>
      <c r="H16" s="306">
        <v>3295</v>
      </c>
      <c r="I16" s="60">
        <v>7884</v>
      </c>
      <c r="J16" s="320">
        <v>7046</v>
      </c>
      <c r="K16" s="320">
        <v>7000</v>
      </c>
      <c r="L16" s="306">
        <v>5341</v>
      </c>
    </row>
    <row r="17" spans="1:12" ht="26.45" customHeight="1" x14ac:dyDescent="0.15">
      <c r="B17" s="432" t="s">
        <v>218</v>
      </c>
      <c r="C17" s="440"/>
      <c r="D17" s="79"/>
      <c r="E17" s="322">
        <v>65</v>
      </c>
      <c r="F17" s="320">
        <v>90</v>
      </c>
      <c r="G17" s="320">
        <v>35</v>
      </c>
      <c r="H17" s="323" t="s">
        <v>369</v>
      </c>
      <c r="I17" s="60">
        <v>84</v>
      </c>
      <c r="J17" s="320">
        <v>307</v>
      </c>
      <c r="K17" s="320">
        <v>195</v>
      </c>
      <c r="L17" s="19">
        <v>315</v>
      </c>
    </row>
    <row r="18" spans="1:12" ht="26.45" customHeight="1" x14ac:dyDescent="0.15">
      <c r="B18" s="432" t="s">
        <v>256</v>
      </c>
      <c r="C18" s="440"/>
      <c r="D18" s="79"/>
      <c r="E18" s="322">
        <v>0</v>
      </c>
      <c r="F18" s="320">
        <v>0</v>
      </c>
      <c r="G18" s="320">
        <v>0</v>
      </c>
      <c r="H18" s="321">
        <v>0</v>
      </c>
      <c r="I18" s="60">
        <v>114</v>
      </c>
      <c r="J18" s="320">
        <v>43</v>
      </c>
      <c r="K18" s="320">
        <v>92</v>
      </c>
      <c r="L18" s="19">
        <v>76</v>
      </c>
    </row>
    <row r="19" spans="1:12" ht="26.45" customHeight="1" x14ac:dyDescent="0.15">
      <c r="B19" s="432" t="s">
        <v>255</v>
      </c>
      <c r="C19" s="440"/>
      <c r="D19" s="79"/>
      <c r="E19" s="322">
        <v>3</v>
      </c>
      <c r="F19" s="320">
        <v>0</v>
      </c>
      <c r="G19" s="320">
        <v>57</v>
      </c>
      <c r="H19" s="19">
        <v>150</v>
      </c>
      <c r="I19" s="60">
        <v>28</v>
      </c>
      <c r="J19" s="320">
        <v>14</v>
      </c>
      <c r="K19" s="320">
        <v>14</v>
      </c>
      <c r="L19" s="19">
        <v>33</v>
      </c>
    </row>
    <row r="20" spans="1:12" ht="6" customHeight="1" thickBot="1" x14ac:dyDescent="0.2">
      <c r="A20" s="52"/>
      <c r="B20" s="52"/>
      <c r="C20" s="52"/>
      <c r="D20" s="52"/>
      <c r="E20" s="324"/>
      <c r="F20" s="325"/>
      <c r="G20" s="325"/>
      <c r="H20" s="326"/>
      <c r="I20" s="325"/>
      <c r="J20" s="325"/>
      <c r="K20" s="325"/>
      <c r="L20" s="326"/>
    </row>
    <row r="21" spans="1:12" ht="13.5" customHeight="1" x14ac:dyDescent="0.15">
      <c r="A21" s="261" t="s">
        <v>294</v>
      </c>
    </row>
    <row r="24" spans="1:12" x14ac:dyDescent="0.15">
      <c r="H24" s="327"/>
    </row>
  </sheetData>
  <mergeCells count="8">
    <mergeCell ref="B18:C18"/>
    <mergeCell ref="B19:C19"/>
    <mergeCell ref="A4:D5"/>
    <mergeCell ref="B7:C7"/>
    <mergeCell ref="B9:C9"/>
    <mergeCell ref="B10:C10"/>
    <mergeCell ref="B16:C16"/>
    <mergeCell ref="B17:C17"/>
  </mergeCells>
  <phoneticPr fontId="6"/>
  <hyperlinks>
    <hyperlink ref="N1" location="商業・貿易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17"/>
  <sheetViews>
    <sheetView showGridLines="0" zoomScaleNormal="100" zoomScaleSheetLayoutView="100" workbookViewId="0"/>
  </sheetViews>
  <sheetFormatPr defaultColWidth="10.7109375" defaultRowHeight="12" x14ac:dyDescent="0.15"/>
  <cols>
    <col min="1" max="1" width="5" style="80" customWidth="1"/>
    <col min="2" max="2" width="3.140625" style="80" customWidth="1"/>
    <col min="3" max="3" width="3.140625" style="80" bestFit="1" customWidth="1"/>
    <col min="4" max="11" width="11.140625" style="80" customWidth="1"/>
    <col min="12" max="12" width="11.85546875" style="80" customWidth="1"/>
    <col min="13" max="13" width="2.7109375" style="80" customWidth="1"/>
    <col min="14" max="14" width="24.7109375" style="80" customWidth="1"/>
    <col min="15" max="16" width="10.7109375" style="80"/>
    <col min="17" max="17" width="13" style="80" bestFit="1" customWidth="1"/>
    <col min="18" max="16384" width="10.7109375" style="80"/>
  </cols>
  <sheetData>
    <row r="1" spans="1:18" ht="12" customHeight="1" x14ac:dyDescent="0.15">
      <c r="N1" s="210" t="s">
        <v>355</v>
      </c>
    </row>
    <row r="2" spans="1:18" ht="21" customHeight="1" x14ac:dyDescent="0.15">
      <c r="A2" s="81" t="s">
        <v>44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8" ht="30" customHeight="1" thickBot="1" x14ac:dyDescent="0.2">
      <c r="A3" s="83" t="s">
        <v>43</v>
      </c>
    </row>
    <row r="4" spans="1:18" ht="21" customHeight="1" x14ac:dyDescent="0.15">
      <c r="A4" s="335" t="s">
        <v>42</v>
      </c>
      <c r="B4" s="335"/>
      <c r="C4" s="336"/>
      <c r="D4" s="339" t="s">
        <v>41</v>
      </c>
      <c r="E4" s="340"/>
      <c r="F4" s="339" t="s">
        <v>40</v>
      </c>
      <c r="G4" s="340"/>
      <c r="H4" s="339" t="s">
        <v>39</v>
      </c>
      <c r="I4" s="340"/>
      <c r="J4" s="341" t="s">
        <v>38</v>
      </c>
      <c r="K4" s="340"/>
      <c r="L4" s="333" t="s">
        <v>37</v>
      </c>
    </row>
    <row r="5" spans="1:18" ht="26.45" customHeight="1" x14ac:dyDescent="0.15">
      <c r="A5" s="337"/>
      <c r="B5" s="337"/>
      <c r="C5" s="338"/>
      <c r="D5" s="219"/>
      <c r="E5" s="229" t="s">
        <v>36</v>
      </c>
      <c r="F5" s="219"/>
      <c r="G5" s="229" t="s">
        <v>36</v>
      </c>
      <c r="H5" s="219"/>
      <c r="I5" s="229" t="s">
        <v>36</v>
      </c>
      <c r="J5" s="229" t="s">
        <v>35</v>
      </c>
      <c r="K5" s="211" t="s">
        <v>34</v>
      </c>
      <c r="L5" s="334"/>
    </row>
    <row r="6" spans="1:18" ht="12" customHeight="1" x14ac:dyDescent="0.15">
      <c r="A6" s="84"/>
      <c r="B6" s="84"/>
      <c r="C6" s="84"/>
      <c r="D6" s="85"/>
      <c r="E6" s="86" t="s">
        <v>32</v>
      </c>
      <c r="F6" s="86" t="s">
        <v>31</v>
      </c>
      <c r="G6" s="86" t="s">
        <v>32</v>
      </c>
      <c r="H6" s="86" t="s">
        <v>33</v>
      </c>
      <c r="I6" s="86" t="s">
        <v>32</v>
      </c>
      <c r="J6" s="86" t="s">
        <v>31</v>
      </c>
      <c r="K6" s="86" t="s">
        <v>30</v>
      </c>
      <c r="L6" s="86" t="s">
        <v>30</v>
      </c>
    </row>
    <row r="7" spans="1:18" ht="6" customHeight="1" x14ac:dyDescent="0.15">
      <c r="A7" s="84"/>
      <c r="B7" s="84"/>
      <c r="C7" s="84"/>
      <c r="D7" s="87"/>
      <c r="E7" s="84"/>
      <c r="F7" s="84"/>
      <c r="G7" s="88"/>
      <c r="H7" s="84"/>
      <c r="I7" s="88"/>
      <c r="J7" s="84"/>
      <c r="K7" s="84"/>
      <c r="L7" s="84"/>
    </row>
    <row r="8" spans="1:18" ht="33" customHeight="1" x14ac:dyDescent="0.15">
      <c r="A8" s="89" t="s">
        <v>29</v>
      </c>
      <c r="B8" s="90">
        <v>19</v>
      </c>
      <c r="C8" s="91" t="s">
        <v>28</v>
      </c>
      <c r="D8" s="92">
        <v>13983</v>
      </c>
      <c r="E8" s="93">
        <v>-9.0181534257271156</v>
      </c>
      <c r="F8" s="94">
        <v>93172</v>
      </c>
      <c r="G8" s="93">
        <v>-5.9638073899133008</v>
      </c>
      <c r="H8" s="94">
        <v>3980519</v>
      </c>
      <c r="I8" s="93">
        <v>2.3353696925216827</v>
      </c>
      <c r="J8" s="95">
        <v>6.663233926911249</v>
      </c>
      <c r="K8" s="94">
        <v>28467</v>
      </c>
      <c r="L8" s="94">
        <v>4272.2</v>
      </c>
    </row>
    <row r="9" spans="1:18" ht="33" customHeight="1" x14ac:dyDescent="0.15">
      <c r="A9" s="89"/>
      <c r="B9" s="90">
        <v>24</v>
      </c>
      <c r="C9" s="91"/>
      <c r="D9" s="92">
        <v>10287</v>
      </c>
      <c r="E9" s="93">
        <v>-26.4</v>
      </c>
      <c r="F9" s="94">
        <v>69900</v>
      </c>
      <c r="G9" s="93">
        <v>-25</v>
      </c>
      <c r="H9" s="94">
        <v>3076517</v>
      </c>
      <c r="I9" s="93">
        <v>-22.7</v>
      </c>
      <c r="J9" s="95">
        <v>6.8</v>
      </c>
      <c r="K9" s="94">
        <v>29907</v>
      </c>
      <c r="L9" s="94">
        <v>4401</v>
      </c>
    </row>
    <row r="10" spans="1:18" ht="33" customHeight="1" x14ac:dyDescent="0.15">
      <c r="A10" s="89"/>
      <c r="B10" s="90">
        <v>26</v>
      </c>
      <c r="C10" s="91"/>
      <c r="D10" s="92">
        <v>9608</v>
      </c>
      <c r="E10" s="96">
        <f>(D10-D9)/D9*100</f>
        <v>-6.6005638184115885</v>
      </c>
      <c r="F10" s="94">
        <v>69690</v>
      </c>
      <c r="G10" s="93">
        <v>-0.3</v>
      </c>
      <c r="H10" s="94">
        <v>3044683</v>
      </c>
      <c r="I10" s="93">
        <v>-1</v>
      </c>
      <c r="J10" s="95">
        <v>7.3</v>
      </c>
      <c r="K10" s="94">
        <v>31689</v>
      </c>
      <c r="L10" s="94">
        <v>4369</v>
      </c>
    </row>
    <row r="11" spans="1:18" ht="33" customHeight="1" x14ac:dyDescent="0.15">
      <c r="A11" s="89"/>
      <c r="B11" s="90">
        <v>28</v>
      </c>
      <c r="C11" s="91"/>
      <c r="D11" s="92">
        <v>10440</v>
      </c>
      <c r="E11" s="96">
        <f>(D11-D10)/D10*100</f>
        <v>8.6594504579517082</v>
      </c>
      <c r="F11" s="94">
        <v>76729</v>
      </c>
      <c r="G11" s="93">
        <v>10.1</v>
      </c>
      <c r="H11" s="94">
        <v>3492286</v>
      </c>
      <c r="I11" s="93">
        <v>14.7</v>
      </c>
      <c r="J11" s="95">
        <f>F11/D11</f>
        <v>7.3495210727969349</v>
      </c>
      <c r="K11" s="94">
        <f>H11/D11*100</f>
        <v>33451.015325670502</v>
      </c>
      <c r="L11" s="94">
        <f>H11/F11*100</f>
        <v>4551.4551212709666</v>
      </c>
      <c r="P11" s="97"/>
      <c r="Q11" s="98"/>
      <c r="R11" s="98"/>
    </row>
    <row r="12" spans="1:18" s="106" customFormat="1" ht="33" customHeight="1" x14ac:dyDescent="0.15">
      <c r="A12" s="99" t="s">
        <v>320</v>
      </c>
      <c r="B12" s="100" t="s">
        <v>321</v>
      </c>
      <c r="C12" s="101" t="s">
        <v>322</v>
      </c>
      <c r="D12" s="102">
        <v>9851</v>
      </c>
      <c r="E12" s="103">
        <f>(D12-D11)/D11*100</f>
        <v>-5.6417624521072796</v>
      </c>
      <c r="F12" s="104">
        <v>77655</v>
      </c>
      <c r="G12" s="103">
        <f>(F12-F11)/F11*100</f>
        <v>1.2068448696060159</v>
      </c>
      <c r="H12" s="104">
        <v>3251485</v>
      </c>
      <c r="I12" s="103">
        <f>(H12-H11)/H11*100</f>
        <v>-6.8952256487584354</v>
      </c>
      <c r="J12" s="105">
        <f>F12/D12</f>
        <v>7.8829560450715661</v>
      </c>
      <c r="K12" s="104">
        <f>H12/D12*100</f>
        <v>33006.649071160289</v>
      </c>
      <c r="L12" s="104">
        <f>H12/F12*100</f>
        <v>4187.090335458116</v>
      </c>
      <c r="M12" s="80"/>
      <c r="N12" s="97"/>
    </row>
    <row r="13" spans="1:18" ht="6" customHeight="1" thickBot="1" x14ac:dyDescent="0.2">
      <c r="A13" s="107"/>
      <c r="B13" s="107"/>
      <c r="C13" s="107"/>
      <c r="D13" s="108"/>
      <c r="E13" s="107"/>
      <c r="F13" s="107"/>
      <c r="G13" s="107"/>
      <c r="H13" s="107"/>
      <c r="I13" s="107"/>
      <c r="J13" s="107"/>
      <c r="K13" s="107"/>
      <c r="L13" s="107"/>
      <c r="M13" s="106"/>
      <c r="N13" s="106"/>
    </row>
    <row r="14" spans="1:18" ht="13.5" customHeight="1" x14ac:dyDescent="0.15">
      <c r="A14" s="80" t="s">
        <v>270</v>
      </c>
    </row>
    <row r="15" spans="1:18" ht="13.5" customHeight="1" x14ac:dyDescent="0.15">
      <c r="A15" s="80" t="s">
        <v>298</v>
      </c>
    </row>
    <row r="16" spans="1:18" ht="13.5" customHeight="1" x14ac:dyDescent="0.15">
      <c r="A16" s="80" t="s">
        <v>316</v>
      </c>
    </row>
    <row r="17" spans="1:1" ht="13.5" customHeight="1" x14ac:dyDescent="0.15">
      <c r="A17" s="80" t="s">
        <v>323</v>
      </c>
    </row>
  </sheetData>
  <mergeCells count="6">
    <mergeCell ref="L4:L5"/>
    <mergeCell ref="A4:C5"/>
    <mergeCell ref="D4:E4"/>
    <mergeCell ref="F4:G4"/>
    <mergeCell ref="H4:I4"/>
    <mergeCell ref="J4:K4"/>
  </mergeCells>
  <phoneticPr fontId="6"/>
  <hyperlinks>
    <hyperlink ref="N1" location="商業・貿易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20"/>
  <sheetViews>
    <sheetView showGridLines="0" zoomScaleNormal="100" zoomScaleSheetLayoutView="100" workbookViewId="0"/>
  </sheetViews>
  <sheetFormatPr defaultColWidth="10.7109375" defaultRowHeight="12" x14ac:dyDescent="0.15"/>
  <cols>
    <col min="1" max="1" width="11.28515625" style="80" customWidth="1"/>
    <col min="2" max="2" width="9" style="80" customWidth="1"/>
    <col min="3" max="5" width="8.140625" style="80" customWidth="1"/>
    <col min="6" max="6" width="9" style="80" customWidth="1"/>
    <col min="7" max="9" width="8.140625" style="80" customWidth="1"/>
    <col min="10" max="10" width="9" style="80" customWidth="1"/>
    <col min="11" max="13" width="8.140625" style="80" customWidth="1"/>
    <col min="14" max="14" width="2.7109375" style="80" customWidth="1"/>
    <col min="15" max="15" width="24.7109375" style="80" customWidth="1"/>
    <col min="16" max="16384" width="10.7109375" style="80"/>
  </cols>
  <sheetData>
    <row r="1" spans="1:18" ht="12" customHeight="1" x14ac:dyDescent="0.15">
      <c r="O1" s="210" t="s">
        <v>355</v>
      </c>
    </row>
    <row r="2" spans="1:18" ht="21" customHeight="1" x14ac:dyDescent="0.15"/>
    <row r="3" spans="1:18" ht="30" customHeight="1" thickBot="1" x14ac:dyDescent="0.2">
      <c r="A3" s="83" t="s">
        <v>58</v>
      </c>
    </row>
    <row r="4" spans="1:18" ht="18" customHeight="1" x14ac:dyDescent="0.15">
      <c r="A4" s="336" t="s">
        <v>324</v>
      </c>
      <c r="B4" s="341" t="s">
        <v>53</v>
      </c>
      <c r="C4" s="347"/>
      <c r="D4" s="347"/>
      <c r="E4" s="340"/>
      <c r="F4" s="109" t="s">
        <v>57</v>
      </c>
      <c r="G4" s="110"/>
      <c r="H4" s="110"/>
      <c r="I4" s="110"/>
      <c r="J4" s="109" t="s">
        <v>56</v>
      </c>
      <c r="K4" s="110"/>
      <c r="L4" s="110"/>
      <c r="M4" s="110"/>
    </row>
    <row r="5" spans="1:18" ht="18" customHeight="1" x14ac:dyDescent="0.15">
      <c r="A5" s="346"/>
      <c r="B5" s="342" t="s">
        <v>325</v>
      </c>
      <c r="C5" s="344" t="s">
        <v>326</v>
      </c>
      <c r="D5" s="345"/>
      <c r="E5" s="345"/>
      <c r="F5" s="342" t="s">
        <v>325</v>
      </c>
      <c r="G5" s="344" t="s">
        <v>326</v>
      </c>
      <c r="H5" s="345"/>
      <c r="I5" s="345"/>
      <c r="J5" s="342" t="s">
        <v>325</v>
      </c>
      <c r="K5" s="344" t="s">
        <v>326</v>
      </c>
      <c r="L5" s="345"/>
      <c r="M5" s="345"/>
    </row>
    <row r="6" spans="1:18" ht="18" customHeight="1" x14ac:dyDescent="0.15">
      <c r="A6" s="338"/>
      <c r="B6" s="343"/>
      <c r="C6" s="219"/>
      <c r="D6" s="111" t="s">
        <v>55</v>
      </c>
      <c r="E6" s="111" t="s">
        <v>54</v>
      </c>
      <c r="F6" s="343"/>
      <c r="G6" s="219"/>
      <c r="H6" s="111" t="s">
        <v>55</v>
      </c>
      <c r="I6" s="111" t="s">
        <v>54</v>
      </c>
      <c r="J6" s="343"/>
      <c r="K6" s="219"/>
      <c r="L6" s="111" t="s">
        <v>55</v>
      </c>
      <c r="M6" s="111" t="s">
        <v>54</v>
      </c>
      <c r="Q6" s="112"/>
      <c r="R6" s="112"/>
    </row>
    <row r="7" spans="1:18" ht="12" customHeight="1" x14ac:dyDescent="0.15">
      <c r="A7" s="84"/>
      <c r="B7" s="85"/>
      <c r="C7" s="86"/>
      <c r="D7" s="86" t="s">
        <v>32</v>
      </c>
      <c r="E7" s="86" t="s">
        <v>32</v>
      </c>
      <c r="F7" s="86"/>
      <c r="G7" s="86"/>
      <c r="H7" s="86" t="s">
        <v>32</v>
      </c>
      <c r="I7" s="86" t="s">
        <v>32</v>
      </c>
      <c r="J7" s="86"/>
      <c r="K7" s="86"/>
      <c r="L7" s="86" t="s">
        <v>32</v>
      </c>
      <c r="M7" s="86" t="s">
        <v>32</v>
      </c>
    </row>
    <row r="8" spans="1:18" s="106" customFormat="1" ht="33" customHeight="1" x14ac:dyDescent="0.15">
      <c r="A8" s="113" t="s">
        <v>53</v>
      </c>
      <c r="B8" s="92">
        <v>10440</v>
      </c>
      <c r="C8" s="104">
        <f>SUM(C10:C17)</f>
        <v>9851</v>
      </c>
      <c r="D8" s="114">
        <v>100</v>
      </c>
      <c r="E8" s="103">
        <f>(C8/B8-1)*100</f>
        <v>-5.6417624521072796</v>
      </c>
      <c r="F8" s="94">
        <v>2896</v>
      </c>
      <c r="G8" s="104">
        <f>SUM(G10:G17)</f>
        <v>2773</v>
      </c>
      <c r="H8" s="114">
        <v>100</v>
      </c>
      <c r="I8" s="103">
        <f>(G8/F8-1)*100</f>
        <v>-4.2472375690607684</v>
      </c>
      <c r="J8" s="94">
        <v>7544</v>
      </c>
      <c r="K8" s="104">
        <f>SUM(K10:K17)</f>
        <v>7078</v>
      </c>
      <c r="L8" s="114">
        <v>100</v>
      </c>
      <c r="M8" s="103">
        <f>(K8/J8-1)*100</f>
        <v>-6.1770943796394473</v>
      </c>
      <c r="N8" s="80"/>
      <c r="O8" s="80"/>
      <c r="P8" s="115"/>
      <c r="Q8" s="116"/>
      <c r="R8" s="117"/>
    </row>
    <row r="9" spans="1:18" ht="9" customHeight="1" x14ac:dyDescent="0.15">
      <c r="A9" s="218"/>
      <c r="B9" s="92"/>
      <c r="C9" s="94"/>
      <c r="D9" s="88"/>
      <c r="E9" s="93"/>
      <c r="F9" s="94"/>
      <c r="G9" s="94"/>
      <c r="H9" s="88"/>
      <c r="I9" s="93"/>
      <c r="J9" s="94"/>
      <c r="K9" s="94"/>
      <c r="L9" s="88"/>
      <c r="M9" s="93"/>
      <c r="P9" s="115"/>
    </row>
    <row r="10" spans="1:18" ht="33" customHeight="1" x14ac:dyDescent="0.15">
      <c r="A10" s="218" t="s">
        <v>52</v>
      </c>
      <c r="B10" s="92">
        <v>3978</v>
      </c>
      <c r="C10" s="94">
        <v>3676</v>
      </c>
      <c r="D10" s="118">
        <f>C10/C8*100</f>
        <v>37.316008527053093</v>
      </c>
      <c r="E10" s="93">
        <f>(C10/B10-1)*100</f>
        <v>-7.5917546505781752</v>
      </c>
      <c r="F10" s="94">
        <v>766</v>
      </c>
      <c r="G10" s="94">
        <v>800</v>
      </c>
      <c r="H10" s="118">
        <v>26.5</v>
      </c>
      <c r="I10" s="93">
        <f>(G10/F10-1)*100</f>
        <v>4.4386422976501416</v>
      </c>
      <c r="J10" s="94">
        <v>3212</v>
      </c>
      <c r="K10" s="94">
        <v>2876</v>
      </c>
      <c r="L10" s="118">
        <f>K10/K8*100</f>
        <v>40.632947160214748</v>
      </c>
      <c r="M10" s="93">
        <f>(K10/J10-1)*100</f>
        <v>-10.460772104607718</v>
      </c>
      <c r="P10" s="115"/>
      <c r="Q10" s="119"/>
      <c r="R10" s="120"/>
    </row>
    <row r="11" spans="1:18" ht="33" customHeight="1" x14ac:dyDescent="0.15">
      <c r="A11" s="218" t="s">
        <v>51</v>
      </c>
      <c r="B11" s="92">
        <v>2248</v>
      </c>
      <c r="C11" s="94">
        <v>2053</v>
      </c>
      <c r="D11" s="118">
        <f>C11/C8*100</f>
        <v>20.840523804689877</v>
      </c>
      <c r="E11" s="93">
        <f t="shared" ref="E11:E17" si="0">(C11/B11-1)*100</f>
        <v>-8.6743772241992918</v>
      </c>
      <c r="F11" s="94">
        <v>676</v>
      </c>
      <c r="G11" s="94">
        <v>606</v>
      </c>
      <c r="H11" s="118">
        <v>23.3</v>
      </c>
      <c r="I11" s="93">
        <f t="shared" ref="I11:I17" si="1">(G11/F11-1)*100</f>
        <v>-10.355029585798814</v>
      </c>
      <c r="J11" s="94">
        <v>1572</v>
      </c>
      <c r="K11" s="94">
        <v>1447</v>
      </c>
      <c r="L11" s="118">
        <f>K11/K8*100</f>
        <v>20.443628143543375</v>
      </c>
      <c r="M11" s="93">
        <f t="shared" ref="M11:M17" si="2">(K11/J11-1)*100</f>
        <v>-7.9516539440203537</v>
      </c>
      <c r="P11" s="115"/>
    </row>
    <row r="12" spans="1:18" ht="33" customHeight="1" x14ac:dyDescent="0.15">
      <c r="A12" s="218" t="s">
        <v>50</v>
      </c>
      <c r="B12" s="92">
        <v>2317</v>
      </c>
      <c r="C12" s="94">
        <v>2149</v>
      </c>
      <c r="D12" s="118">
        <f>C12/C8*100</f>
        <v>21.815044157953505</v>
      </c>
      <c r="E12" s="93">
        <f t="shared" si="0"/>
        <v>-7.2507552870090581</v>
      </c>
      <c r="F12" s="94">
        <v>804</v>
      </c>
      <c r="G12" s="94">
        <v>724</v>
      </c>
      <c r="H12" s="118">
        <v>27.8</v>
      </c>
      <c r="I12" s="93">
        <f t="shared" si="1"/>
        <v>-9.9502487562189046</v>
      </c>
      <c r="J12" s="94">
        <v>1513</v>
      </c>
      <c r="K12" s="94">
        <v>1425</v>
      </c>
      <c r="L12" s="118">
        <f>K12/K8*100</f>
        <v>20.13280587736649</v>
      </c>
      <c r="M12" s="93">
        <f t="shared" si="2"/>
        <v>-5.8162590879048288</v>
      </c>
      <c r="O12" s="97"/>
      <c r="P12" s="115"/>
    </row>
    <row r="13" spans="1:18" ht="33" customHeight="1" x14ac:dyDescent="0.15">
      <c r="A13" s="218" t="s">
        <v>49</v>
      </c>
      <c r="B13" s="92">
        <v>1173</v>
      </c>
      <c r="C13" s="94">
        <v>1198</v>
      </c>
      <c r="D13" s="118">
        <f>C13/C8*100</f>
        <v>12.161201908435691</v>
      </c>
      <c r="E13" s="93">
        <f t="shared" si="0"/>
        <v>2.1312872975277175</v>
      </c>
      <c r="F13" s="94">
        <v>401</v>
      </c>
      <c r="G13" s="94">
        <v>398</v>
      </c>
      <c r="H13" s="118">
        <v>13.8</v>
      </c>
      <c r="I13" s="93">
        <f t="shared" si="1"/>
        <v>-0.74812967581047163</v>
      </c>
      <c r="J13" s="94">
        <v>772</v>
      </c>
      <c r="K13" s="94">
        <v>800</v>
      </c>
      <c r="L13" s="118">
        <f>K13/K8*100</f>
        <v>11.302627860977678</v>
      </c>
      <c r="M13" s="93">
        <f t="shared" si="2"/>
        <v>3.6269430051813378</v>
      </c>
      <c r="N13" s="106"/>
      <c r="O13" s="106"/>
      <c r="P13" s="115"/>
    </row>
    <row r="14" spans="1:18" ht="33" customHeight="1" x14ac:dyDescent="0.15">
      <c r="A14" s="218" t="s">
        <v>48</v>
      </c>
      <c r="B14" s="92">
        <v>332</v>
      </c>
      <c r="C14" s="94">
        <v>338</v>
      </c>
      <c r="D14" s="118">
        <f>C14/C8*100</f>
        <v>3.431123743782357</v>
      </c>
      <c r="E14" s="93">
        <f t="shared" si="0"/>
        <v>1.8072289156626509</v>
      </c>
      <c r="F14" s="94">
        <v>117</v>
      </c>
      <c r="G14" s="94">
        <v>108</v>
      </c>
      <c r="H14" s="118">
        <v>4</v>
      </c>
      <c r="I14" s="93">
        <f t="shared" si="1"/>
        <v>-7.6923076923076872</v>
      </c>
      <c r="J14" s="94">
        <v>215</v>
      </c>
      <c r="K14" s="94">
        <v>230</v>
      </c>
      <c r="L14" s="118">
        <f>K14/K8*100</f>
        <v>3.2495055100310823</v>
      </c>
      <c r="M14" s="93">
        <f t="shared" si="2"/>
        <v>6.9767441860465018</v>
      </c>
      <c r="P14" s="115"/>
    </row>
    <row r="15" spans="1:18" ht="33" customHeight="1" x14ac:dyDescent="0.15">
      <c r="A15" s="218" t="s">
        <v>47</v>
      </c>
      <c r="B15" s="92">
        <v>209</v>
      </c>
      <c r="C15" s="94">
        <v>231</v>
      </c>
      <c r="D15" s="118">
        <f>C15/C8*100</f>
        <v>2.3449396000406053</v>
      </c>
      <c r="E15" s="93">
        <f t="shared" si="0"/>
        <v>10.526315789473696</v>
      </c>
      <c r="F15" s="94">
        <v>80</v>
      </c>
      <c r="G15" s="94">
        <v>85</v>
      </c>
      <c r="H15" s="118">
        <v>2.8</v>
      </c>
      <c r="I15" s="93">
        <f t="shared" si="1"/>
        <v>6.25</v>
      </c>
      <c r="J15" s="94">
        <v>129</v>
      </c>
      <c r="K15" s="94">
        <v>146</v>
      </c>
      <c r="L15" s="118">
        <f>K15/K8*100</f>
        <v>2.0627295846284261</v>
      </c>
      <c r="M15" s="93">
        <f t="shared" si="2"/>
        <v>13.178294573643413</v>
      </c>
      <c r="P15" s="115"/>
    </row>
    <row r="16" spans="1:18" ht="33" customHeight="1" x14ac:dyDescent="0.15">
      <c r="A16" s="218" t="s">
        <v>46</v>
      </c>
      <c r="B16" s="92">
        <v>141</v>
      </c>
      <c r="C16" s="94">
        <v>156</v>
      </c>
      <c r="D16" s="118">
        <f>C16/C8*100</f>
        <v>1.5835955740533956</v>
      </c>
      <c r="E16" s="93">
        <f t="shared" si="0"/>
        <v>10.638297872340431</v>
      </c>
      <c r="F16" s="94">
        <v>42</v>
      </c>
      <c r="G16" s="94">
        <v>41</v>
      </c>
      <c r="H16" s="118">
        <v>1.5</v>
      </c>
      <c r="I16" s="93">
        <f t="shared" si="1"/>
        <v>-2.3809523809523836</v>
      </c>
      <c r="J16" s="94">
        <v>99</v>
      </c>
      <c r="K16" s="94">
        <v>115</v>
      </c>
      <c r="L16" s="118">
        <f>K16/K8*100</f>
        <v>1.6247527550155412</v>
      </c>
      <c r="M16" s="93">
        <f t="shared" si="2"/>
        <v>16.161616161616156</v>
      </c>
      <c r="P16" s="115"/>
    </row>
    <row r="17" spans="1:16" ht="33" customHeight="1" x14ac:dyDescent="0.15">
      <c r="A17" s="218" t="s">
        <v>45</v>
      </c>
      <c r="B17" s="92">
        <v>42</v>
      </c>
      <c r="C17" s="94">
        <v>50</v>
      </c>
      <c r="D17" s="118">
        <f>C17/C8*100</f>
        <v>0.50756268399147297</v>
      </c>
      <c r="E17" s="93">
        <f t="shared" si="0"/>
        <v>19.047619047619047</v>
      </c>
      <c r="F17" s="94">
        <v>10</v>
      </c>
      <c r="G17" s="94">
        <v>11</v>
      </c>
      <c r="H17" s="118">
        <v>0.3</v>
      </c>
      <c r="I17" s="93">
        <f t="shared" si="1"/>
        <v>10.000000000000009</v>
      </c>
      <c r="J17" s="94">
        <v>32</v>
      </c>
      <c r="K17" s="94">
        <v>39</v>
      </c>
      <c r="L17" s="118">
        <f>K17/K8*100</f>
        <v>0.55100310822266174</v>
      </c>
      <c r="M17" s="93">
        <f t="shared" si="2"/>
        <v>21.875</v>
      </c>
      <c r="P17" s="115"/>
    </row>
    <row r="18" spans="1:16" ht="6" customHeight="1" thickBot="1" x14ac:dyDescent="0.2">
      <c r="A18" s="107"/>
      <c r="B18" s="108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</row>
    <row r="19" spans="1:16" ht="13.5" customHeight="1" x14ac:dyDescent="0.15">
      <c r="A19" s="121" t="s">
        <v>327</v>
      </c>
      <c r="B19" s="121"/>
      <c r="C19" s="121"/>
      <c r="D19" s="122"/>
      <c r="E19" s="122"/>
      <c r="F19" s="122"/>
      <c r="G19" s="123"/>
      <c r="H19" s="122"/>
      <c r="I19" s="122"/>
      <c r="J19" s="122"/>
      <c r="K19" s="122"/>
    </row>
    <row r="20" spans="1:16" ht="13.5" customHeight="1" x14ac:dyDescent="0.15">
      <c r="A20" s="80" t="s">
        <v>328</v>
      </c>
    </row>
  </sheetData>
  <mergeCells count="8">
    <mergeCell ref="J5:J6"/>
    <mergeCell ref="K5:M5"/>
    <mergeCell ref="A4:A6"/>
    <mergeCell ref="B4:E4"/>
    <mergeCell ref="B5:B6"/>
    <mergeCell ref="C5:E5"/>
    <mergeCell ref="F5:F6"/>
    <mergeCell ref="G5:I5"/>
  </mergeCells>
  <phoneticPr fontId="6"/>
  <hyperlinks>
    <hyperlink ref="O1" location="商業・貿易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3"/>
  <sheetViews>
    <sheetView showGridLines="0" zoomScaleNormal="100" zoomScaleSheetLayoutView="100" workbookViewId="0"/>
  </sheetViews>
  <sheetFormatPr defaultColWidth="10.7109375" defaultRowHeight="12" x14ac:dyDescent="0.15"/>
  <cols>
    <col min="1" max="1" width="1" style="80" customWidth="1"/>
    <col min="2" max="2" width="51.42578125" style="80" customWidth="1"/>
    <col min="3" max="3" width="1" style="80" customWidth="1"/>
    <col min="4" max="4" width="7.42578125" style="80" customWidth="1"/>
    <col min="5" max="5" width="6.5703125" style="80" customWidth="1"/>
    <col min="6" max="6" width="7.42578125" style="80" customWidth="1"/>
    <col min="7" max="7" width="6.5703125" style="80" customWidth="1"/>
    <col min="8" max="8" width="8.85546875" style="80" customWidth="1"/>
    <col min="9" max="9" width="11.140625" style="80" customWidth="1"/>
    <col min="10" max="10" width="6.5703125" style="80" customWidth="1"/>
    <col min="11" max="12" width="8.85546875" style="80" customWidth="1"/>
    <col min="13" max="13" width="2.7109375" style="80" customWidth="1"/>
    <col min="14" max="14" width="24.7109375" style="80" customWidth="1"/>
    <col min="15" max="16384" width="10.7109375" style="80"/>
  </cols>
  <sheetData>
    <row r="1" spans="1:15" ht="12" customHeight="1" x14ac:dyDescent="0.15">
      <c r="N1" s="210" t="s">
        <v>355</v>
      </c>
    </row>
    <row r="2" spans="1:15" ht="21" customHeight="1" x14ac:dyDescent="0.15"/>
    <row r="3" spans="1:15" s="125" customFormat="1" ht="30" customHeight="1" thickBot="1" x14ac:dyDescent="0.2">
      <c r="A3" s="124" t="s">
        <v>329</v>
      </c>
      <c r="B3" s="124"/>
      <c r="C3" s="124"/>
      <c r="M3" s="80"/>
      <c r="N3" s="80"/>
    </row>
    <row r="4" spans="1:15" ht="15" customHeight="1" x14ac:dyDescent="0.15">
      <c r="A4" s="335" t="s">
        <v>108</v>
      </c>
      <c r="B4" s="335"/>
      <c r="C4" s="336"/>
      <c r="D4" s="339" t="s">
        <v>330</v>
      </c>
      <c r="E4" s="340"/>
      <c r="F4" s="339" t="s">
        <v>331</v>
      </c>
      <c r="G4" s="347"/>
      <c r="H4" s="340"/>
      <c r="I4" s="339" t="s">
        <v>332</v>
      </c>
      <c r="J4" s="347"/>
      <c r="K4" s="347"/>
      <c r="L4" s="347"/>
    </row>
    <row r="5" spans="1:15" ht="27" customHeight="1" x14ac:dyDescent="0.15">
      <c r="A5" s="337"/>
      <c r="B5" s="337"/>
      <c r="C5" s="338"/>
      <c r="D5" s="219"/>
      <c r="E5" s="229" t="s">
        <v>55</v>
      </c>
      <c r="F5" s="219"/>
      <c r="G5" s="229" t="s">
        <v>55</v>
      </c>
      <c r="H5" s="211" t="s">
        <v>333</v>
      </c>
      <c r="I5" s="219"/>
      <c r="J5" s="229" t="s">
        <v>55</v>
      </c>
      <c r="K5" s="211" t="s">
        <v>333</v>
      </c>
      <c r="L5" s="211" t="s">
        <v>107</v>
      </c>
    </row>
    <row r="6" spans="1:15" ht="12" customHeight="1" x14ac:dyDescent="0.15">
      <c r="A6" s="84"/>
      <c r="B6" s="84"/>
      <c r="C6" s="84"/>
      <c r="D6" s="85"/>
      <c r="E6" s="86" t="s">
        <v>32</v>
      </c>
      <c r="F6" s="86" t="s">
        <v>31</v>
      </c>
      <c r="G6" s="86" t="s">
        <v>32</v>
      </c>
      <c r="H6" s="86" t="s">
        <v>31</v>
      </c>
      <c r="I6" s="86" t="s">
        <v>33</v>
      </c>
      <c r="J6" s="86" t="s">
        <v>32</v>
      </c>
      <c r="K6" s="86" t="s">
        <v>30</v>
      </c>
      <c r="L6" s="86" t="s">
        <v>30</v>
      </c>
    </row>
    <row r="7" spans="1:15" s="106" customFormat="1" ht="16.5" customHeight="1" x14ac:dyDescent="0.15">
      <c r="B7" s="215" t="s">
        <v>53</v>
      </c>
      <c r="C7" s="126"/>
      <c r="D7" s="127">
        <f>SUM(D9,D31)</f>
        <v>9851</v>
      </c>
      <c r="E7" s="128">
        <v>100</v>
      </c>
      <c r="F7" s="129">
        <f>SUM(F9,F31)</f>
        <v>77655</v>
      </c>
      <c r="G7" s="128">
        <v>100</v>
      </c>
      <c r="H7" s="128">
        <f>F7/D7</f>
        <v>7.8829560450715661</v>
      </c>
      <c r="I7" s="129">
        <f>SUM(I9,I31)</f>
        <v>3251484</v>
      </c>
      <c r="J7" s="128">
        <v>100</v>
      </c>
      <c r="K7" s="130">
        <f>I7/D7*100</f>
        <v>33006.638919906603</v>
      </c>
      <c r="L7" s="130">
        <f>I7/F7*100</f>
        <v>4187.0890477110297</v>
      </c>
      <c r="M7" s="80"/>
      <c r="N7" s="80"/>
    </row>
    <row r="8" spans="1:15" ht="9" customHeight="1" x14ac:dyDescent="0.15">
      <c r="B8" s="216"/>
      <c r="C8" s="131"/>
      <c r="D8" s="132"/>
      <c r="E8" s="133"/>
      <c r="F8" s="134"/>
      <c r="G8" s="133"/>
      <c r="H8" s="128"/>
      <c r="I8" s="134"/>
      <c r="J8" s="133"/>
      <c r="K8" s="130"/>
      <c r="L8" s="130"/>
    </row>
    <row r="9" spans="1:15" s="106" customFormat="1" ht="16.5" customHeight="1" x14ac:dyDescent="0.15">
      <c r="A9" s="348" t="s">
        <v>106</v>
      </c>
      <c r="B9" s="348"/>
      <c r="C9" s="126"/>
      <c r="D9" s="127">
        <f>SUM(D10:D29)</f>
        <v>2773</v>
      </c>
      <c r="E9" s="135">
        <f>D9/D7*100</f>
        <v>28.149426454167088</v>
      </c>
      <c r="F9" s="129">
        <f>SUM(F10:F29)</f>
        <v>23329</v>
      </c>
      <c r="G9" s="135">
        <f>F9/F7*100</f>
        <v>30.041851780310346</v>
      </c>
      <c r="H9" s="128">
        <f>F9/D9</f>
        <v>8.412910205553553</v>
      </c>
      <c r="I9" s="129">
        <f>SUM(I10:I29)</f>
        <v>2132764</v>
      </c>
      <c r="J9" s="135">
        <f>I9/I7*100</f>
        <v>65.593556665202726</v>
      </c>
      <c r="K9" s="130">
        <f>I9/D9*100</f>
        <v>76911.792282726281</v>
      </c>
      <c r="L9" s="130">
        <f>I9/F9*100</f>
        <v>9142.114964207638</v>
      </c>
      <c r="M9" s="80"/>
      <c r="N9" s="80"/>
      <c r="O9" s="135"/>
    </row>
    <row r="10" spans="1:15" s="106" customFormat="1" ht="16.5" customHeight="1" x14ac:dyDescent="0.15">
      <c r="B10" s="216" t="s">
        <v>105</v>
      </c>
      <c r="C10" s="136"/>
      <c r="D10" s="134">
        <v>16</v>
      </c>
      <c r="E10" s="119">
        <f>D10/D7*100</f>
        <v>0.16242005887727134</v>
      </c>
      <c r="F10" s="134">
        <v>228</v>
      </c>
      <c r="G10" s="119">
        <f>F10/F7*100</f>
        <v>0.29360633571566547</v>
      </c>
      <c r="H10" s="133">
        <f t="shared" ref="H10:H29" si="0">F10/D10</f>
        <v>14.25</v>
      </c>
      <c r="I10" s="134">
        <v>23967</v>
      </c>
      <c r="J10" s="119">
        <f>I10/I7*100</f>
        <v>0.73710957827256729</v>
      </c>
      <c r="K10" s="134">
        <f t="shared" ref="K10:K29" si="1">I10/D10*100</f>
        <v>149793.75</v>
      </c>
      <c r="L10" s="134">
        <f t="shared" ref="L10:L29" si="2">I10/F10*100</f>
        <v>10511.842105263158</v>
      </c>
      <c r="M10" s="80"/>
      <c r="N10" s="80"/>
    </row>
    <row r="11" spans="1:15" s="106" customFormat="1" ht="16.5" customHeight="1" x14ac:dyDescent="0.15">
      <c r="B11" s="220" t="s">
        <v>104</v>
      </c>
      <c r="C11" s="126"/>
      <c r="D11" s="132">
        <v>7</v>
      </c>
      <c r="E11" s="119">
        <f>D11/D7*100</f>
        <v>7.1058775758806203E-2</v>
      </c>
      <c r="F11" s="134">
        <v>16</v>
      </c>
      <c r="G11" s="119">
        <f>F11/F7*100</f>
        <v>2.060395338355547E-2</v>
      </c>
      <c r="H11" s="133">
        <f t="shared" si="0"/>
        <v>2.2857142857142856</v>
      </c>
      <c r="I11" s="134">
        <v>1495</v>
      </c>
      <c r="J11" s="119">
        <f>I11/I7*100</f>
        <v>4.597900527882038E-2</v>
      </c>
      <c r="K11" s="134">
        <f t="shared" si="1"/>
        <v>21357.142857142859</v>
      </c>
      <c r="L11" s="134">
        <f t="shared" si="2"/>
        <v>9343.75</v>
      </c>
      <c r="M11" s="80"/>
      <c r="N11" s="80"/>
    </row>
    <row r="12" spans="1:15" s="106" customFormat="1" ht="16.5" customHeight="1" x14ac:dyDescent="0.15">
      <c r="B12" s="216" t="s">
        <v>103</v>
      </c>
      <c r="C12" s="126"/>
      <c r="D12" s="132">
        <v>38</v>
      </c>
      <c r="E12" s="119">
        <f>D12/D7*100</f>
        <v>0.38574763983351945</v>
      </c>
      <c r="F12" s="134">
        <v>351</v>
      </c>
      <c r="G12" s="119">
        <f>F12/F7*100</f>
        <v>0.45199922735174808</v>
      </c>
      <c r="H12" s="133">
        <f t="shared" si="0"/>
        <v>9.2368421052631575</v>
      </c>
      <c r="I12" s="134">
        <v>11566</v>
      </c>
      <c r="J12" s="119">
        <f>I12/I7*100</f>
        <v>0.35571449836443914</v>
      </c>
      <c r="K12" s="134">
        <f t="shared" si="1"/>
        <v>30436.842105263157</v>
      </c>
      <c r="L12" s="134">
        <f t="shared" si="2"/>
        <v>3295.1566951566952</v>
      </c>
      <c r="M12" s="80"/>
      <c r="N12" s="97"/>
    </row>
    <row r="13" spans="1:15" s="106" customFormat="1" ht="16.5" customHeight="1" x14ac:dyDescent="0.15">
      <c r="B13" s="216" t="s">
        <v>102</v>
      </c>
      <c r="C13" s="126"/>
      <c r="D13" s="132">
        <v>41</v>
      </c>
      <c r="E13" s="119">
        <f>D13/D7*100</f>
        <v>0.41620140087300778</v>
      </c>
      <c r="F13" s="134">
        <v>383</v>
      </c>
      <c r="G13" s="119">
        <f>F13/F7*100</f>
        <v>0.49320713411885908</v>
      </c>
      <c r="H13" s="133">
        <f t="shared" si="0"/>
        <v>9.3414634146341466</v>
      </c>
      <c r="I13" s="134">
        <v>12144</v>
      </c>
      <c r="J13" s="119">
        <f>I13/I7*100</f>
        <v>0.37349099672641783</v>
      </c>
      <c r="K13" s="134">
        <f t="shared" si="1"/>
        <v>29619.512195121952</v>
      </c>
      <c r="L13" s="134">
        <f t="shared" si="2"/>
        <v>3170.7571801566578</v>
      </c>
    </row>
    <row r="14" spans="1:15" s="106" customFormat="1" ht="16.5" customHeight="1" x14ac:dyDescent="0.15">
      <c r="B14" s="216" t="s">
        <v>101</v>
      </c>
      <c r="C14" s="126"/>
      <c r="D14" s="132">
        <v>238</v>
      </c>
      <c r="E14" s="119">
        <f>D14/D7*100</f>
        <v>2.4159983757994112</v>
      </c>
      <c r="F14" s="134">
        <v>2201</v>
      </c>
      <c r="G14" s="119">
        <f>F14/F7*100</f>
        <v>2.8343313373253491</v>
      </c>
      <c r="H14" s="133">
        <f t="shared" si="0"/>
        <v>9.2478991596638647</v>
      </c>
      <c r="I14" s="134">
        <v>183195</v>
      </c>
      <c r="J14" s="119">
        <f>I14/I7*100</f>
        <v>5.634196569935451</v>
      </c>
      <c r="K14" s="134">
        <f t="shared" si="1"/>
        <v>76972.689075630245</v>
      </c>
      <c r="L14" s="134">
        <f t="shared" si="2"/>
        <v>8323.2621535665603</v>
      </c>
      <c r="M14" s="80"/>
      <c r="N14" s="80"/>
    </row>
    <row r="15" spans="1:15" s="106" customFormat="1" ht="16.5" customHeight="1" x14ac:dyDescent="0.15">
      <c r="B15" s="216" t="s">
        <v>100</v>
      </c>
      <c r="C15" s="126"/>
      <c r="D15" s="132">
        <v>284</v>
      </c>
      <c r="E15" s="119">
        <f>D15/D7*100</f>
        <v>2.8829560450715661</v>
      </c>
      <c r="F15" s="134">
        <v>2795</v>
      </c>
      <c r="G15" s="119">
        <f>F15/F7*100</f>
        <v>3.5992531066898459</v>
      </c>
      <c r="H15" s="133">
        <f t="shared" si="0"/>
        <v>9.841549295774648</v>
      </c>
      <c r="I15" s="134">
        <v>325453</v>
      </c>
      <c r="J15" s="119">
        <f>I15/I7*100</f>
        <v>10.009368030105637</v>
      </c>
      <c r="K15" s="134">
        <f t="shared" si="1"/>
        <v>114596.12676056338</v>
      </c>
      <c r="L15" s="134">
        <f t="shared" si="2"/>
        <v>11644.114490161002</v>
      </c>
      <c r="M15" s="80"/>
      <c r="N15" s="80"/>
    </row>
    <row r="16" spans="1:15" s="106" customFormat="1" ht="16.5" customHeight="1" x14ac:dyDescent="0.15">
      <c r="B16" s="216" t="s">
        <v>99</v>
      </c>
      <c r="C16" s="126"/>
      <c r="D16" s="132">
        <v>296</v>
      </c>
      <c r="E16" s="119">
        <f>D16/D7*100</f>
        <v>3.0047710892295196</v>
      </c>
      <c r="F16" s="134">
        <v>1898</v>
      </c>
      <c r="G16" s="119">
        <f>F16/F7*100</f>
        <v>2.4441439701242675</v>
      </c>
      <c r="H16" s="133">
        <f t="shared" si="0"/>
        <v>6.4121621621621623</v>
      </c>
      <c r="I16" s="134">
        <v>191631</v>
      </c>
      <c r="J16" s="119">
        <f>I16/I7*100</f>
        <v>5.8936473314954032</v>
      </c>
      <c r="K16" s="134">
        <f t="shared" si="1"/>
        <v>64740.2027027027</v>
      </c>
      <c r="L16" s="134">
        <f t="shared" si="2"/>
        <v>10096.469968387777</v>
      </c>
      <c r="M16" s="80"/>
      <c r="N16" s="80"/>
    </row>
    <row r="17" spans="1:14" s="106" customFormat="1" ht="16.5" customHeight="1" x14ac:dyDescent="0.15">
      <c r="B17" s="216" t="s">
        <v>98</v>
      </c>
      <c r="C17" s="126"/>
      <c r="D17" s="132">
        <v>152</v>
      </c>
      <c r="E17" s="119">
        <f>D17/D7*100</f>
        <v>1.5429905593340778</v>
      </c>
      <c r="F17" s="134">
        <v>1167</v>
      </c>
      <c r="G17" s="119">
        <f>F17/F7*100</f>
        <v>1.5028008499130769</v>
      </c>
      <c r="H17" s="133">
        <f t="shared" si="0"/>
        <v>7.6776315789473681</v>
      </c>
      <c r="I17" s="134">
        <v>116731</v>
      </c>
      <c r="J17" s="119">
        <f>I17/I7*100</f>
        <v>3.590083789432764</v>
      </c>
      <c r="K17" s="134">
        <f t="shared" si="1"/>
        <v>76796.710526315786</v>
      </c>
      <c r="L17" s="134">
        <f t="shared" si="2"/>
        <v>10002.656383890317</v>
      </c>
      <c r="M17" s="80"/>
      <c r="N17" s="80"/>
    </row>
    <row r="18" spans="1:14" s="106" customFormat="1" ht="16.5" customHeight="1" x14ac:dyDescent="0.15">
      <c r="B18" s="216" t="s">
        <v>97</v>
      </c>
      <c r="C18" s="126"/>
      <c r="D18" s="132">
        <v>60</v>
      </c>
      <c r="E18" s="119">
        <f>D18/D7*100</f>
        <v>0.6090752207897675</v>
      </c>
      <c r="F18" s="134">
        <v>696</v>
      </c>
      <c r="G18" s="119">
        <f>F18/F7*100</f>
        <v>0.89627197218466281</v>
      </c>
      <c r="H18" s="133">
        <f t="shared" si="0"/>
        <v>11.6</v>
      </c>
      <c r="I18" s="134">
        <v>66253</v>
      </c>
      <c r="J18" s="119">
        <f>I18/I7*100</f>
        <v>2.0376234359449406</v>
      </c>
      <c r="K18" s="134">
        <f t="shared" si="1"/>
        <v>110421.66666666667</v>
      </c>
      <c r="L18" s="134">
        <f t="shared" si="2"/>
        <v>9519.1091954022995</v>
      </c>
      <c r="M18" s="80"/>
      <c r="N18" s="80"/>
    </row>
    <row r="19" spans="1:14" s="106" customFormat="1" ht="16.5" customHeight="1" x14ac:dyDescent="0.15">
      <c r="B19" s="216" t="s">
        <v>96</v>
      </c>
      <c r="C19" s="126"/>
      <c r="D19" s="132">
        <v>78</v>
      </c>
      <c r="E19" s="119">
        <f>D19/D7*100</f>
        <v>0.79179778702669779</v>
      </c>
      <c r="F19" s="134">
        <v>669</v>
      </c>
      <c r="G19" s="119">
        <f>F19/F7*100</f>
        <v>0.86150280084991304</v>
      </c>
      <c r="H19" s="133">
        <f t="shared" si="0"/>
        <v>8.5769230769230766</v>
      </c>
      <c r="I19" s="134">
        <v>182727</v>
      </c>
      <c r="J19" s="119">
        <f>I19/I7*100</f>
        <v>5.6198031421959938</v>
      </c>
      <c r="K19" s="134">
        <f t="shared" si="1"/>
        <v>234265.38461538462</v>
      </c>
      <c r="L19" s="134">
        <f t="shared" si="2"/>
        <v>27313.452914798207</v>
      </c>
      <c r="M19" s="80"/>
      <c r="N19" s="80"/>
    </row>
    <row r="20" spans="1:14" s="106" customFormat="1" ht="16.5" customHeight="1" x14ac:dyDescent="0.15">
      <c r="B20" s="216" t="s">
        <v>95</v>
      </c>
      <c r="C20" s="126"/>
      <c r="D20" s="132">
        <v>19</v>
      </c>
      <c r="E20" s="119">
        <f>D20/D7*100</f>
        <v>0.19287381991675973</v>
      </c>
      <c r="F20" s="134">
        <v>84</v>
      </c>
      <c r="G20" s="119">
        <f>F20/F7*100</f>
        <v>0.10817075526366622</v>
      </c>
      <c r="H20" s="133">
        <f t="shared" si="0"/>
        <v>4.4210526315789478</v>
      </c>
      <c r="I20" s="134">
        <v>24257</v>
      </c>
      <c r="J20" s="119">
        <f>I20/I7*100</f>
        <v>0.74602858264103411</v>
      </c>
      <c r="K20" s="134">
        <f t="shared" si="1"/>
        <v>127668.42105263159</v>
      </c>
      <c r="L20" s="134">
        <f t="shared" si="2"/>
        <v>28877.38095238095</v>
      </c>
      <c r="M20" s="80"/>
      <c r="N20" s="80"/>
    </row>
    <row r="21" spans="1:14" s="106" customFormat="1" ht="16.5" customHeight="1" x14ac:dyDescent="0.15">
      <c r="B21" s="216" t="s">
        <v>94</v>
      </c>
      <c r="C21" s="126"/>
      <c r="D21" s="132">
        <v>63</v>
      </c>
      <c r="E21" s="119">
        <f>D21/D7*100</f>
        <v>0.63952898182925588</v>
      </c>
      <c r="F21" s="134">
        <v>550</v>
      </c>
      <c r="G21" s="119">
        <f>F21/F7*100</f>
        <v>0.70826089755971933</v>
      </c>
      <c r="H21" s="133">
        <f t="shared" si="0"/>
        <v>8.7301587301587293</v>
      </c>
      <c r="I21" s="134">
        <v>25201</v>
      </c>
      <c r="J21" s="119">
        <f>I21/I7*100</f>
        <v>0.77506147961976746</v>
      </c>
      <c r="K21" s="134">
        <f t="shared" si="1"/>
        <v>40001.5873015873</v>
      </c>
      <c r="L21" s="134">
        <f t="shared" si="2"/>
        <v>4582</v>
      </c>
      <c r="M21" s="80"/>
      <c r="N21" s="80"/>
    </row>
    <row r="22" spans="1:14" s="106" customFormat="1" ht="16.5" customHeight="1" x14ac:dyDescent="0.15">
      <c r="B22" s="216" t="s">
        <v>93</v>
      </c>
      <c r="C22" s="126"/>
      <c r="D22" s="132">
        <v>372</v>
      </c>
      <c r="E22" s="119">
        <f>D22/D7*100</f>
        <v>3.7762663688965588</v>
      </c>
      <c r="F22" s="134">
        <v>2598</v>
      </c>
      <c r="G22" s="119">
        <f>F22/F7*100</f>
        <v>3.3455669306548197</v>
      </c>
      <c r="H22" s="133">
        <f t="shared" si="0"/>
        <v>6.9838709677419351</v>
      </c>
      <c r="I22" s="134">
        <v>189663</v>
      </c>
      <c r="J22" s="119">
        <f>I22/I7*100</f>
        <v>5.8331211225397386</v>
      </c>
      <c r="K22" s="134">
        <f t="shared" si="1"/>
        <v>50984.677419354841</v>
      </c>
      <c r="L22" s="134">
        <f t="shared" si="2"/>
        <v>7300.3464203233252</v>
      </c>
      <c r="M22" s="80"/>
      <c r="N22" s="80"/>
    </row>
    <row r="23" spans="1:14" ht="16.5" customHeight="1" x14ac:dyDescent="0.15">
      <c r="B23" s="216" t="s">
        <v>92</v>
      </c>
      <c r="C23" s="131"/>
      <c r="D23" s="132">
        <v>148</v>
      </c>
      <c r="E23" s="119">
        <f>D23/D7*100</f>
        <v>1.5023855446147598</v>
      </c>
      <c r="F23" s="134">
        <v>1627</v>
      </c>
      <c r="G23" s="119">
        <f>F23/F7*100</f>
        <v>2.0951645096902971</v>
      </c>
      <c r="H23" s="133">
        <f t="shared" si="0"/>
        <v>10.993243243243244</v>
      </c>
      <c r="I23" s="134">
        <v>75748</v>
      </c>
      <c r="J23" s="119">
        <f>I23/I7*100</f>
        <v>2.3296439410435359</v>
      </c>
      <c r="K23" s="134">
        <f t="shared" si="1"/>
        <v>51181.08108108108</v>
      </c>
      <c r="L23" s="134">
        <f t="shared" si="2"/>
        <v>4655.6853103872154</v>
      </c>
    </row>
    <row r="24" spans="1:14" ht="16.5" customHeight="1" x14ac:dyDescent="0.15">
      <c r="B24" s="216" t="s">
        <v>91</v>
      </c>
      <c r="C24" s="131"/>
      <c r="D24" s="132">
        <v>223</v>
      </c>
      <c r="E24" s="119">
        <f>D24/D7*100</f>
        <v>2.2637295706019693</v>
      </c>
      <c r="F24" s="134">
        <v>2166</v>
      </c>
      <c r="G24" s="119">
        <f>F24/F7*100</f>
        <v>2.7892601892988216</v>
      </c>
      <c r="H24" s="133">
        <f t="shared" si="0"/>
        <v>9.7130044843049319</v>
      </c>
      <c r="I24" s="134">
        <v>219420</v>
      </c>
      <c r="J24" s="119">
        <f>I24/I7*100</f>
        <v>6.7483032363068682</v>
      </c>
      <c r="K24" s="134">
        <f t="shared" si="1"/>
        <v>98394.618834080728</v>
      </c>
      <c r="L24" s="134">
        <f t="shared" si="2"/>
        <v>10130.193905817174</v>
      </c>
    </row>
    <row r="25" spans="1:14" ht="16.5" customHeight="1" x14ac:dyDescent="0.15">
      <c r="B25" s="216" t="s">
        <v>90</v>
      </c>
      <c r="C25" s="131"/>
      <c r="D25" s="132">
        <v>106</v>
      </c>
      <c r="E25" s="119">
        <f>D25/D7*100</f>
        <v>1.0760328900619227</v>
      </c>
      <c r="F25" s="134">
        <v>981</v>
      </c>
      <c r="G25" s="119">
        <f>F25/F7*100</f>
        <v>1.2632798918292447</v>
      </c>
      <c r="H25" s="133">
        <f t="shared" si="0"/>
        <v>9.2547169811320753</v>
      </c>
      <c r="I25" s="134">
        <v>75585</v>
      </c>
      <c r="J25" s="119">
        <f>I25/I7*100</f>
        <v>2.324630845484708</v>
      </c>
      <c r="K25" s="134">
        <f t="shared" si="1"/>
        <v>71306.60377358491</v>
      </c>
      <c r="L25" s="134">
        <f t="shared" si="2"/>
        <v>7704.892966360856</v>
      </c>
    </row>
    <row r="26" spans="1:14" ht="16.5" customHeight="1" x14ac:dyDescent="0.15">
      <c r="B26" s="216" t="s">
        <v>89</v>
      </c>
      <c r="C26" s="131"/>
      <c r="D26" s="132">
        <v>92</v>
      </c>
      <c r="E26" s="119">
        <f>D26/D7*100</f>
        <v>0.93391533854431019</v>
      </c>
      <c r="F26" s="134">
        <v>588</v>
      </c>
      <c r="G26" s="119">
        <f>F26/F7*100</f>
        <v>0.75719528684566351</v>
      </c>
      <c r="H26" s="133">
        <f t="shared" si="0"/>
        <v>6.3913043478260869</v>
      </c>
      <c r="I26" s="134">
        <v>34059</v>
      </c>
      <c r="J26" s="119">
        <f>I26/I7*100</f>
        <v>1.0474909302952129</v>
      </c>
      <c r="K26" s="134">
        <f t="shared" si="1"/>
        <v>37020.65217391304</v>
      </c>
      <c r="L26" s="134">
        <f t="shared" si="2"/>
        <v>5792.3469387755104</v>
      </c>
    </row>
    <row r="27" spans="1:14" ht="16.5" customHeight="1" x14ac:dyDescent="0.15">
      <c r="B27" s="216" t="s">
        <v>88</v>
      </c>
      <c r="C27" s="131"/>
      <c r="D27" s="132">
        <v>150</v>
      </c>
      <c r="E27" s="119">
        <f>D27/D7*100</f>
        <v>1.5226880519744188</v>
      </c>
      <c r="F27" s="134">
        <v>1793</v>
      </c>
      <c r="G27" s="119">
        <f>F27/F7*100</f>
        <v>2.3089305260446849</v>
      </c>
      <c r="H27" s="133">
        <f t="shared" si="0"/>
        <v>11.953333333333333</v>
      </c>
      <c r="I27" s="134">
        <v>194931</v>
      </c>
      <c r="J27" s="119">
        <f>I27/I7*100</f>
        <v>5.9951394501710604</v>
      </c>
      <c r="K27" s="134">
        <f t="shared" si="1"/>
        <v>129954</v>
      </c>
      <c r="L27" s="134">
        <f t="shared" si="2"/>
        <v>10871.779141104294</v>
      </c>
    </row>
    <row r="28" spans="1:14" ht="16.5" customHeight="1" x14ac:dyDescent="0.15">
      <c r="B28" s="216" t="s">
        <v>87</v>
      </c>
      <c r="C28" s="131"/>
      <c r="D28" s="132">
        <v>43</v>
      </c>
      <c r="E28" s="119">
        <f>D28/D7*100</f>
        <v>0.43650390823266672</v>
      </c>
      <c r="F28" s="134">
        <v>324</v>
      </c>
      <c r="G28" s="119">
        <f>F28/F7*100</f>
        <v>0.41723005601699825</v>
      </c>
      <c r="H28" s="133">
        <f t="shared" si="0"/>
        <v>7.5348837209302326</v>
      </c>
      <c r="I28" s="134">
        <v>23047</v>
      </c>
      <c r="J28" s="119">
        <f>I28/I7*100</f>
        <v>0.70881480579329315</v>
      </c>
      <c r="K28" s="134">
        <f t="shared" si="1"/>
        <v>53597.674418604649</v>
      </c>
      <c r="L28" s="134">
        <f t="shared" si="2"/>
        <v>7113.2716049382725</v>
      </c>
    </row>
    <row r="29" spans="1:14" ht="16.5" customHeight="1" x14ac:dyDescent="0.15">
      <c r="B29" s="216" t="s">
        <v>86</v>
      </c>
      <c r="C29" s="131"/>
      <c r="D29" s="132">
        <v>347</v>
      </c>
      <c r="E29" s="119">
        <f>D29/D7*100</f>
        <v>3.5224850269008221</v>
      </c>
      <c r="F29" s="134">
        <v>2214</v>
      </c>
      <c r="G29" s="119">
        <f>F29/F7*100</f>
        <v>2.8510720494494883</v>
      </c>
      <c r="H29" s="133">
        <f t="shared" si="0"/>
        <v>6.3804034582132561</v>
      </c>
      <c r="I29" s="134">
        <v>155691</v>
      </c>
      <c r="J29" s="119">
        <f>I29/I7*100</f>
        <v>4.7883058935550658</v>
      </c>
      <c r="K29" s="134">
        <f t="shared" si="1"/>
        <v>44867.723342939476</v>
      </c>
      <c r="L29" s="134">
        <f t="shared" si="2"/>
        <v>7032.1138211382122</v>
      </c>
    </row>
    <row r="30" spans="1:14" ht="9" customHeight="1" x14ac:dyDescent="0.15">
      <c r="B30" s="216"/>
      <c r="C30" s="131"/>
      <c r="D30" s="132"/>
      <c r="E30" s="133"/>
      <c r="F30" s="134"/>
      <c r="G30" s="133"/>
      <c r="H30" s="128"/>
      <c r="I30" s="134"/>
      <c r="J30" s="133"/>
      <c r="K30" s="130"/>
      <c r="L30" s="130"/>
    </row>
    <row r="31" spans="1:14" s="106" customFormat="1" ht="16.5" customHeight="1" x14ac:dyDescent="0.15">
      <c r="A31" s="348" t="s">
        <v>85</v>
      </c>
      <c r="B31" s="348"/>
      <c r="C31" s="126"/>
      <c r="D31" s="127">
        <f>SUM(D32:D60)</f>
        <v>7078</v>
      </c>
      <c r="E31" s="128">
        <f>D31/D7*100</f>
        <v>71.850573545832901</v>
      </c>
      <c r="F31" s="129">
        <f>SUM(F32:F60)</f>
        <v>54326</v>
      </c>
      <c r="G31" s="128">
        <f>F31/F7*100</f>
        <v>69.958148219689647</v>
      </c>
      <c r="H31" s="128">
        <f>F31/D31</f>
        <v>7.6753320146934163</v>
      </c>
      <c r="I31" s="129">
        <f>SUM(I32:I60)</f>
        <v>1118720</v>
      </c>
      <c r="J31" s="128">
        <f>I31/I7*100</f>
        <v>34.406443334797281</v>
      </c>
      <c r="K31" s="130">
        <f>I31/D31*100</f>
        <v>15805.594800791183</v>
      </c>
      <c r="L31" s="130">
        <f>I31/F31*100</f>
        <v>2059.271803556308</v>
      </c>
      <c r="M31" s="80"/>
      <c r="N31" s="80"/>
    </row>
    <row r="32" spans="1:14" s="106" customFormat="1" ht="16.5" customHeight="1" x14ac:dyDescent="0.15">
      <c r="B32" s="216" t="s">
        <v>84</v>
      </c>
      <c r="C32" s="126"/>
      <c r="D32" s="132">
        <v>6</v>
      </c>
      <c r="E32" s="133">
        <f>D32/D7*100</f>
        <v>6.0907522078976747E-2</v>
      </c>
      <c r="F32" s="134">
        <v>1318</v>
      </c>
      <c r="G32" s="133">
        <f>F32/F7*100</f>
        <v>1.697250659970382</v>
      </c>
      <c r="H32" s="133">
        <f t="shared" ref="H32:H60" si="3">F32/D32</f>
        <v>219.66666666666666</v>
      </c>
      <c r="I32" s="134">
        <v>33817</v>
      </c>
      <c r="J32" s="133">
        <f>I32/I7*100</f>
        <v>1.0400481749256647</v>
      </c>
      <c r="K32" s="134">
        <f t="shared" ref="K32:K60" si="4">I32/D32*100</f>
        <v>563616.66666666674</v>
      </c>
      <c r="L32" s="134">
        <f t="shared" ref="L32:L60" si="5">I32/F32*100</f>
        <v>2565.7814871016694</v>
      </c>
      <c r="M32" s="80"/>
      <c r="N32" s="80"/>
    </row>
    <row r="33" spans="2:14" s="106" customFormat="1" ht="16.5" customHeight="1" x14ac:dyDescent="0.15">
      <c r="B33" s="216" t="s">
        <v>271</v>
      </c>
      <c r="C33" s="126"/>
      <c r="D33" s="132">
        <v>20</v>
      </c>
      <c r="E33" s="133">
        <f>D33/D7*100</f>
        <v>0.2030250735965892</v>
      </c>
      <c r="F33" s="134">
        <v>269</v>
      </c>
      <c r="G33" s="133">
        <f>F33/F7*100</f>
        <v>0.34640396626102632</v>
      </c>
      <c r="H33" s="133">
        <f t="shared" si="3"/>
        <v>13.45</v>
      </c>
      <c r="I33" s="134">
        <v>10358</v>
      </c>
      <c r="J33" s="133">
        <f>I33/I7*100</f>
        <v>0.31856223189165317</v>
      </c>
      <c r="K33" s="134">
        <f t="shared" si="4"/>
        <v>51790</v>
      </c>
      <c r="L33" s="134">
        <f t="shared" si="5"/>
        <v>3850.5576208178441</v>
      </c>
      <c r="M33" s="80"/>
      <c r="N33" s="80"/>
    </row>
    <row r="34" spans="2:14" s="106" customFormat="1" ht="16.5" customHeight="1" x14ac:dyDescent="0.15">
      <c r="B34" s="216" t="s">
        <v>83</v>
      </c>
      <c r="C34" s="126"/>
      <c r="D34" s="132">
        <v>110</v>
      </c>
      <c r="E34" s="133">
        <f>D34/D7*100</f>
        <v>1.1166379047812405</v>
      </c>
      <c r="F34" s="134">
        <v>439</v>
      </c>
      <c r="G34" s="133">
        <f>F34/F7*100</f>
        <v>0.56532097096130318</v>
      </c>
      <c r="H34" s="133">
        <f t="shared" si="3"/>
        <v>3.9909090909090907</v>
      </c>
      <c r="I34" s="134">
        <v>6557</v>
      </c>
      <c r="J34" s="133">
        <f>I34/I7*100</f>
        <v>0.20166176428978275</v>
      </c>
      <c r="K34" s="134">
        <f t="shared" si="4"/>
        <v>5960.909090909091</v>
      </c>
      <c r="L34" s="134">
        <f t="shared" si="5"/>
        <v>1493.621867881549</v>
      </c>
      <c r="M34" s="80"/>
      <c r="N34" s="80"/>
    </row>
    <row r="35" spans="2:14" s="106" customFormat="1" ht="16.5" customHeight="1" x14ac:dyDescent="0.15">
      <c r="B35" s="216" t="s">
        <v>82</v>
      </c>
      <c r="C35" s="126"/>
      <c r="D35" s="132">
        <v>129</v>
      </c>
      <c r="E35" s="133">
        <f>D35/D7*100</f>
        <v>1.3095117246980001</v>
      </c>
      <c r="F35" s="134">
        <v>511</v>
      </c>
      <c r="G35" s="133">
        <f>F35/F7*100</f>
        <v>0.65803876118730276</v>
      </c>
      <c r="H35" s="133">
        <f t="shared" si="3"/>
        <v>3.9612403100775193</v>
      </c>
      <c r="I35" s="134">
        <v>7568</v>
      </c>
      <c r="J35" s="133">
        <f>I35/I7*100</f>
        <v>0.23275525882950676</v>
      </c>
      <c r="K35" s="134">
        <f t="shared" si="4"/>
        <v>5866.6666666666661</v>
      </c>
      <c r="L35" s="134">
        <f t="shared" si="5"/>
        <v>1481.0176125244618</v>
      </c>
      <c r="M35" s="80"/>
      <c r="N35" s="80"/>
    </row>
    <row r="36" spans="2:14" s="106" customFormat="1" ht="16.5" customHeight="1" x14ac:dyDescent="0.15">
      <c r="B36" s="216" t="s">
        <v>81</v>
      </c>
      <c r="C36" s="126"/>
      <c r="D36" s="132">
        <v>429</v>
      </c>
      <c r="E36" s="133">
        <f>D36/D7*100</f>
        <v>4.354887828646838</v>
      </c>
      <c r="F36" s="134">
        <v>1899</v>
      </c>
      <c r="G36" s="133">
        <f>F36/F7*100</f>
        <v>2.4454317172107398</v>
      </c>
      <c r="H36" s="133">
        <f t="shared" si="3"/>
        <v>4.4265734265734267</v>
      </c>
      <c r="I36" s="134">
        <v>26603</v>
      </c>
      <c r="J36" s="133">
        <f>I36/I7*100</f>
        <v>0.81818025246318293</v>
      </c>
      <c r="K36" s="134">
        <f t="shared" si="4"/>
        <v>6201.1655011655012</v>
      </c>
      <c r="L36" s="134">
        <f t="shared" si="5"/>
        <v>1400.8952080042127</v>
      </c>
      <c r="M36" s="80"/>
      <c r="N36" s="80"/>
    </row>
    <row r="37" spans="2:14" s="106" customFormat="1" ht="16.5" customHeight="1" x14ac:dyDescent="0.15">
      <c r="B37" s="216" t="s">
        <v>80</v>
      </c>
      <c r="C37" s="126"/>
      <c r="D37" s="132">
        <v>59</v>
      </c>
      <c r="E37" s="133">
        <f>D37/D7*100</f>
        <v>0.598923967109938</v>
      </c>
      <c r="F37" s="134">
        <v>274</v>
      </c>
      <c r="G37" s="133">
        <f>F37/F7*100</f>
        <v>0.35284270169338744</v>
      </c>
      <c r="H37" s="133">
        <f t="shared" si="3"/>
        <v>4.6440677966101696</v>
      </c>
      <c r="I37" s="134">
        <v>4101</v>
      </c>
      <c r="J37" s="133">
        <f>I37/I7*100</f>
        <v>0.12612702384511196</v>
      </c>
      <c r="K37" s="134">
        <f t="shared" si="4"/>
        <v>6950.8474576271183</v>
      </c>
      <c r="L37" s="134">
        <f t="shared" si="5"/>
        <v>1496.7153284671533</v>
      </c>
      <c r="M37" s="80"/>
      <c r="N37" s="80"/>
    </row>
    <row r="38" spans="2:14" s="106" customFormat="1" ht="16.5" customHeight="1" x14ac:dyDescent="0.15">
      <c r="B38" s="220" t="s">
        <v>272</v>
      </c>
      <c r="C38" s="126"/>
      <c r="D38" s="132">
        <v>179</v>
      </c>
      <c r="E38" s="133">
        <f>D38/D7*100</f>
        <v>1.817074408689473</v>
      </c>
      <c r="F38" s="134">
        <v>862</v>
      </c>
      <c r="G38" s="133">
        <f>F38/F7*100</f>
        <v>1.110037988539051</v>
      </c>
      <c r="H38" s="133">
        <f t="shared" si="3"/>
        <v>4.8156424581005588</v>
      </c>
      <c r="I38" s="134">
        <v>12134</v>
      </c>
      <c r="J38" s="133">
        <f>I38/I7*100</f>
        <v>0.37318344485164312</v>
      </c>
      <c r="K38" s="134">
        <f t="shared" si="4"/>
        <v>6778.7709497206706</v>
      </c>
      <c r="L38" s="134">
        <f t="shared" si="5"/>
        <v>1407.6566125290024</v>
      </c>
      <c r="M38" s="80"/>
      <c r="N38" s="80"/>
    </row>
    <row r="39" spans="2:14" s="106" customFormat="1" ht="16.5" customHeight="1" x14ac:dyDescent="0.15">
      <c r="B39" s="216" t="s">
        <v>79</v>
      </c>
      <c r="C39" s="126"/>
      <c r="D39" s="132">
        <v>223</v>
      </c>
      <c r="E39" s="133">
        <f>D39/D7*100</f>
        <v>2.2637295706019693</v>
      </c>
      <c r="F39" s="134">
        <v>10726</v>
      </c>
      <c r="G39" s="133">
        <f>F39/F7*100</f>
        <v>13.812375249500999</v>
      </c>
      <c r="H39" s="133">
        <f t="shared" si="3"/>
        <v>48.098654708520179</v>
      </c>
      <c r="I39" s="134">
        <v>231998</v>
      </c>
      <c r="J39" s="133">
        <f>I39/I7*100</f>
        <v>7.1351419843985093</v>
      </c>
      <c r="K39" s="134">
        <f t="shared" si="4"/>
        <v>104034.97757847533</v>
      </c>
      <c r="L39" s="134">
        <f t="shared" si="5"/>
        <v>2162.9498415066196</v>
      </c>
      <c r="M39" s="80"/>
      <c r="N39" s="80"/>
    </row>
    <row r="40" spans="2:14" s="106" customFormat="1" ht="16.5" customHeight="1" x14ac:dyDescent="0.15">
      <c r="B40" s="216" t="s">
        <v>78</v>
      </c>
      <c r="C40" s="126"/>
      <c r="D40" s="132">
        <v>110</v>
      </c>
      <c r="E40" s="133">
        <f>D40/D7*100</f>
        <v>1.1166379047812405</v>
      </c>
      <c r="F40" s="134">
        <v>497</v>
      </c>
      <c r="G40" s="133">
        <f>F40/F7*100</f>
        <v>0.64001030197669184</v>
      </c>
      <c r="H40" s="133">
        <f t="shared" si="3"/>
        <v>4.5181818181818185</v>
      </c>
      <c r="I40" s="134">
        <v>4934</v>
      </c>
      <c r="J40" s="133">
        <f>I40/I7*100</f>
        <v>0.15174609501384598</v>
      </c>
      <c r="K40" s="134">
        <f t="shared" si="4"/>
        <v>4485.454545454545</v>
      </c>
      <c r="L40" s="134">
        <f t="shared" si="5"/>
        <v>992.75653923541256</v>
      </c>
      <c r="M40" s="80"/>
      <c r="N40" s="80"/>
    </row>
    <row r="41" spans="2:14" s="106" customFormat="1" ht="16.5" customHeight="1" x14ac:dyDescent="0.15">
      <c r="B41" s="216" t="s">
        <v>77</v>
      </c>
      <c r="C41" s="126"/>
      <c r="D41" s="132">
        <v>70</v>
      </c>
      <c r="E41" s="133">
        <f>D41/D7*100</f>
        <v>0.71058775758806214</v>
      </c>
      <c r="F41" s="134">
        <v>480</v>
      </c>
      <c r="G41" s="133">
        <f>F41/F7*100</f>
        <v>0.61811860150666409</v>
      </c>
      <c r="H41" s="133">
        <f t="shared" si="3"/>
        <v>6.8571428571428568</v>
      </c>
      <c r="I41" s="134">
        <v>6372</v>
      </c>
      <c r="J41" s="133">
        <f>I41/I7*100</f>
        <v>0.19597205460645048</v>
      </c>
      <c r="K41" s="134">
        <f t="shared" si="4"/>
        <v>9102.8571428571431</v>
      </c>
      <c r="L41" s="134">
        <f t="shared" si="5"/>
        <v>1327.5</v>
      </c>
      <c r="M41" s="80"/>
      <c r="N41" s="80"/>
    </row>
    <row r="42" spans="2:14" s="106" customFormat="1" ht="16.5" customHeight="1" x14ac:dyDescent="0.15">
      <c r="B42" s="216" t="s">
        <v>76</v>
      </c>
      <c r="C42" s="126"/>
      <c r="D42" s="132">
        <v>81</v>
      </c>
      <c r="E42" s="133">
        <f>D42/D7*100</f>
        <v>0.82225154806618628</v>
      </c>
      <c r="F42" s="134">
        <v>345</v>
      </c>
      <c r="G42" s="133">
        <f>F42/F7*100</f>
        <v>0.44427274483291479</v>
      </c>
      <c r="H42" s="133">
        <f t="shared" si="3"/>
        <v>4.2592592592592595</v>
      </c>
      <c r="I42" s="134">
        <v>4224</v>
      </c>
      <c r="J42" s="133">
        <f>I42/I7*100</f>
        <v>0.129909911904841</v>
      </c>
      <c r="K42" s="134">
        <f t="shared" si="4"/>
        <v>5214.8148148148148</v>
      </c>
      <c r="L42" s="134">
        <f t="shared" si="5"/>
        <v>1224.3478260869565</v>
      </c>
      <c r="M42" s="80"/>
      <c r="N42" s="80"/>
    </row>
    <row r="43" spans="2:14" s="106" customFormat="1" ht="16.5" customHeight="1" x14ac:dyDescent="0.15">
      <c r="B43" s="216" t="s">
        <v>75</v>
      </c>
      <c r="C43" s="126"/>
      <c r="D43" s="132">
        <v>166</v>
      </c>
      <c r="E43" s="133">
        <f>D43/D7*100</f>
        <v>1.6851081108516901</v>
      </c>
      <c r="F43" s="134">
        <v>384</v>
      </c>
      <c r="G43" s="133">
        <f>F43/F7*100</f>
        <v>0.4944948812053313</v>
      </c>
      <c r="H43" s="133">
        <f t="shared" si="3"/>
        <v>2.3132530120481927</v>
      </c>
      <c r="I43" s="134">
        <v>6573</v>
      </c>
      <c r="J43" s="133">
        <f>I43/I7*100</f>
        <v>0.20215384728942232</v>
      </c>
      <c r="K43" s="134">
        <f t="shared" si="4"/>
        <v>3959.6385542168678</v>
      </c>
      <c r="L43" s="134">
        <f t="shared" si="5"/>
        <v>1711.71875</v>
      </c>
      <c r="M43" s="80"/>
      <c r="N43" s="80"/>
    </row>
    <row r="44" spans="2:14" s="106" customFormat="1" ht="16.5" customHeight="1" x14ac:dyDescent="0.15">
      <c r="B44" s="216" t="s">
        <v>74</v>
      </c>
      <c r="C44" s="126"/>
      <c r="D44" s="132">
        <v>409</v>
      </c>
      <c r="E44" s="133">
        <f>D44/D7*100</f>
        <v>4.1518627550502485</v>
      </c>
      <c r="F44" s="134">
        <v>2323</v>
      </c>
      <c r="G44" s="133">
        <f>F44/F7*100</f>
        <v>2.9914364818749597</v>
      </c>
      <c r="H44" s="133">
        <f t="shared" si="3"/>
        <v>5.679706601466993</v>
      </c>
      <c r="I44" s="134">
        <v>11212</v>
      </c>
      <c r="J44" s="133">
        <f>I44/I7*100</f>
        <v>0.34482716199741414</v>
      </c>
      <c r="K44" s="134">
        <f t="shared" si="4"/>
        <v>2741.3202933985331</v>
      </c>
      <c r="L44" s="134">
        <f t="shared" si="5"/>
        <v>482.65174343521312</v>
      </c>
      <c r="M44" s="80"/>
      <c r="N44" s="80"/>
    </row>
    <row r="45" spans="2:14" s="106" customFormat="1" ht="16.5" customHeight="1" x14ac:dyDescent="0.15">
      <c r="B45" s="216" t="s">
        <v>73</v>
      </c>
      <c r="C45" s="126"/>
      <c r="D45" s="132">
        <v>797</v>
      </c>
      <c r="E45" s="133">
        <f>D45/D7*100</f>
        <v>8.0905491828240788</v>
      </c>
      <c r="F45" s="134">
        <v>7817</v>
      </c>
      <c r="G45" s="133">
        <f>F45/F7*100</f>
        <v>10.066318974953319</v>
      </c>
      <c r="H45" s="133">
        <f t="shared" si="3"/>
        <v>9.8080301129234631</v>
      </c>
      <c r="I45" s="134">
        <v>81240</v>
      </c>
      <c r="J45" s="133">
        <f>I45/I7*100</f>
        <v>2.4985514306698113</v>
      </c>
      <c r="K45" s="134">
        <f t="shared" si="4"/>
        <v>10193.224592220828</v>
      </c>
      <c r="L45" s="134">
        <f t="shared" si="5"/>
        <v>1039.2733785339644</v>
      </c>
      <c r="M45" s="80"/>
      <c r="N45" s="80"/>
    </row>
    <row r="46" spans="2:14" s="106" customFormat="1" ht="16.5" customHeight="1" x14ac:dyDescent="0.15">
      <c r="B46" s="216" t="s">
        <v>72</v>
      </c>
      <c r="C46" s="126"/>
      <c r="D46" s="132">
        <v>692</v>
      </c>
      <c r="E46" s="133">
        <f>D46/D7*100</f>
        <v>7.0246675464419859</v>
      </c>
      <c r="F46" s="134">
        <v>4599</v>
      </c>
      <c r="G46" s="133">
        <f>F46/F7*100</f>
        <v>5.9223488506857258</v>
      </c>
      <c r="H46" s="133">
        <f t="shared" si="3"/>
        <v>6.6459537572254339</v>
      </c>
      <c r="I46" s="134">
        <v>152067</v>
      </c>
      <c r="J46" s="133">
        <f>I46/I7*100</f>
        <v>4.676849094136708</v>
      </c>
      <c r="K46" s="134">
        <f t="shared" si="4"/>
        <v>21975</v>
      </c>
      <c r="L46" s="134">
        <f t="shared" si="5"/>
        <v>3306.5231572080888</v>
      </c>
      <c r="M46" s="80"/>
      <c r="N46" s="80"/>
    </row>
    <row r="47" spans="2:14" s="106" customFormat="1" ht="16.5" customHeight="1" x14ac:dyDescent="0.15">
      <c r="B47" s="216" t="s">
        <v>71</v>
      </c>
      <c r="C47" s="126"/>
      <c r="D47" s="132">
        <v>104</v>
      </c>
      <c r="E47" s="133">
        <f>D47/D7*100</f>
        <v>1.0557303827022637</v>
      </c>
      <c r="F47" s="134">
        <v>227</v>
      </c>
      <c r="G47" s="133">
        <f>F47/F7*100</f>
        <v>0.29231858862919324</v>
      </c>
      <c r="H47" s="133">
        <f t="shared" si="3"/>
        <v>2.1826923076923075</v>
      </c>
      <c r="I47" s="134">
        <v>1311</v>
      </c>
      <c r="J47" s="133">
        <f>I47/I7*100</f>
        <v>4.0320050782965564E-2</v>
      </c>
      <c r="K47" s="134">
        <f t="shared" si="4"/>
        <v>1260.5769230769231</v>
      </c>
      <c r="L47" s="134">
        <f t="shared" si="5"/>
        <v>577.53303964757708</v>
      </c>
      <c r="M47" s="80"/>
      <c r="N47" s="80"/>
    </row>
    <row r="48" spans="2:14" s="106" customFormat="1" ht="16.5" customHeight="1" x14ac:dyDescent="0.15">
      <c r="B48" s="220" t="s">
        <v>273</v>
      </c>
      <c r="C48" s="126"/>
      <c r="D48" s="132">
        <v>346</v>
      </c>
      <c r="E48" s="133">
        <f>D48/D7*100</f>
        <v>3.5123337732209929</v>
      </c>
      <c r="F48" s="134">
        <v>2422</v>
      </c>
      <c r="G48" s="133">
        <f>F48/F7*100</f>
        <v>3.1189234434357092</v>
      </c>
      <c r="H48" s="133">
        <f t="shared" si="3"/>
        <v>7</v>
      </c>
      <c r="I48" s="134">
        <v>59940</v>
      </c>
      <c r="J48" s="133">
        <f>I48/I7*100</f>
        <v>1.8434659373996611</v>
      </c>
      <c r="K48" s="134">
        <f t="shared" si="4"/>
        <v>17323.699421965317</v>
      </c>
      <c r="L48" s="134">
        <f t="shared" si="5"/>
        <v>2474.8142031379025</v>
      </c>
      <c r="M48" s="80"/>
      <c r="N48" s="80"/>
    </row>
    <row r="49" spans="1:14" s="106" customFormat="1" ht="16.5" customHeight="1" x14ac:dyDescent="0.15">
      <c r="B49" s="216" t="s">
        <v>70</v>
      </c>
      <c r="C49" s="126"/>
      <c r="D49" s="132">
        <v>134</v>
      </c>
      <c r="E49" s="133">
        <f>D49/D7*100</f>
        <v>1.3602679930971475</v>
      </c>
      <c r="F49" s="134">
        <v>824</v>
      </c>
      <c r="G49" s="133">
        <f>F49/F7*100</f>
        <v>1.0611035992531068</v>
      </c>
      <c r="H49" s="133">
        <f t="shared" si="3"/>
        <v>6.1492537313432836</v>
      </c>
      <c r="I49" s="134">
        <v>13151</v>
      </c>
      <c r="J49" s="133">
        <f>I49/I7*100</f>
        <v>0.40446147051623194</v>
      </c>
      <c r="K49" s="134">
        <f t="shared" si="4"/>
        <v>9814.179104477611</v>
      </c>
      <c r="L49" s="134">
        <f t="shared" si="5"/>
        <v>1595.995145631068</v>
      </c>
      <c r="M49" s="80"/>
      <c r="N49" s="80"/>
    </row>
    <row r="50" spans="1:14" s="106" customFormat="1" ht="16.5" customHeight="1" x14ac:dyDescent="0.15">
      <c r="B50" s="216" t="s">
        <v>69</v>
      </c>
      <c r="C50" s="126"/>
      <c r="D50" s="132">
        <v>105</v>
      </c>
      <c r="E50" s="133">
        <f>D50/D7*100</f>
        <v>1.0658816363820931</v>
      </c>
      <c r="F50" s="134">
        <v>350</v>
      </c>
      <c r="G50" s="133">
        <f>F50/F7*100</f>
        <v>0.45071148026527591</v>
      </c>
      <c r="H50" s="133">
        <f t="shared" si="3"/>
        <v>3.3333333333333335</v>
      </c>
      <c r="I50" s="134">
        <v>3609</v>
      </c>
      <c r="J50" s="133">
        <f>I50/I7*100</f>
        <v>0.11099547160619583</v>
      </c>
      <c r="K50" s="134">
        <f t="shared" si="4"/>
        <v>3437.1428571428573</v>
      </c>
      <c r="L50" s="134">
        <f t="shared" si="5"/>
        <v>1031.1428571428571</v>
      </c>
      <c r="M50" s="80"/>
      <c r="N50" s="80"/>
    </row>
    <row r="51" spans="1:14" s="106" customFormat="1" ht="16.5" customHeight="1" x14ac:dyDescent="0.15">
      <c r="B51" s="216" t="s">
        <v>68</v>
      </c>
      <c r="C51" s="126"/>
      <c r="D51" s="132">
        <v>750</v>
      </c>
      <c r="E51" s="133">
        <f>D51/D7*100</f>
        <v>7.6134402598720934</v>
      </c>
      <c r="F51" s="134">
        <v>4529</v>
      </c>
      <c r="G51" s="133">
        <f>F51/F7*100</f>
        <v>5.8322065546326698</v>
      </c>
      <c r="H51" s="133">
        <f t="shared" si="3"/>
        <v>6.0386666666666668</v>
      </c>
      <c r="I51" s="134">
        <v>97147</v>
      </c>
      <c r="J51" s="133">
        <f>I51/I7*100</f>
        <v>2.9877741978739554</v>
      </c>
      <c r="K51" s="134">
        <f t="shared" si="4"/>
        <v>12952.933333333334</v>
      </c>
      <c r="L51" s="134">
        <f t="shared" si="5"/>
        <v>2144.9988960035325</v>
      </c>
      <c r="M51" s="80"/>
      <c r="N51" s="80"/>
    </row>
    <row r="52" spans="1:14" s="106" customFormat="1" ht="16.5" customHeight="1" x14ac:dyDescent="0.15">
      <c r="B52" s="216" t="s">
        <v>67</v>
      </c>
      <c r="C52" s="126"/>
      <c r="D52" s="132">
        <v>151</v>
      </c>
      <c r="E52" s="133">
        <f>D52/D7*100</f>
        <v>1.5328393056542484</v>
      </c>
      <c r="F52" s="134">
        <v>782</v>
      </c>
      <c r="G52" s="133">
        <f>F52/F7*100</f>
        <v>1.0070182216212735</v>
      </c>
      <c r="H52" s="133">
        <f t="shared" si="3"/>
        <v>5.1788079470198678</v>
      </c>
      <c r="I52" s="134">
        <v>21162</v>
      </c>
      <c r="J52" s="133">
        <f>I52/I7*100</f>
        <v>0.65084127739825881</v>
      </c>
      <c r="K52" s="134">
        <f t="shared" si="4"/>
        <v>14014.56953642384</v>
      </c>
      <c r="L52" s="134">
        <f t="shared" si="5"/>
        <v>2706.1381074168798</v>
      </c>
      <c r="M52" s="80"/>
      <c r="N52" s="80"/>
    </row>
    <row r="53" spans="1:14" s="106" customFormat="1" ht="16.5" customHeight="1" x14ac:dyDescent="0.15">
      <c r="B53" s="216" t="s">
        <v>66</v>
      </c>
      <c r="C53" s="126"/>
      <c r="D53" s="132">
        <v>418</v>
      </c>
      <c r="E53" s="133">
        <f>D53/D7*100</f>
        <v>4.2432240381687141</v>
      </c>
      <c r="F53" s="134">
        <v>2375</v>
      </c>
      <c r="G53" s="133">
        <f>F53/F7*100</f>
        <v>3.0583993303715151</v>
      </c>
      <c r="H53" s="133">
        <f t="shared" si="3"/>
        <v>5.6818181818181817</v>
      </c>
      <c r="I53" s="134">
        <v>88770</v>
      </c>
      <c r="J53" s="133">
        <f>I53/I7*100</f>
        <v>2.7301379923751741</v>
      </c>
      <c r="K53" s="134">
        <f t="shared" si="4"/>
        <v>21236.84210526316</v>
      </c>
      <c r="L53" s="134">
        <f t="shared" si="5"/>
        <v>3737.6842105263158</v>
      </c>
      <c r="M53" s="80"/>
      <c r="N53" s="80"/>
    </row>
    <row r="54" spans="1:14" s="106" customFormat="1" ht="16.5" customHeight="1" x14ac:dyDescent="0.15">
      <c r="B54" s="216" t="s">
        <v>65</v>
      </c>
      <c r="C54" s="126"/>
      <c r="D54" s="132">
        <v>213</v>
      </c>
      <c r="E54" s="133">
        <f>D54/D7*100</f>
        <v>2.1622170338036746</v>
      </c>
      <c r="F54" s="134">
        <v>2576</v>
      </c>
      <c r="G54" s="133">
        <f>F54/F7*100</f>
        <v>3.3172364947524304</v>
      </c>
      <c r="H54" s="133">
        <f t="shared" si="3"/>
        <v>12.093896713615024</v>
      </c>
      <c r="I54" s="134">
        <v>19203</v>
      </c>
      <c r="J54" s="133">
        <f>I54/I7*100</f>
        <v>0.59059186512989148</v>
      </c>
      <c r="K54" s="134">
        <f t="shared" si="4"/>
        <v>9015.4929577464791</v>
      </c>
      <c r="L54" s="134">
        <f t="shared" si="5"/>
        <v>745.45807453416148</v>
      </c>
      <c r="M54" s="80"/>
      <c r="N54" s="80"/>
    </row>
    <row r="55" spans="1:14" s="106" customFormat="1" ht="16.5" customHeight="1" x14ac:dyDescent="0.15">
      <c r="B55" s="216" t="s">
        <v>64</v>
      </c>
      <c r="C55" s="126"/>
      <c r="D55" s="132">
        <v>166</v>
      </c>
      <c r="E55" s="133">
        <f>D55/D7*100</f>
        <v>1.6851081108516901</v>
      </c>
      <c r="F55" s="134">
        <v>866</v>
      </c>
      <c r="G55" s="133">
        <f>F55/F7*100</f>
        <v>1.1151889768849397</v>
      </c>
      <c r="H55" s="133">
        <f t="shared" si="3"/>
        <v>5.2168674698795181</v>
      </c>
      <c r="I55" s="134">
        <v>15379</v>
      </c>
      <c r="J55" s="133">
        <f>I55/I7*100</f>
        <v>0.47298402821603924</v>
      </c>
      <c r="K55" s="134">
        <f t="shared" si="4"/>
        <v>9264.4578313253005</v>
      </c>
      <c r="L55" s="134">
        <f t="shared" si="5"/>
        <v>1775.8660508083142</v>
      </c>
      <c r="M55" s="80"/>
      <c r="N55" s="80"/>
    </row>
    <row r="56" spans="1:14" s="106" customFormat="1" ht="16.5" customHeight="1" x14ac:dyDescent="0.15">
      <c r="B56" s="216" t="s">
        <v>63</v>
      </c>
      <c r="C56" s="126"/>
      <c r="D56" s="132">
        <v>143</v>
      </c>
      <c r="E56" s="133">
        <f>D56/D7*100</f>
        <v>1.4516292762156127</v>
      </c>
      <c r="F56" s="134">
        <v>465</v>
      </c>
      <c r="G56" s="133">
        <f>F56/F7*100</f>
        <v>0.5988023952095809</v>
      </c>
      <c r="H56" s="133">
        <f t="shared" si="3"/>
        <v>3.2517482517482517</v>
      </c>
      <c r="I56" s="134">
        <v>5379</v>
      </c>
      <c r="J56" s="133">
        <f>I56/I7*100</f>
        <v>0.16543215344132095</v>
      </c>
      <c r="K56" s="134">
        <f t="shared" si="4"/>
        <v>3761.5384615384614</v>
      </c>
      <c r="L56" s="134">
        <f t="shared" si="5"/>
        <v>1156.7741935483871</v>
      </c>
      <c r="M56" s="80"/>
      <c r="N56" s="80"/>
    </row>
    <row r="57" spans="1:14" s="106" customFormat="1" ht="16.5" customHeight="1" x14ac:dyDescent="0.15">
      <c r="B57" s="216" t="s">
        <v>62</v>
      </c>
      <c r="C57" s="126"/>
      <c r="D57" s="132">
        <v>731</v>
      </c>
      <c r="E57" s="133">
        <f>D57/D7*100</f>
        <v>7.4205664399553335</v>
      </c>
      <c r="F57" s="134">
        <v>3666</v>
      </c>
      <c r="G57" s="133">
        <f>F57/F7*100</f>
        <v>4.7208808190071467</v>
      </c>
      <c r="H57" s="133">
        <f t="shared" si="3"/>
        <v>5.0150478796169633</v>
      </c>
      <c r="I57" s="134">
        <v>53971</v>
      </c>
      <c r="J57" s="133">
        <f>I57/I7*100</f>
        <v>1.6598882233466319</v>
      </c>
      <c r="K57" s="134">
        <f t="shared" si="4"/>
        <v>7383.1737346101236</v>
      </c>
      <c r="L57" s="134">
        <f t="shared" si="5"/>
        <v>1472.2040370976542</v>
      </c>
      <c r="M57" s="80"/>
      <c r="N57" s="80"/>
    </row>
    <row r="58" spans="1:14" s="106" customFormat="1" ht="16.5" customHeight="1" x14ac:dyDescent="0.15">
      <c r="B58" s="216" t="s">
        <v>61</v>
      </c>
      <c r="C58" s="126"/>
      <c r="D58" s="132">
        <v>237</v>
      </c>
      <c r="E58" s="133">
        <f>D58/D7*100</f>
        <v>2.4058471221195816</v>
      </c>
      <c r="F58" s="134">
        <v>1898</v>
      </c>
      <c r="G58" s="133">
        <f>F58/F7*100</f>
        <v>2.4441439701242675</v>
      </c>
      <c r="H58" s="133">
        <f t="shared" si="3"/>
        <v>8.0084388185654003</v>
      </c>
      <c r="I58" s="134">
        <v>120072</v>
      </c>
      <c r="J58" s="133">
        <f>I58/I7*100</f>
        <v>3.6928368707949972</v>
      </c>
      <c r="K58" s="134">
        <f t="shared" si="4"/>
        <v>50663.291139240508</v>
      </c>
      <c r="L58" s="134">
        <f t="shared" si="5"/>
        <v>6326.2381454162278</v>
      </c>
      <c r="M58" s="80"/>
      <c r="N58" s="80"/>
    </row>
    <row r="59" spans="1:14" s="106" customFormat="1" ht="16.5" customHeight="1" x14ac:dyDescent="0.15">
      <c r="B59" s="216" t="s">
        <v>60</v>
      </c>
      <c r="C59" s="126"/>
      <c r="D59" s="132">
        <v>19</v>
      </c>
      <c r="E59" s="133">
        <f>D59/D7*100</f>
        <v>0.19287381991675973</v>
      </c>
      <c r="F59" s="134">
        <v>191</v>
      </c>
      <c r="G59" s="133">
        <f>F59/F7*100</f>
        <v>0.2459596935161934</v>
      </c>
      <c r="H59" s="133">
        <f t="shared" si="3"/>
        <v>10.052631578947368</v>
      </c>
      <c r="I59" s="134">
        <v>6714</v>
      </c>
      <c r="J59" s="133">
        <f>I59/I7*100</f>
        <v>0.20649032872374584</v>
      </c>
      <c r="K59" s="134">
        <f t="shared" si="4"/>
        <v>35336.842105263153</v>
      </c>
      <c r="L59" s="134">
        <f t="shared" si="5"/>
        <v>3515.1832460732985</v>
      </c>
      <c r="M59" s="80"/>
      <c r="N59" s="80"/>
    </row>
    <row r="60" spans="1:14" s="106" customFormat="1" ht="16.5" customHeight="1" x14ac:dyDescent="0.15">
      <c r="B60" s="216" t="s">
        <v>59</v>
      </c>
      <c r="C60" s="126"/>
      <c r="D60" s="132">
        <v>81</v>
      </c>
      <c r="E60" s="133">
        <f>D60/D7*100</f>
        <v>0.82225154806618628</v>
      </c>
      <c r="F60" s="134">
        <v>412</v>
      </c>
      <c r="G60" s="133">
        <f>F60/F7*100</f>
        <v>0.53055179962655341</v>
      </c>
      <c r="H60" s="133">
        <f t="shared" si="3"/>
        <v>5.0864197530864201</v>
      </c>
      <c r="I60" s="134">
        <v>13154</v>
      </c>
      <c r="J60" s="133">
        <f>I60/I7*100</f>
        <v>0.40455373607866435</v>
      </c>
      <c r="K60" s="134">
        <f t="shared" si="4"/>
        <v>16239.506172839507</v>
      </c>
      <c r="L60" s="134">
        <f t="shared" si="5"/>
        <v>3192.7184466019421</v>
      </c>
      <c r="M60" s="80"/>
      <c r="N60" s="80"/>
    </row>
    <row r="61" spans="1:14" s="106" customFormat="1" ht="6" customHeight="1" thickBot="1" x14ac:dyDescent="0.2">
      <c r="A61" s="137"/>
      <c r="B61" s="138"/>
      <c r="C61" s="139"/>
      <c r="D61" s="140"/>
      <c r="E61" s="141"/>
      <c r="F61" s="140"/>
      <c r="G61" s="141"/>
      <c r="H61" s="141"/>
      <c r="I61" s="140"/>
      <c r="J61" s="141"/>
      <c r="K61" s="140"/>
      <c r="L61" s="140"/>
      <c r="M61" s="80"/>
      <c r="N61" s="80"/>
    </row>
    <row r="62" spans="1:14" ht="13.5" customHeight="1" x14ac:dyDescent="0.15">
      <c r="A62" s="80" t="s">
        <v>301</v>
      </c>
      <c r="G62" s="119"/>
    </row>
    <row r="63" spans="1:14" ht="13.5" customHeight="1" x14ac:dyDescent="0.15">
      <c r="A63" s="80" t="s">
        <v>334</v>
      </c>
      <c r="E63" s="119"/>
      <c r="J63" s="119"/>
    </row>
  </sheetData>
  <mergeCells count="6">
    <mergeCell ref="A31:B31"/>
    <mergeCell ref="A4:C5"/>
    <mergeCell ref="D4:E4"/>
    <mergeCell ref="F4:H4"/>
    <mergeCell ref="I4:L4"/>
    <mergeCell ref="A9:B9"/>
  </mergeCells>
  <phoneticPr fontId="6"/>
  <hyperlinks>
    <hyperlink ref="N1" location="商業・貿易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K64"/>
  <sheetViews>
    <sheetView showGridLines="0" zoomScaleNormal="100" zoomScaleSheetLayoutView="100" workbookViewId="0"/>
  </sheetViews>
  <sheetFormatPr defaultColWidth="10.7109375" defaultRowHeight="12" x14ac:dyDescent="0.15"/>
  <cols>
    <col min="1" max="1" width="4.42578125" style="80" customWidth="1"/>
    <col min="2" max="2" width="53.7109375" style="80" customWidth="1"/>
    <col min="3" max="3" width="1.7109375" style="80" customWidth="1"/>
    <col min="4" max="4" width="12.7109375" style="80" customWidth="1"/>
    <col min="5" max="8" width="10.7109375" style="80" customWidth="1"/>
    <col min="9" max="12" width="10.7109375" style="143" customWidth="1"/>
    <col min="13" max="13" width="13.7109375" style="143" customWidth="1"/>
    <col min="14" max="14" width="16.5703125" style="143" customWidth="1"/>
    <col min="15" max="15" width="14.42578125" style="143" customWidth="1"/>
    <col min="16" max="16" width="2.7109375" style="80" customWidth="1"/>
    <col min="17" max="17" width="24.7109375" style="80" customWidth="1"/>
    <col min="18" max="16384" width="10.7109375" style="80"/>
  </cols>
  <sheetData>
    <row r="1" spans="1:245" ht="13.5" x14ac:dyDescent="0.15">
      <c r="F1" s="142"/>
      <c r="H1" s="328"/>
      <c r="I1" s="80"/>
      <c r="K1" s="329"/>
      <c r="L1" s="330"/>
      <c r="Q1" s="328" t="s">
        <v>355</v>
      </c>
    </row>
    <row r="2" spans="1:245" ht="21" customHeight="1" x14ac:dyDescent="0.2">
      <c r="I2" s="144"/>
    </row>
    <row r="3" spans="1:245" ht="30" customHeight="1" thickBot="1" x14ac:dyDescent="0.2">
      <c r="A3" s="145" t="s">
        <v>335</v>
      </c>
    </row>
    <row r="4" spans="1:245" ht="15.75" customHeight="1" x14ac:dyDescent="0.15">
      <c r="A4" s="146"/>
      <c r="B4" s="146"/>
      <c r="C4" s="146"/>
      <c r="D4" s="341" t="s">
        <v>128</v>
      </c>
      <c r="E4" s="347"/>
      <c r="F4" s="347"/>
      <c r="G4" s="347"/>
      <c r="H4" s="355" t="s">
        <v>127</v>
      </c>
      <c r="I4" s="355"/>
      <c r="J4" s="355"/>
      <c r="K4" s="355"/>
      <c r="L4" s="356"/>
      <c r="M4" s="333" t="s">
        <v>336</v>
      </c>
      <c r="N4" s="349" t="s">
        <v>126</v>
      </c>
      <c r="O4" s="339" t="s">
        <v>125</v>
      </c>
    </row>
    <row r="5" spans="1:245" ht="15.75" customHeight="1" x14ac:dyDescent="0.15">
      <c r="A5" s="352" t="s">
        <v>124</v>
      </c>
      <c r="B5" s="352"/>
      <c r="C5" s="147"/>
      <c r="D5" s="353" t="s">
        <v>113</v>
      </c>
      <c r="E5" s="148"/>
      <c r="F5" s="212" t="s">
        <v>123</v>
      </c>
      <c r="G5" s="212" t="s">
        <v>122</v>
      </c>
      <c r="H5" s="212" t="s">
        <v>121</v>
      </c>
      <c r="I5" s="212" t="s">
        <v>120</v>
      </c>
      <c r="J5" s="212" t="s">
        <v>119</v>
      </c>
      <c r="K5" s="212" t="s">
        <v>118</v>
      </c>
      <c r="L5" s="149"/>
      <c r="M5" s="351"/>
      <c r="N5" s="350"/>
      <c r="O5" s="351"/>
    </row>
    <row r="6" spans="1:245" ht="15.75" customHeight="1" x14ac:dyDescent="0.15">
      <c r="A6" s="148"/>
      <c r="B6" s="148"/>
      <c r="C6" s="148"/>
      <c r="D6" s="354"/>
      <c r="E6" s="229" t="s">
        <v>356</v>
      </c>
      <c r="F6" s="229" t="s">
        <v>117</v>
      </c>
      <c r="G6" s="229" t="s">
        <v>116</v>
      </c>
      <c r="H6" s="229" t="s">
        <v>49</v>
      </c>
      <c r="I6" s="229" t="s">
        <v>48</v>
      </c>
      <c r="J6" s="229" t="s">
        <v>47</v>
      </c>
      <c r="K6" s="229" t="s">
        <v>46</v>
      </c>
      <c r="L6" s="229" t="s">
        <v>45</v>
      </c>
      <c r="M6" s="213" t="s">
        <v>337</v>
      </c>
      <c r="N6" s="213" t="s">
        <v>115</v>
      </c>
      <c r="O6" s="212" t="s">
        <v>114</v>
      </c>
    </row>
    <row r="7" spans="1:245" ht="6" customHeight="1" x14ac:dyDescent="0.15">
      <c r="A7" s="84"/>
      <c r="B7" s="84"/>
      <c r="C7" s="84"/>
      <c r="D7" s="87"/>
    </row>
    <row r="8" spans="1:245" s="106" customFormat="1" ht="14.25" customHeight="1" x14ac:dyDescent="0.15">
      <c r="A8" s="150"/>
      <c r="B8" s="215" t="s">
        <v>113</v>
      </c>
      <c r="C8" s="150"/>
      <c r="D8" s="151">
        <f>SUM(D10,D32)</f>
        <v>9851</v>
      </c>
      <c r="E8" s="152">
        <f t="shared" ref="E8:O8" si="0">SUM(E10,E32)</f>
        <v>3676</v>
      </c>
      <c r="F8" s="152">
        <f t="shared" si="0"/>
        <v>2053</v>
      </c>
      <c r="G8" s="152">
        <f t="shared" si="0"/>
        <v>2149</v>
      </c>
      <c r="H8" s="152">
        <f t="shared" si="0"/>
        <v>1198</v>
      </c>
      <c r="I8" s="152">
        <f t="shared" si="0"/>
        <v>338</v>
      </c>
      <c r="J8" s="152">
        <f t="shared" si="0"/>
        <v>231</v>
      </c>
      <c r="K8" s="152">
        <f t="shared" si="0"/>
        <v>156</v>
      </c>
      <c r="L8" s="152">
        <f t="shared" si="0"/>
        <v>50</v>
      </c>
      <c r="M8" s="153">
        <f t="shared" si="0"/>
        <v>77655</v>
      </c>
      <c r="N8" s="153">
        <f>SUM(N10,N32)</f>
        <v>3251484</v>
      </c>
      <c r="O8" s="153">
        <f t="shared" si="0"/>
        <v>1495490</v>
      </c>
      <c r="P8" s="80"/>
      <c r="Q8" s="80"/>
    </row>
    <row r="9" spans="1:245" ht="9" customHeight="1" x14ac:dyDescent="0.15">
      <c r="A9" s="84"/>
      <c r="B9" s="216"/>
      <c r="C9" s="84"/>
      <c r="D9" s="154"/>
      <c r="E9" s="155"/>
      <c r="F9" s="155"/>
      <c r="G9" s="155"/>
      <c r="H9" s="155"/>
      <c r="I9" s="156"/>
      <c r="J9" s="156"/>
      <c r="K9" s="156"/>
      <c r="L9" s="156"/>
      <c r="M9" s="156"/>
      <c r="N9" s="156"/>
      <c r="O9" s="156"/>
    </row>
    <row r="10" spans="1:245" s="106" customFormat="1" ht="14.25" customHeight="1" x14ac:dyDescent="0.15">
      <c r="A10" s="150"/>
      <c r="B10" s="215" t="s">
        <v>106</v>
      </c>
      <c r="C10" s="150"/>
      <c r="D10" s="151">
        <f>SUM(D11:D30)</f>
        <v>2773</v>
      </c>
      <c r="E10" s="152">
        <f t="shared" ref="E10:L10" si="1">SUM(E11:E30)</f>
        <v>800</v>
      </c>
      <c r="F10" s="152">
        <f t="shared" si="1"/>
        <v>606</v>
      </c>
      <c r="G10" s="152">
        <f t="shared" si="1"/>
        <v>724</v>
      </c>
      <c r="H10" s="152">
        <f t="shared" si="1"/>
        <v>398</v>
      </c>
      <c r="I10" s="152">
        <f t="shared" si="1"/>
        <v>108</v>
      </c>
      <c r="J10" s="152">
        <f t="shared" si="1"/>
        <v>85</v>
      </c>
      <c r="K10" s="152">
        <f t="shared" si="1"/>
        <v>41</v>
      </c>
      <c r="L10" s="152">
        <f t="shared" si="1"/>
        <v>11</v>
      </c>
      <c r="M10" s="153">
        <v>23329</v>
      </c>
      <c r="N10" s="153">
        <v>2132764</v>
      </c>
      <c r="O10" s="152">
        <v>0</v>
      </c>
      <c r="P10" s="80"/>
      <c r="Q10" s="80"/>
    </row>
    <row r="11" spans="1:245" s="106" customFormat="1" ht="14.25" customHeight="1" x14ac:dyDescent="0.15">
      <c r="A11" s="157">
        <v>50</v>
      </c>
      <c r="B11" s="216" t="s">
        <v>105</v>
      </c>
      <c r="C11" s="84"/>
      <c r="D11" s="158">
        <v>16</v>
      </c>
      <c r="E11" s="159">
        <v>0</v>
      </c>
      <c r="F11" s="159">
        <v>1</v>
      </c>
      <c r="G11" s="159">
        <v>9</v>
      </c>
      <c r="H11" s="159">
        <v>3</v>
      </c>
      <c r="I11" s="159">
        <v>1</v>
      </c>
      <c r="J11" s="159">
        <v>1</v>
      </c>
      <c r="K11" s="159">
        <v>1</v>
      </c>
      <c r="L11" s="159">
        <v>0</v>
      </c>
      <c r="M11" s="160">
        <v>228</v>
      </c>
      <c r="N11" s="160">
        <v>23967</v>
      </c>
      <c r="O11" s="159">
        <v>0</v>
      </c>
      <c r="P11" s="80"/>
      <c r="Q11" s="8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50"/>
      <c r="DT11" s="150"/>
      <c r="DU11" s="150"/>
      <c r="DV11" s="150"/>
      <c r="DW11" s="150"/>
      <c r="DX11" s="150"/>
      <c r="DY11" s="150"/>
      <c r="DZ11" s="150"/>
      <c r="EA11" s="150"/>
      <c r="EB11" s="150"/>
      <c r="EC11" s="150"/>
      <c r="ED11" s="150"/>
      <c r="EE11" s="150"/>
      <c r="EF11" s="150"/>
      <c r="EG11" s="150"/>
      <c r="EH11" s="150"/>
      <c r="EI11" s="150"/>
      <c r="EJ11" s="150"/>
      <c r="EK11" s="150"/>
      <c r="EL11" s="150"/>
      <c r="EM11" s="150"/>
      <c r="EN11" s="150"/>
      <c r="EO11" s="150"/>
      <c r="EP11" s="150"/>
      <c r="EQ11" s="150"/>
      <c r="ER11" s="150"/>
      <c r="ES11" s="150"/>
      <c r="ET11" s="150"/>
      <c r="EU11" s="150"/>
      <c r="EV11" s="150"/>
      <c r="EW11" s="150"/>
      <c r="EX11" s="150"/>
      <c r="EY11" s="150"/>
      <c r="EZ11" s="150"/>
      <c r="FA11" s="150"/>
      <c r="FB11" s="150"/>
      <c r="FC11" s="150"/>
      <c r="FD11" s="150"/>
      <c r="FE11" s="150"/>
      <c r="FF11" s="150"/>
      <c r="FG11" s="150"/>
      <c r="FH11" s="150"/>
      <c r="FI11" s="150"/>
      <c r="FJ11" s="150"/>
      <c r="FK11" s="150"/>
      <c r="FL11" s="150"/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0"/>
      <c r="FZ11" s="150"/>
      <c r="GA11" s="150"/>
      <c r="GB11" s="150"/>
      <c r="GC11" s="150"/>
      <c r="GD11" s="150"/>
      <c r="GE11" s="150"/>
      <c r="GF11" s="150"/>
      <c r="GG11" s="150"/>
      <c r="GH11" s="150"/>
      <c r="GI11" s="150"/>
      <c r="GJ11" s="150"/>
      <c r="GK11" s="150"/>
      <c r="GL11" s="150"/>
      <c r="GM11" s="150"/>
      <c r="GN11" s="150"/>
      <c r="GO11" s="150"/>
      <c r="GP11" s="150"/>
      <c r="GQ11" s="150"/>
      <c r="GR11" s="150"/>
      <c r="GS11" s="150"/>
      <c r="GT11" s="150"/>
      <c r="GU11" s="150"/>
      <c r="GV11" s="150"/>
      <c r="GW11" s="150"/>
      <c r="GX11" s="150"/>
      <c r="GY11" s="150"/>
      <c r="GZ11" s="150"/>
      <c r="HA11" s="150"/>
      <c r="HB11" s="150"/>
      <c r="HC11" s="150"/>
      <c r="HD11" s="150"/>
      <c r="HE11" s="150"/>
      <c r="HF11" s="150"/>
      <c r="HG11" s="150"/>
      <c r="HH11" s="150"/>
      <c r="HI11" s="150"/>
      <c r="HJ11" s="150"/>
      <c r="HK11" s="150"/>
      <c r="HL11" s="150"/>
      <c r="HM11" s="150"/>
      <c r="HN11" s="150"/>
      <c r="HO11" s="150"/>
      <c r="HP11" s="150"/>
      <c r="HQ11" s="150"/>
      <c r="HR11" s="150"/>
      <c r="HS11" s="150"/>
      <c r="HT11" s="150"/>
      <c r="HU11" s="150"/>
      <c r="HV11" s="150"/>
      <c r="HW11" s="150"/>
      <c r="HX11" s="150"/>
      <c r="HY11" s="150"/>
      <c r="HZ11" s="150"/>
      <c r="IA11" s="150"/>
      <c r="IB11" s="150"/>
      <c r="IC11" s="150"/>
      <c r="ID11" s="150"/>
      <c r="IE11" s="150"/>
      <c r="IF11" s="150"/>
      <c r="IG11" s="150"/>
      <c r="IH11" s="150"/>
      <c r="II11" s="150"/>
      <c r="IJ11" s="150"/>
      <c r="IK11" s="150"/>
    </row>
    <row r="12" spans="1:245" ht="14.25" customHeight="1" x14ac:dyDescent="0.15">
      <c r="A12" s="157">
        <v>511</v>
      </c>
      <c r="B12" s="216" t="s">
        <v>112</v>
      </c>
      <c r="C12" s="84"/>
      <c r="D12" s="158">
        <v>7</v>
      </c>
      <c r="E12" s="159">
        <v>3</v>
      </c>
      <c r="F12" s="159">
        <v>4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60">
        <v>16</v>
      </c>
      <c r="N12" s="160">
        <v>1495</v>
      </c>
      <c r="O12" s="159">
        <v>0</v>
      </c>
      <c r="Q12" s="97"/>
    </row>
    <row r="13" spans="1:245" s="106" customFormat="1" ht="14.25" customHeight="1" x14ac:dyDescent="0.15">
      <c r="A13" s="86">
        <v>512</v>
      </c>
      <c r="B13" s="216" t="s">
        <v>103</v>
      </c>
      <c r="C13" s="84"/>
      <c r="D13" s="158">
        <v>38</v>
      </c>
      <c r="E13" s="159">
        <v>13</v>
      </c>
      <c r="F13" s="159">
        <v>6</v>
      </c>
      <c r="G13" s="159">
        <v>9</v>
      </c>
      <c r="H13" s="159">
        <v>7</v>
      </c>
      <c r="I13" s="159">
        <v>0</v>
      </c>
      <c r="J13" s="159">
        <v>2</v>
      </c>
      <c r="K13" s="159">
        <v>1</v>
      </c>
      <c r="L13" s="159">
        <v>0</v>
      </c>
      <c r="M13" s="160">
        <v>351</v>
      </c>
      <c r="N13" s="160">
        <v>11566</v>
      </c>
      <c r="O13" s="159">
        <v>0</v>
      </c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0"/>
      <c r="CE13" s="150"/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  <c r="DI13" s="150"/>
      <c r="DJ13" s="150"/>
      <c r="DK13" s="150"/>
      <c r="DL13" s="150"/>
      <c r="DM13" s="150"/>
      <c r="DN13" s="150"/>
      <c r="DO13" s="150"/>
      <c r="DP13" s="150"/>
      <c r="DQ13" s="150"/>
      <c r="DR13" s="150"/>
      <c r="DS13" s="150"/>
      <c r="DT13" s="150"/>
      <c r="DU13" s="150"/>
      <c r="DV13" s="150"/>
      <c r="DW13" s="150"/>
      <c r="DX13" s="150"/>
      <c r="DY13" s="150"/>
      <c r="DZ13" s="150"/>
      <c r="EA13" s="150"/>
      <c r="EB13" s="150"/>
      <c r="EC13" s="150"/>
      <c r="ED13" s="150"/>
      <c r="EE13" s="150"/>
      <c r="EF13" s="150"/>
      <c r="EG13" s="150"/>
      <c r="EH13" s="150"/>
      <c r="EI13" s="150"/>
      <c r="EJ13" s="150"/>
      <c r="EK13" s="150"/>
      <c r="EL13" s="150"/>
      <c r="EM13" s="150"/>
      <c r="EN13" s="150"/>
      <c r="EO13" s="150"/>
      <c r="EP13" s="150"/>
      <c r="EQ13" s="150"/>
      <c r="ER13" s="150"/>
      <c r="ES13" s="150"/>
      <c r="ET13" s="150"/>
      <c r="EU13" s="150"/>
      <c r="EV13" s="150"/>
      <c r="EW13" s="150"/>
      <c r="EX13" s="150"/>
      <c r="EY13" s="150"/>
      <c r="EZ13" s="150"/>
      <c r="FA13" s="150"/>
      <c r="FB13" s="150"/>
      <c r="FC13" s="150"/>
      <c r="FD13" s="150"/>
      <c r="FE13" s="150"/>
      <c r="FF13" s="150"/>
      <c r="FG13" s="150"/>
      <c r="FH13" s="150"/>
      <c r="FI13" s="150"/>
      <c r="FJ13" s="150"/>
      <c r="FK13" s="150"/>
      <c r="FL13" s="150"/>
      <c r="FM13" s="150"/>
      <c r="FN13" s="150"/>
      <c r="FO13" s="150"/>
      <c r="FP13" s="150"/>
      <c r="FQ13" s="150"/>
      <c r="FR13" s="150"/>
      <c r="FS13" s="150"/>
      <c r="FT13" s="150"/>
      <c r="FU13" s="150"/>
      <c r="FV13" s="150"/>
      <c r="FW13" s="150"/>
      <c r="FX13" s="150"/>
      <c r="FY13" s="150"/>
      <c r="FZ13" s="150"/>
      <c r="GA13" s="150"/>
      <c r="GB13" s="150"/>
      <c r="GC13" s="150"/>
      <c r="GD13" s="150"/>
      <c r="GE13" s="150"/>
      <c r="GF13" s="150"/>
      <c r="GG13" s="150"/>
      <c r="GH13" s="150"/>
      <c r="GI13" s="150"/>
      <c r="GJ13" s="150"/>
      <c r="GK13" s="150"/>
      <c r="GL13" s="150"/>
      <c r="GM13" s="150"/>
      <c r="GN13" s="150"/>
      <c r="GO13" s="150"/>
      <c r="GP13" s="150"/>
      <c r="GQ13" s="150"/>
      <c r="GR13" s="150"/>
      <c r="GS13" s="150"/>
      <c r="GT13" s="150"/>
      <c r="GU13" s="150"/>
      <c r="GV13" s="150"/>
      <c r="GW13" s="150"/>
      <c r="GX13" s="150"/>
      <c r="GY13" s="150"/>
      <c r="GZ13" s="150"/>
      <c r="HA13" s="150"/>
      <c r="HB13" s="150"/>
      <c r="HC13" s="150"/>
      <c r="HD13" s="150"/>
      <c r="HE13" s="150"/>
      <c r="HF13" s="150"/>
      <c r="HG13" s="150"/>
      <c r="HH13" s="150"/>
      <c r="HI13" s="150"/>
      <c r="HJ13" s="150"/>
      <c r="HK13" s="150"/>
      <c r="HL13" s="150"/>
      <c r="HM13" s="150"/>
      <c r="HN13" s="150"/>
      <c r="HO13" s="150"/>
      <c r="HP13" s="150"/>
      <c r="HQ13" s="150"/>
      <c r="HR13" s="150"/>
      <c r="HS13" s="150"/>
      <c r="HT13" s="150"/>
      <c r="HU13" s="150"/>
      <c r="HV13" s="150"/>
      <c r="HW13" s="150"/>
      <c r="HX13" s="150"/>
      <c r="HY13" s="150"/>
      <c r="HZ13" s="150"/>
      <c r="IA13" s="150"/>
      <c r="IB13" s="150"/>
      <c r="IC13" s="150"/>
      <c r="ID13" s="150"/>
      <c r="IE13" s="150"/>
      <c r="IF13" s="150"/>
      <c r="IG13" s="150"/>
      <c r="IH13" s="150"/>
      <c r="II13" s="150"/>
      <c r="IJ13" s="150"/>
      <c r="IK13" s="150"/>
    </row>
    <row r="14" spans="1:245" ht="14.25" customHeight="1" x14ac:dyDescent="0.15">
      <c r="A14" s="86">
        <v>513</v>
      </c>
      <c r="B14" s="216" t="s">
        <v>102</v>
      </c>
      <c r="C14" s="84"/>
      <c r="D14" s="158">
        <v>41</v>
      </c>
      <c r="E14" s="159">
        <v>22</v>
      </c>
      <c r="F14" s="159">
        <v>7</v>
      </c>
      <c r="G14" s="159">
        <v>5</v>
      </c>
      <c r="H14" s="159">
        <v>1</v>
      </c>
      <c r="I14" s="159">
        <v>2</v>
      </c>
      <c r="J14" s="159">
        <v>2</v>
      </c>
      <c r="K14" s="159">
        <v>2</v>
      </c>
      <c r="L14" s="159">
        <v>0</v>
      </c>
      <c r="M14" s="160">
        <v>383</v>
      </c>
      <c r="N14" s="160">
        <v>12144</v>
      </c>
      <c r="O14" s="159">
        <v>0</v>
      </c>
    </row>
    <row r="15" spans="1:245" ht="14.25" customHeight="1" x14ac:dyDescent="0.15">
      <c r="A15" s="86">
        <v>521</v>
      </c>
      <c r="B15" s="216" t="s">
        <v>101</v>
      </c>
      <c r="C15" s="84"/>
      <c r="D15" s="158">
        <v>238</v>
      </c>
      <c r="E15" s="159">
        <v>64</v>
      </c>
      <c r="F15" s="159">
        <v>41</v>
      </c>
      <c r="G15" s="159">
        <v>63</v>
      </c>
      <c r="H15" s="159">
        <v>39</v>
      </c>
      <c r="I15" s="159">
        <v>13</v>
      </c>
      <c r="J15" s="159">
        <v>14</v>
      </c>
      <c r="K15" s="159">
        <v>4</v>
      </c>
      <c r="L15" s="159">
        <v>0</v>
      </c>
      <c r="M15" s="160">
        <v>2201</v>
      </c>
      <c r="N15" s="160">
        <v>183195</v>
      </c>
      <c r="O15" s="159">
        <v>0</v>
      </c>
    </row>
    <row r="16" spans="1:245" s="106" customFormat="1" ht="14.25" customHeight="1" x14ac:dyDescent="0.15">
      <c r="A16" s="86">
        <v>522</v>
      </c>
      <c r="B16" s="216" t="s">
        <v>100</v>
      </c>
      <c r="C16" s="84"/>
      <c r="D16" s="158">
        <v>284</v>
      </c>
      <c r="E16" s="159">
        <v>91</v>
      </c>
      <c r="F16" s="159">
        <v>49</v>
      </c>
      <c r="G16" s="159">
        <v>71</v>
      </c>
      <c r="H16" s="159">
        <v>41</v>
      </c>
      <c r="I16" s="159">
        <v>11</v>
      </c>
      <c r="J16" s="159">
        <v>13</v>
      </c>
      <c r="K16" s="159">
        <v>4</v>
      </c>
      <c r="L16" s="159">
        <v>4</v>
      </c>
      <c r="M16" s="160">
        <v>2795</v>
      </c>
      <c r="N16" s="160">
        <v>325453</v>
      </c>
      <c r="O16" s="159">
        <v>0</v>
      </c>
      <c r="P16" s="80"/>
      <c r="Q16" s="8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  <c r="CA16" s="150"/>
      <c r="CB16" s="150"/>
      <c r="CC16" s="150"/>
      <c r="CD16" s="150"/>
      <c r="CE16" s="150"/>
      <c r="CF16" s="150"/>
      <c r="CG16" s="150"/>
      <c r="CH16" s="150"/>
      <c r="CI16" s="150"/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  <c r="CU16" s="150"/>
      <c r="CV16" s="150"/>
      <c r="CW16" s="150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150"/>
      <c r="DJ16" s="150"/>
      <c r="DK16" s="150"/>
      <c r="DL16" s="150"/>
      <c r="DM16" s="150"/>
      <c r="DN16" s="150"/>
      <c r="DO16" s="150"/>
      <c r="DP16" s="150"/>
      <c r="DQ16" s="150"/>
      <c r="DR16" s="150"/>
      <c r="DS16" s="150"/>
      <c r="DT16" s="150"/>
      <c r="DU16" s="150"/>
      <c r="DV16" s="150"/>
      <c r="DW16" s="150"/>
      <c r="DX16" s="150"/>
      <c r="DY16" s="150"/>
      <c r="DZ16" s="150"/>
      <c r="EA16" s="150"/>
      <c r="EB16" s="150"/>
      <c r="EC16" s="150"/>
      <c r="ED16" s="150"/>
      <c r="EE16" s="150"/>
      <c r="EF16" s="150"/>
      <c r="EG16" s="150"/>
      <c r="EH16" s="150"/>
      <c r="EI16" s="150"/>
      <c r="EJ16" s="150"/>
      <c r="EK16" s="150"/>
      <c r="EL16" s="150"/>
      <c r="EM16" s="150"/>
      <c r="EN16" s="150"/>
      <c r="EO16" s="150"/>
      <c r="EP16" s="150"/>
      <c r="EQ16" s="150"/>
      <c r="ER16" s="150"/>
      <c r="ES16" s="150"/>
      <c r="ET16" s="150"/>
      <c r="EU16" s="150"/>
      <c r="EV16" s="150"/>
      <c r="EW16" s="150"/>
      <c r="EX16" s="150"/>
      <c r="EY16" s="150"/>
      <c r="EZ16" s="150"/>
      <c r="FA16" s="150"/>
      <c r="FB16" s="150"/>
      <c r="FC16" s="150"/>
      <c r="FD16" s="150"/>
      <c r="FE16" s="150"/>
      <c r="FF16" s="150"/>
      <c r="FG16" s="150"/>
      <c r="FH16" s="150"/>
      <c r="FI16" s="150"/>
      <c r="FJ16" s="150"/>
      <c r="FK16" s="150"/>
      <c r="FL16" s="150"/>
      <c r="FM16" s="150"/>
      <c r="FN16" s="150"/>
      <c r="FO16" s="150"/>
      <c r="FP16" s="150"/>
      <c r="FQ16" s="150"/>
      <c r="FR16" s="150"/>
      <c r="FS16" s="150"/>
      <c r="FT16" s="150"/>
      <c r="FU16" s="150"/>
      <c r="FV16" s="150"/>
      <c r="FW16" s="150"/>
      <c r="FX16" s="150"/>
      <c r="FY16" s="150"/>
      <c r="FZ16" s="150"/>
      <c r="GA16" s="150"/>
      <c r="GB16" s="150"/>
      <c r="GC16" s="150"/>
      <c r="GD16" s="150"/>
      <c r="GE16" s="150"/>
      <c r="GF16" s="150"/>
      <c r="GG16" s="150"/>
      <c r="GH16" s="150"/>
      <c r="GI16" s="150"/>
      <c r="GJ16" s="150"/>
      <c r="GK16" s="150"/>
      <c r="GL16" s="150"/>
      <c r="GM16" s="150"/>
      <c r="GN16" s="150"/>
      <c r="GO16" s="150"/>
      <c r="GP16" s="150"/>
      <c r="GQ16" s="150"/>
      <c r="GR16" s="150"/>
      <c r="GS16" s="150"/>
      <c r="GT16" s="150"/>
      <c r="GU16" s="150"/>
      <c r="GV16" s="150"/>
      <c r="GW16" s="150"/>
      <c r="GX16" s="150"/>
      <c r="GY16" s="150"/>
      <c r="GZ16" s="150"/>
      <c r="HA16" s="150"/>
      <c r="HB16" s="150"/>
      <c r="HC16" s="150"/>
      <c r="HD16" s="150"/>
      <c r="HE16" s="150"/>
      <c r="HF16" s="150"/>
      <c r="HG16" s="150"/>
      <c r="HH16" s="150"/>
      <c r="HI16" s="150"/>
      <c r="HJ16" s="150"/>
      <c r="HK16" s="150"/>
      <c r="HL16" s="150"/>
      <c r="HM16" s="150"/>
      <c r="HN16" s="150"/>
      <c r="HO16" s="150"/>
      <c r="HP16" s="150"/>
      <c r="HQ16" s="150"/>
      <c r="HR16" s="150"/>
      <c r="HS16" s="150"/>
      <c r="HT16" s="150"/>
      <c r="HU16" s="150"/>
      <c r="HV16" s="150"/>
      <c r="HW16" s="150"/>
      <c r="HX16" s="150"/>
      <c r="HY16" s="150"/>
      <c r="HZ16" s="150"/>
      <c r="IA16" s="150"/>
      <c r="IB16" s="150"/>
      <c r="IC16" s="150"/>
      <c r="ID16" s="150"/>
      <c r="IE16" s="150"/>
      <c r="IF16" s="150"/>
      <c r="IG16" s="150"/>
      <c r="IH16" s="150"/>
      <c r="II16" s="150"/>
      <c r="IJ16" s="150"/>
      <c r="IK16" s="150"/>
    </row>
    <row r="17" spans="1:245" ht="14.25" customHeight="1" x14ac:dyDescent="0.15">
      <c r="A17" s="86">
        <v>531</v>
      </c>
      <c r="B17" s="216" t="s">
        <v>99</v>
      </c>
      <c r="C17" s="84"/>
      <c r="D17" s="158">
        <v>296</v>
      </c>
      <c r="E17" s="159">
        <v>88</v>
      </c>
      <c r="F17" s="159">
        <v>84</v>
      </c>
      <c r="G17" s="159">
        <v>73</v>
      </c>
      <c r="H17" s="159">
        <v>37</v>
      </c>
      <c r="I17" s="159">
        <v>8</v>
      </c>
      <c r="J17" s="159">
        <v>4</v>
      </c>
      <c r="K17" s="159">
        <v>2</v>
      </c>
      <c r="L17" s="159">
        <v>0</v>
      </c>
      <c r="M17" s="160">
        <v>1898</v>
      </c>
      <c r="N17" s="160">
        <v>191631</v>
      </c>
      <c r="O17" s="159">
        <v>0</v>
      </c>
    </row>
    <row r="18" spans="1:245" ht="14.25" customHeight="1" x14ac:dyDescent="0.15">
      <c r="A18" s="86">
        <v>532</v>
      </c>
      <c r="B18" s="216" t="s">
        <v>98</v>
      </c>
      <c r="C18" s="84"/>
      <c r="D18" s="158">
        <v>152</v>
      </c>
      <c r="E18" s="159">
        <v>31</v>
      </c>
      <c r="F18" s="159">
        <v>37</v>
      </c>
      <c r="G18" s="159">
        <v>51</v>
      </c>
      <c r="H18" s="159">
        <v>21</v>
      </c>
      <c r="I18" s="159">
        <v>8</v>
      </c>
      <c r="J18" s="159">
        <v>3</v>
      </c>
      <c r="K18" s="159">
        <v>1</v>
      </c>
      <c r="L18" s="159">
        <v>0</v>
      </c>
      <c r="M18" s="160">
        <v>1167</v>
      </c>
      <c r="N18" s="160">
        <v>116731</v>
      </c>
      <c r="O18" s="159">
        <v>0</v>
      </c>
    </row>
    <row r="19" spans="1:245" s="106" customFormat="1" ht="14.25" customHeight="1" x14ac:dyDescent="0.15">
      <c r="A19" s="86">
        <v>533</v>
      </c>
      <c r="B19" s="216" t="s">
        <v>97</v>
      </c>
      <c r="C19" s="84"/>
      <c r="D19" s="158">
        <v>60</v>
      </c>
      <c r="E19" s="159">
        <v>11</v>
      </c>
      <c r="F19" s="159">
        <v>13</v>
      </c>
      <c r="G19" s="159">
        <v>21</v>
      </c>
      <c r="H19" s="159">
        <v>7</v>
      </c>
      <c r="I19" s="159">
        <v>1</v>
      </c>
      <c r="J19" s="159">
        <v>3</v>
      </c>
      <c r="K19" s="159">
        <v>4</v>
      </c>
      <c r="L19" s="159">
        <v>0</v>
      </c>
      <c r="M19" s="160">
        <v>696</v>
      </c>
      <c r="N19" s="160">
        <v>66253</v>
      </c>
      <c r="O19" s="159">
        <v>0</v>
      </c>
      <c r="P19" s="80"/>
      <c r="Q19" s="8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  <c r="FJ19" s="150"/>
      <c r="FK19" s="150"/>
      <c r="FL19" s="150"/>
      <c r="FM19" s="150"/>
      <c r="FN19" s="150"/>
      <c r="FO19" s="150"/>
      <c r="FP19" s="150"/>
      <c r="FQ19" s="150"/>
      <c r="FR19" s="150"/>
      <c r="FS19" s="150"/>
      <c r="FT19" s="150"/>
      <c r="FU19" s="150"/>
      <c r="FV19" s="150"/>
      <c r="FW19" s="150"/>
      <c r="FX19" s="150"/>
      <c r="FY19" s="150"/>
      <c r="FZ19" s="150"/>
      <c r="GA19" s="150"/>
      <c r="GB19" s="150"/>
      <c r="GC19" s="150"/>
      <c r="GD19" s="150"/>
      <c r="GE19" s="150"/>
      <c r="GF19" s="150"/>
      <c r="GG19" s="150"/>
      <c r="GH19" s="150"/>
      <c r="GI19" s="150"/>
      <c r="GJ19" s="150"/>
      <c r="GK19" s="150"/>
      <c r="GL19" s="150"/>
      <c r="GM19" s="150"/>
      <c r="GN19" s="150"/>
      <c r="GO19" s="150"/>
      <c r="GP19" s="150"/>
      <c r="GQ19" s="150"/>
      <c r="GR19" s="150"/>
      <c r="GS19" s="150"/>
      <c r="GT19" s="150"/>
      <c r="GU19" s="150"/>
      <c r="GV19" s="150"/>
      <c r="GW19" s="150"/>
      <c r="GX19" s="150"/>
      <c r="GY19" s="150"/>
      <c r="GZ19" s="150"/>
      <c r="HA19" s="150"/>
      <c r="HB19" s="150"/>
      <c r="HC19" s="150"/>
      <c r="HD19" s="150"/>
      <c r="HE19" s="150"/>
      <c r="HF19" s="150"/>
      <c r="HG19" s="150"/>
      <c r="HH19" s="150"/>
      <c r="HI19" s="150"/>
      <c r="HJ19" s="150"/>
      <c r="HK19" s="150"/>
      <c r="HL19" s="150"/>
      <c r="HM19" s="150"/>
      <c r="HN19" s="150"/>
      <c r="HO19" s="150"/>
      <c r="HP19" s="150"/>
      <c r="HQ19" s="150"/>
      <c r="HR19" s="150"/>
      <c r="HS19" s="150"/>
      <c r="HT19" s="150"/>
      <c r="HU19" s="150"/>
      <c r="HV19" s="150"/>
      <c r="HW19" s="150"/>
      <c r="HX19" s="150"/>
      <c r="HY19" s="150"/>
      <c r="HZ19" s="150"/>
      <c r="IA19" s="150"/>
      <c r="IB19" s="150"/>
      <c r="IC19" s="150"/>
      <c r="ID19" s="150"/>
      <c r="IE19" s="150"/>
      <c r="IF19" s="150"/>
      <c r="IG19" s="150"/>
      <c r="IH19" s="150"/>
      <c r="II19" s="150"/>
      <c r="IJ19" s="150"/>
      <c r="IK19" s="150"/>
    </row>
    <row r="20" spans="1:245" ht="14.25" customHeight="1" x14ac:dyDescent="0.15">
      <c r="A20" s="86">
        <v>534</v>
      </c>
      <c r="B20" s="216" t="s">
        <v>96</v>
      </c>
      <c r="C20" s="84"/>
      <c r="D20" s="158">
        <v>78</v>
      </c>
      <c r="E20" s="159">
        <v>16</v>
      </c>
      <c r="F20" s="159">
        <v>16</v>
      </c>
      <c r="G20" s="159">
        <v>23</v>
      </c>
      <c r="H20" s="159">
        <v>15</v>
      </c>
      <c r="I20" s="159">
        <v>5</v>
      </c>
      <c r="J20" s="159">
        <v>2</v>
      </c>
      <c r="K20" s="159">
        <v>1</v>
      </c>
      <c r="L20" s="159">
        <v>0</v>
      </c>
      <c r="M20" s="160">
        <v>669</v>
      </c>
      <c r="N20" s="160">
        <v>182727</v>
      </c>
      <c r="O20" s="159">
        <v>0</v>
      </c>
    </row>
    <row r="21" spans="1:245" ht="14.25" customHeight="1" x14ac:dyDescent="0.15">
      <c r="A21" s="86">
        <v>535</v>
      </c>
      <c r="B21" s="216" t="s">
        <v>95</v>
      </c>
      <c r="C21" s="84"/>
      <c r="D21" s="158">
        <v>19</v>
      </c>
      <c r="E21" s="159">
        <v>8</v>
      </c>
      <c r="F21" s="159">
        <v>7</v>
      </c>
      <c r="G21" s="159">
        <v>1</v>
      </c>
      <c r="H21" s="159">
        <v>3</v>
      </c>
      <c r="I21" s="159">
        <v>0</v>
      </c>
      <c r="J21" s="159">
        <v>0</v>
      </c>
      <c r="K21" s="159">
        <v>0</v>
      </c>
      <c r="L21" s="159">
        <v>0</v>
      </c>
      <c r="M21" s="160">
        <v>84</v>
      </c>
      <c r="N21" s="160">
        <v>24257</v>
      </c>
      <c r="O21" s="159">
        <v>0</v>
      </c>
    </row>
    <row r="22" spans="1:245" ht="14.25" customHeight="1" x14ac:dyDescent="0.15">
      <c r="A22" s="86">
        <v>536</v>
      </c>
      <c r="B22" s="216" t="s">
        <v>94</v>
      </c>
      <c r="C22" s="84"/>
      <c r="D22" s="158">
        <v>63</v>
      </c>
      <c r="E22" s="159">
        <v>22</v>
      </c>
      <c r="F22" s="159">
        <v>10</v>
      </c>
      <c r="G22" s="159">
        <v>10</v>
      </c>
      <c r="H22" s="159">
        <v>14</v>
      </c>
      <c r="I22" s="159">
        <v>4</v>
      </c>
      <c r="J22" s="159">
        <v>3</v>
      </c>
      <c r="K22" s="159">
        <v>0</v>
      </c>
      <c r="L22" s="159">
        <v>0</v>
      </c>
      <c r="M22" s="160">
        <v>550</v>
      </c>
      <c r="N22" s="160">
        <v>25201</v>
      </c>
      <c r="O22" s="159">
        <v>0</v>
      </c>
    </row>
    <row r="23" spans="1:245" ht="14.25" customHeight="1" x14ac:dyDescent="0.15">
      <c r="A23" s="86">
        <v>541</v>
      </c>
      <c r="B23" s="216" t="s">
        <v>93</v>
      </c>
      <c r="C23" s="84"/>
      <c r="D23" s="158">
        <v>372</v>
      </c>
      <c r="E23" s="159">
        <v>116</v>
      </c>
      <c r="F23" s="159">
        <v>83</v>
      </c>
      <c r="G23" s="159">
        <v>97</v>
      </c>
      <c r="H23" s="159">
        <v>54</v>
      </c>
      <c r="I23" s="159">
        <v>12</v>
      </c>
      <c r="J23" s="159">
        <v>6</v>
      </c>
      <c r="K23" s="159">
        <v>4</v>
      </c>
      <c r="L23" s="159">
        <v>0</v>
      </c>
      <c r="M23" s="160">
        <v>2598</v>
      </c>
      <c r="N23" s="160">
        <v>189663</v>
      </c>
      <c r="O23" s="159">
        <v>0</v>
      </c>
    </row>
    <row r="24" spans="1:245" s="106" customFormat="1" ht="14.25" customHeight="1" x14ac:dyDescent="0.15">
      <c r="A24" s="86">
        <v>542</v>
      </c>
      <c r="B24" s="216" t="s">
        <v>92</v>
      </c>
      <c r="C24" s="84"/>
      <c r="D24" s="158">
        <v>148</v>
      </c>
      <c r="E24" s="159">
        <v>22</v>
      </c>
      <c r="F24" s="159">
        <v>35</v>
      </c>
      <c r="G24" s="159">
        <v>48</v>
      </c>
      <c r="H24" s="159">
        <v>22</v>
      </c>
      <c r="I24" s="159">
        <v>10</v>
      </c>
      <c r="J24" s="159">
        <v>6</v>
      </c>
      <c r="K24" s="159">
        <v>4</v>
      </c>
      <c r="L24" s="159">
        <v>1</v>
      </c>
      <c r="M24" s="160">
        <v>1627</v>
      </c>
      <c r="N24" s="160">
        <v>75748</v>
      </c>
      <c r="O24" s="159">
        <v>0</v>
      </c>
      <c r="P24" s="80"/>
      <c r="Q24" s="8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0"/>
      <c r="BW24" s="150"/>
      <c r="BX24" s="150"/>
      <c r="BY24" s="150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0"/>
      <c r="CK24" s="150"/>
      <c r="CL24" s="150"/>
      <c r="CM24" s="150"/>
      <c r="CN24" s="150"/>
      <c r="CO24" s="150"/>
      <c r="CP24" s="150"/>
      <c r="CQ24" s="150"/>
      <c r="CR24" s="150"/>
      <c r="CS24" s="150"/>
      <c r="CT24" s="150"/>
      <c r="CU24" s="150"/>
      <c r="CV24" s="150"/>
      <c r="CW24" s="150"/>
      <c r="CX24" s="150"/>
      <c r="CY24" s="150"/>
      <c r="CZ24" s="150"/>
      <c r="DA24" s="150"/>
      <c r="DB24" s="150"/>
      <c r="DC24" s="150"/>
      <c r="DD24" s="150"/>
      <c r="DE24" s="150"/>
      <c r="DF24" s="150"/>
      <c r="DG24" s="150"/>
      <c r="DH24" s="150"/>
      <c r="DI24" s="150"/>
      <c r="DJ24" s="150"/>
      <c r="DK24" s="150"/>
      <c r="DL24" s="150"/>
      <c r="DM24" s="150"/>
      <c r="DN24" s="150"/>
      <c r="DO24" s="150"/>
      <c r="DP24" s="150"/>
      <c r="DQ24" s="150"/>
      <c r="DR24" s="150"/>
      <c r="DS24" s="150"/>
      <c r="DT24" s="150"/>
      <c r="DU24" s="150"/>
      <c r="DV24" s="150"/>
      <c r="DW24" s="150"/>
      <c r="DX24" s="150"/>
      <c r="DY24" s="150"/>
      <c r="DZ24" s="150"/>
      <c r="EA24" s="150"/>
      <c r="EB24" s="150"/>
      <c r="EC24" s="150"/>
      <c r="ED24" s="150"/>
      <c r="EE24" s="150"/>
      <c r="EF24" s="150"/>
      <c r="EG24" s="150"/>
      <c r="EH24" s="150"/>
      <c r="EI24" s="150"/>
      <c r="EJ24" s="150"/>
      <c r="EK24" s="150"/>
      <c r="EL24" s="150"/>
      <c r="EM24" s="150"/>
      <c r="EN24" s="150"/>
      <c r="EO24" s="150"/>
      <c r="EP24" s="150"/>
      <c r="EQ24" s="150"/>
      <c r="ER24" s="150"/>
      <c r="ES24" s="150"/>
      <c r="ET24" s="150"/>
      <c r="EU24" s="150"/>
      <c r="EV24" s="150"/>
      <c r="EW24" s="150"/>
      <c r="EX24" s="150"/>
      <c r="EY24" s="150"/>
      <c r="EZ24" s="150"/>
      <c r="FA24" s="150"/>
      <c r="FB24" s="150"/>
      <c r="FC24" s="150"/>
      <c r="FD24" s="150"/>
      <c r="FE24" s="150"/>
      <c r="FF24" s="150"/>
      <c r="FG24" s="150"/>
      <c r="FH24" s="150"/>
      <c r="FI24" s="150"/>
      <c r="FJ24" s="150"/>
      <c r="FK24" s="150"/>
      <c r="FL24" s="150"/>
      <c r="FM24" s="150"/>
      <c r="FN24" s="150"/>
      <c r="FO24" s="150"/>
      <c r="FP24" s="150"/>
      <c r="FQ24" s="150"/>
      <c r="FR24" s="150"/>
      <c r="FS24" s="150"/>
      <c r="FT24" s="150"/>
      <c r="FU24" s="150"/>
      <c r="FV24" s="150"/>
      <c r="FW24" s="150"/>
      <c r="FX24" s="150"/>
      <c r="FY24" s="150"/>
      <c r="FZ24" s="150"/>
      <c r="GA24" s="150"/>
      <c r="GB24" s="150"/>
      <c r="GC24" s="150"/>
      <c r="GD24" s="150"/>
      <c r="GE24" s="150"/>
      <c r="GF24" s="150"/>
      <c r="GG24" s="150"/>
      <c r="GH24" s="150"/>
      <c r="GI24" s="150"/>
      <c r="GJ24" s="150"/>
      <c r="GK24" s="150"/>
      <c r="GL24" s="150"/>
      <c r="GM24" s="150"/>
      <c r="GN24" s="150"/>
      <c r="GO24" s="150"/>
      <c r="GP24" s="150"/>
      <c r="GQ24" s="150"/>
      <c r="GR24" s="150"/>
      <c r="GS24" s="150"/>
      <c r="GT24" s="150"/>
      <c r="GU24" s="150"/>
      <c r="GV24" s="150"/>
      <c r="GW24" s="150"/>
      <c r="GX24" s="150"/>
      <c r="GY24" s="150"/>
      <c r="GZ24" s="150"/>
      <c r="HA24" s="150"/>
      <c r="HB24" s="150"/>
      <c r="HC24" s="150"/>
      <c r="HD24" s="150"/>
      <c r="HE24" s="150"/>
      <c r="HF24" s="150"/>
      <c r="HG24" s="150"/>
      <c r="HH24" s="150"/>
      <c r="HI24" s="150"/>
      <c r="HJ24" s="150"/>
      <c r="HK24" s="150"/>
      <c r="HL24" s="150"/>
      <c r="HM24" s="150"/>
      <c r="HN24" s="150"/>
      <c r="HO24" s="150"/>
      <c r="HP24" s="150"/>
      <c r="HQ24" s="150"/>
      <c r="HR24" s="150"/>
      <c r="HS24" s="150"/>
      <c r="HT24" s="150"/>
      <c r="HU24" s="150"/>
      <c r="HV24" s="150"/>
      <c r="HW24" s="150"/>
      <c r="HX24" s="150"/>
      <c r="HY24" s="150"/>
      <c r="HZ24" s="150"/>
      <c r="IA24" s="150"/>
      <c r="IB24" s="150"/>
      <c r="IC24" s="150"/>
      <c r="ID24" s="150"/>
      <c r="IE24" s="150"/>
      <c r="IF24" s="150"/>
      <c r="IG24" s="150"/>
      <c r="IH24" s="150"/>
      <c r="II24" s="150"/>
      <c r="IJ24" s="150"/>
      <c r="IK24" s="150"/>
    </row>
    <row r="25" spans="1:245" ht="14.25" customHeight="1" x14ac:dyDescent="0.15">
      <c r="A25" s="86">
        <v>543</v>
      </c>
      <c r="B25" s="216" t="s">
        <v>91</v>
      </c>
      <c r="C25" s="84"/>
      <c r="D25" s="158">
        <v>223</v>
      </c>
      <c r="E25" s="159">
        <v>47</v>
      </c>
      <c r="F25" s="159">
        <v>39</v>
      </c>
      <c r="G25" s="159">
        <v>67</v>
      </c>
      <c r="H25" s="159">
        <v>42</v>
      </c>
      <c r="I25" s="159">
        <v>14</v>
      </c>
      <c r="J25" s="159">
        <v>10</v>
      </c>
      <c r="K25" s="159">
        <v>4</v>
      </c>
      <c r="L25" s="159">
        <v>0</v>
      </c>
      <c r="M25" s="160">
        <v>2166</v>
      </c>
      <c r="N25" s="160">
        <v>219420</v>
      </c>
      <c r="O25" s="159">
        <v>0</v>
      </c>
    </row>
    <row r="26" spans="1:245" ht="14.25" customHeight="1" x14ac:dyDescent="0.15">
      <c r="A26" s="86">
        <v>549</v>
      </c>
      <c r="B26" s="216" t="s">
        <v>90</v>
      </c>
      <c r="C26" s="84"/>
      <c r="D26" s="158">
        <v>106</v>
      </c>
      <c r="E26" s="159">
        <v>18</v>
      </c>
      <c r="F26" s="159">
        <v>28</v>
      </c>
      <c r="G26" s="159">
        <v>32</v>
      </c>
      <c r="H26" s="159">
        <v>18</v>
      </c>
      <c r="I26" s="159">
        <v>4</v>
      </c>
      <c r="J26" s="159">
        <v>5</v>
      </c>
      <c r="K26" s="159">
        <v>0</v>
      </c>
      <c r="L26" s="159">
        <v>1</v>
      </c>
      <c r="M26" s="160">
        <v>981</v>
      </c>
      <c r="N26" s="160">
        <v>75585</v>
      </c>
      <c r="O26" s="159">
        <v>0</v>
      </c>
    </row>
    <row r="27" spans="1:245" ht="14.25" customHeight="1" x14ac:dyDescent="0.15">
      <c r="A27" s="86">
        <v>551</v>
      </c>
      <c r="B27" s="216" t="s">
        <v>89</v>
      </c>
      <c r="C27" s="84"/>
      <c r="D27" s="158">
        <v>92</v>
      </c>
      <c r="E27" s="159">
        <v>29</v>
      </c>
      <c r="F27" s="159">
        <v>24</v>
      </c>
      <c r="G27" s="159">
        <v>29</v>
      </c>
      <c r="H27" s="159">
        <v>5</v>
      </c>
      <c r="I27" s="159">
        <v>2</v>
      </c>
      <c r="J27" s="159">
        <v>2</v>
      </c>
      <c r="K27" s="159">
        <v>1</v>
      </c>
      <c r="L27" s="159">
        <v>0</v>
      </c>
      <c r="M27" s="160">
        <v>588</v>
      </c>
      <c r="N27" s="160">
        <v>34059</v>
      </c>
      <c r="O27" s="159">
        <v>0</v>
      </c>
    </row>
    <row r="28" spans="1:245" ht="14.25" customHeight="1" x14ac:dyDescent="0.15">
      <c r="A28" s="86">
        <v>552</v>
      </c>
      <c r="B28" s="216" t="s">
        <v>88</v>
      </c>
      <c r="C28" s="84"/>
      <c r="D28" s="158">
        <v>150</v>
      </c>
      <c r="E28" s="159">
        <v>44</v>
      </c>
      <c r="F28" s="159">
        <v>30</v>
      </c>
      <c r="G28" s="159">
        <v>33</v>
      </c>
      <c r="H28" s="159">
        <v>28</v>
      </c>
      <c r="I28" s="159">
        <v>5</v>
      </c>
      <c r="J28" s="159">
        <v>2</v>
      </c>
      <c r="K28" s="159">
        <v>5</v>
      </c>
      <c r="L28" s="159">
        <v>3</v>
      </c>
      <c r="M28" s="160">
        <v>1793</v>
      </c>
      <c r="N28" s="160">
        <v>194931</v>
      </c>
      <c r="O28" s="159">
        <v>0</v>
      </c>
    </row>
    <row r="29" spans="1:245" s="106" customFormat="1" ht="14.25" customHeight="1" x14ac:dyDescent="0.15">
      <c r="A29" s="86">
        <v>553</v>
      </c>
      <c r="B29" s="216" t="s">
        <v>87</v>
      </c>
      <c r="C29" s="84"/>
      <c r="D29" s="158">
        <v>43</v>
      </c>
      <c r="E29" s="159">
        <v>16</v>
      </c>
      <c r="F29" s="159">
        <v>13</v>
      </c>
      <c r="G29" s="159">
        <v>6</v>
      </c>
      <c r="H29" s="159">
        <v>3</v>
      </c>
      <c r="I29" s="159">
        <v>3</v>
      </c>
      <c r="J29" s="159">
        <v>1</v>
      </c>
      <c r="K29" s="159">
        <v>1</v>
      </c>
      <c r="L29" s="159">
        <v>0</v>
      </c>
      <c r="M29" s="160">
        <v>324</v>
      </c>
      <c r="N29" s="160">
        <v>23047</v>
      </c>
      <c r="O29" s="159">
        <v>0</v>
      </c>
      <c r="P29" s="80"/>
      <c r="Q29" s="8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  <c r="CF29" s="150"/>
      <c r="CG29" s="150"/>
      <c r="CH29" s="150"/>
      <c r="CI29" s="150"/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  <c r="CU29" s="150"/>
      <c r="CV29" s="150"/>
      <c r="CW29" s="150"/>
      <c r="CX29" s="150"/>
      <c r="CY29" s="150"/>
      <c r="CZ29" s="150"/>
      <c r="DA29" s="150"/>
      <c r="DB29" s="150"/>
      <c r="DC29" s="150"/>
      <c r="DD29" s="150"/>
      <c r="DE29" s="150"/>
      <c r="DF29" s="150"/>
      <c r="DG29" s="150"/>
      <c r="DH29" s="150"/>
      <c r="DI29" s="150"/>
      <c r="DJ29" s="150"/>
      <c r="DK29" s="150"/>
      <c r="DL29" s="150"/>
      <c r="DM29" s="150"/>
      <c r="DN29" s="150"/>
      <c r="DO29" s="150"/>
      <c r="DP29" s="150"/>
      <c r="DQ29" s="150"/>
      <c r="DR29" s="150"/>
      <c r="DS29" s="150"/>
      <c r="DT29" s="150"/>
      <c r="DU29" s="150"/>
      <c r="DV29" s="150"/>
      <c r="DW29" s="150"/>
      <c r="DX29" s="150"/>
      <c r="DY29" s="150"/>
      <c r="DZ29" s="150"/>
      <c r="EA29" s="150"/>
      <c r="EB29" s="150"/>
      <c r="EC29" s="150"/>
      <c r="ED29" s="150"/>
      <c r="EE29" s="150"/>
      <c r="EF29" s="150"/>
      <c r="EG29" s="150"/>
      <c r="EH29" s="150"/>
      <c r="EI29" s="150"/>
      <c r="EJ29" s="150"/>
      <c r="EK29" s="150"/>
      <c r="EL29" s="150"/>
      <c r="EM29" s="150"/>
      <c r="EN29" s="150"/>
      <c r="EO29" s="150"/>
      <c r="EP29" s="150"/>
      <c r="EQ29" s="150"/>
      <c r="ER29" s="150"/>
      <c r="ES29" s="150"/>
      <c r="ET29" s="150"/>
      <c r="EU29" s="150"/>
      <c r="EV29" s="150"/>
      <c r="EW29" s="150"/>
      <c r="EX29" s="150"/>
      <c r="EY29" s="150"/>
      <c r="EZ29" s="150"/>
      <c r="FA29" s="150"/>
      <c r="FB29" s="150"/>
      <c r="FC29" s="150"/>
      <c r="FD29" s="150"/>
      <c r="FE29" s="150"/>
      <c r="FF29" s="150"/>
      <c r="FG29" s="150"/>
      <c r="FH29" s="150"/>
      <c r="FI29" s="150"/>
      <c r="FJ29" s="150"/>
      <c r="FK29" s="150"/>
      <c r="FL29" s="150"/>
      <c r="FM29" s="150"/>
      <c r="FN29" s="150"/>
      <c r="FO29" s="150"/>
      <c r="FP29" s="150"/>
      <c r="FQ29" s="150"/>
      <c r="FR29" s="150"/>
      <c r="FS29" s="150"/>
      <c r="FT29" s="150"/>
      <c r="FU29" s="150"/>
      <c r="FV29" s="150"/>
      <c r="FW29" s="150"/>
      <c r="FX29" s="150"/>
      <c r="FY29" s="150"/>
      <c r="FZ29" s="150"/>
      <c r="GA29" s="150"/>
      <c r="GB29" s="150"/>
      <c r="GC29" s="150"/>
      <c r="GD29" s="150"/>
      <c r="GE29" s="150"/>
      <c r="GF29" s="150"/>
      <c r="GG29" s="150"/>
      <c r="GH29" s="150"/>
      <c r="GI29" s="150"/>
      <c r="GJ29" s="150"/>
      <c r="GK29" s="150"/>
      <c r="GL29" s="150"/>
      <c r="GM29" s="150"/>
      <c r="GN29" s="150"/>
      <c r="GO29" s="150"/>
      <c r="GP29" s="150"/>
      <c r="GQ29" s="150"/>
      <c r="GR29" s="150"/>
      <c r="GS29" s="150"/>
      <c r="GT29" s="150"/>
      <c r="GU29" s="150"/>
      <c r="GV29" s="150"/>
      <c r="GW29" s="150"/>
      <c r="GX29" s="150"/>
      <c r="GY29" s="150"/>
      <c r="GZ29" s="150"/>
      <c r="HA29" s="150"/>
      <c r="HB29" s="150"/>
      <c r="HC29" s="150"/>
      <c r="HD29" s="150"/>
      <c r="HE29" s="150"/>
      <c r="HF29" s="150"/>
      <c r="HG29" s="150"/>
      <c r="HH29" s="150"/>
      <c r="HI29" s="150"/>
      <c r="HJ29" s="150"/>
      <c r="HK29" s="150"/>
      <c r="HL29" s="150"/>
      <c r="HM29" s="150"/>
      <c r="HN29" s="150"/>
      <c r="HO29" s="150"/>
      <c r="HP29" s="150"/>
      <c r="HQ29" s="150"/>
      <c r="HR29" s="150"/>
      <c r="HS29" s="150"/>
      <c r="HT29" s="150"/>
      <c r="HU29" s="150"/>
      <c r="HV29" s="150"/>
      <c r="HW29" s="150"/>
      <c r="HX29" s="150"/>
      <c r="HY29" s="150"/>
      <c r="HZ29" s="150"/>
      <c r="IA29" s="150"/>
      <c r="IB29" s="150"/>
      <c r="IC29" s="150"/>
      <c r="ID29" s="150"/>
      <c r="IE29" s="150"/>
      <c r="IF29" s="150"/>
      <c r="IG29" s="150"/>
      <c r="IH29" s="150"/>
      <c r="II29" s="150"/>
      <c r="IJ29" s="150"/>
      <c r="IK29" s="150"/>
    </row>
    <row r="30" spans="1:245" ht="14.25" customHeight="1" x14ac:dyDescent="0.15">
      <c r="A30" s="86">
        <v>559</v>
      </c>
      <c r="B30" s="216" t="s">
        <v>86</v>
      </c>
      <c r="C30" s="84"/>
      <c r="D30" s="158">
        <v>347</v>
      </c>
      <c r="E30" s="159">
        <v>139</v>
      </c>
      <c r="F30" s="159">
        <v>79</v>
      </c>
      <c r="G30" s="159">
        <v>76</v>
      </c>
      <c r="H30" s="159">
        <v>38</v>
      </c>
      <c r="I30" s="159">
        <v>5</v>
      </c>
      <c r="J30" s="159">
        <v>6</v>
      </c>
      <c r="K30" s="159">
        <v>2</v>
      </c>
      <c r="L30" s="159">
        <v>2</v>
      </c>
      <c r="M30" s="160">
        <v>2214</v>
      </c>
      <c r="N30" s="160">
        <v>155691</v>
      </c>
      <c r="O30" s="159">
        <v>0</v>
      </c>
    </row>
    <row r="31" spans="1:245" ht="9" customHeight="1" x14ac:dyDescent="0.15">
      <c r="A31" s="84"/>
      <c r="B31" s="216"/>
      <c r="C31" s="84"/>
      <c r="D31" s="158"/>
      <c r="E31" s="161"/>
      <c r="F31" s="161"/>
      <c r="G31" s="161"/>
      <c r="H31" s="161"/>
      <c r="I31" s="160"/>
      <c r="J31" s="160"/>
      <c r="K31" s="160"/>
      <c r="L31" s="160"/>
      <c r="M31" s="160"/>
      <c r="N31" s="160"/>
      <c r="O31" s="160"/>
    </row>
    <row r="32" spans="1:245" s="106" customFormat="1" ht="11.25" customHeight="1" x14ac:dyDescent="0.15">
      <c r="A32" s="150"/>
      <c r="B32" s="215" t="s">
        <v>85</v>
      </c>
      <c r="C32" s="150"/>
      <c r="D32" s="151">
        <f>SUM(D33:D61)</f>
        <v>7078</v>
      </c>
      <c r="E32" s="152">
        <f t="shared" ref="E32:O32" si="2">SUM(E33:E61)</f>
        <v>2876</v>
      </c>
      <c r="F32" s="152">
        <f t="shared" si="2"/>
        <v>1447</v>
      </c>
      <c r="G32" s="152">
        <f t="shared" si="2"/>
        <v>1425</v>
      </c>
      <c r="H32" s="152">
        <f t="shared" si="2"/>
        <v>800</v>
      </c>
      <c r="I32" s="152">
        <f t="shared" si="2"/>
        <v>230</v>
      </c>
      <c r="J32" s="152">
        <f t="shared" si="2"/>
        <v>146</v>
      </c>
      <c r="K32" s="152">
        <f t="shared" si="2"/>
        <v>115</v>
      </c>
      <c r="L32" s="152">
        <f t="shared" si="2"/>
        <v>39</v>
      </c>
      <c r="M32" s="153">
        <f t="shared" si="2"/>
        <v>54326</v>
      </c>
      <c r="N32" s="153">
        <f>SUM(N33:N61)</f>
        <v>1118720</v>
      </c>
      <c r="O32" s="153">
        <f t="shared" si="2"/>
        <v>1495490</v>
      </c>
      <c r="P32" s="80"/>
      <c r="Q32" s="8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  <c r="DH32" s="150"/>
      <c r="DI32" s="150"/>
      <c r="DJ32" s="150"/>
      <c r="DK32" s="150"/>
      <c r="DL32" s="150"/>
      <c r="DM32" s="150"/>
      <c r="DN32" s="150"/>
      <c r="DO32" s="150"/>
      <c r="DP32" s="150"/>
      <c r="DQ32" s="150"/>
      <c r="DR32" s="150"/>
      <c r="DS32" s="150"/>
      <c r="DT32" s="150"/>
      <c r="DU32" s="150"/>
      <c r="DV32" s="150"/>
      <c r="DW32" s="150"/>
      <c r="DX32" s="150"/>
      <c r="DY32" s="150"/>
      <c r="DZ32" s="150"/>
      <c r="EA32" s="150"/>
      <c r="EB32" s="150"/>
      <c r="EC32" s="150"/>
      <c r="ED32" s="150"/>
      <c r="EE32" s="150"/>
      <c r="EF32" s="150"/>
      <c r="EG32" s="150"/>
      <c r="EH32" s="150"/>
      <c r="EI32" s="150"/>
      <c r="EJ32" s="150"/>
      <c r="EK32" s="150"/>
      <c r="EL32" s="150"/>
      <c r="EM32" s="150"/>
      <c r="EN32" s="150"/>
      <c r="EO32" s="150"/>
      <c r="EP32" s="150"/>
      <c r="EQ32" s="150"/>
      <c r="ER32" s="150"/>
      <c r="ES32" s="150"/>
      <c r="ET32" s="150"/>
      <c r="EU32" s="150"/>
      <c r="EV32" s="150"/>
      <c r="EW32" s="150"/>
      <c r="EX32" s="150"/>
      <c r="EY32" s="150"/>
      <c r="EZ32" s="150"/>
      <c r="FA32" s="150"/>
      <c r="FB32" s="150"/>
      <c r="FC32" s="150"/>
      <c r="FD32" s="150"/>
      <c r="FE32" s="150"/>
      <c r="FF32" s="150"/>
      <c r="FG32" s="15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50"/>
      <c r="GG32" s="150"/>
      <c r="GH32" s="150"/>
      <c r="GI32" s="150"/>
      <c r="GJ32" s="150"/>
      <c r="GK32" s="150"/>
      <c r="GL32" s="150"/>
      <c r="GM32" s="150"/>
      <c r="GN32" s="150"/>
      <c r="GO32" s="150"/>
      <c r="GP32" s="150"/>
      <c r="GQ32" s="150"/>
      <c r="GR32" s="150"/>
      <c r="GS32" s="150"/>
      <c r="GT32" s="150"/>
      <c r="GU32" s="150"/>
      <c r="GV32" s="150"/>
      <c r="GW32" s="150"/>
      <c r="GX32" s="150"/>
      <c r="GY32" s="150"/>
      <c r="GZ32" s="150"/>
      <c r="HA32" s="150"/>
      <c r="HB32" s="150"/>
      <c r="HC32" s="150"/>
      <c r="HD32" s="150"/>
      <c r="HE32" s="150"/>
      <c r="HF32" s="150"/>
      <c r="HG32" s="150"/>
      <c r="HH32" s="150"/>
      <c r="HI32" s="150"/>
      <c r="HJ32" s="150"/>
      <c r="HK32" s="150"/>
      <c r="HL32" s="150"/>
      <c r="HM32" s="150"/>
      <c r="HN32" s="150"/>
      <c r="HO32" s="150"/>
      <c r="HP32" s="150"/>
      <c r="HQ32" s="150"/>
      <c r="HR32" s="150"/>
      <c r="HS32" s="150"/>
      <c r="HT32" s="150"/>
      <c r="HU32" s="150"/>
      <c r="HV32" s="150"/>
      <c r="HW32" s="150"/>
      <c r="HX32" s="150"/>
      <c r="HY32" s="150"/>
      <c r="HZ32" s="150"/>
      <c r="IA32" s="150"/>
      <c r="IB32" s="150"/>
      <c r="IC32" s="150"/>
      <c r="ID32" s="150"/>
      <c r="IE32" s="150"/>
      <c r="IF32" s="150"/>
      <c r="IG32" s="150"/>
      <c r="IH32" s="150"/>
      <c r="II32" s="150"/>
      <c r="IJ32" s="150"/>
      <c r="IK32" s="150"/>
    </row>
    <row r="33" spans="1:245" s="106" customFormat="1" ht="14.25" customHeight="1" x14ac:dyDescent="0.15">
      <c r="A33" s="84">
        <v>561</v>
      </c>
      <c r="B33" s="216" t="s">
        <v>84</v>
      </c>
      <c r="C33" s="150"/>
      <c r="D33" s="158">
        <v>6</v>
      </c>
      <c r="E33" s="159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0</v>
      </c>
      <c r="K33" s="159">
        <v>1</v>
      </c>
      <c r="L33" s="159">
        <v>5</v>
      </c>
      <c r="M33" s="160">
        <v>1318</v>
      </c>
      <c r="N33" s="160">
        <v>33817</v>
      </c>
      <c r="O33" s="160">
        <v>77466</v>
      </c>
      <c r="P33" s="80"/>
      <c r="Q33" s="8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150"/>
      <c r="DW33" s="150"/>
      <c r="DX33" s="150"/>
      <c r="DY33" s="150"/>
      <c r="DZ33" s="150"/>
      <c r="EA33" s="150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  <c r="ER33" s="150"/>
      <c r="ES33" s="150"/>
      <c r="ET33" s="150"/>
      <c r="EU33" s="150"/>
      <c r="EV33" s="150"/>
      <c r="EW33" s="150"/>
      <c r="EX33" s="150"/>
      <c r="EY33" s="150"/>
      <c r="EZ33" s="150"/>
      <c r="FA33" s="150"/>
      <c r="FB33" s="150"/>
      <c r="FC33" s="150"/>
      <c r="FD33" s="150"/>
      <c r="FE33" s="150"/>
      <c r="FF33" s="150"/>
      <c r="FG33" s="15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0"/>
      <c r="GH33" s="150"/>
      <c r="GI33" s="150"/>
      <c r="GJ33" s="150"/>
      <c r="GK33" s="150"/>
      <c r="GL33" s="150"/>
      <c r="GM33" s="150"/>
      <c r="GN33" s="150"/>
      <c r="GO33" s="150"/>
      <c r="GP33" s="150"/>
      <c r="GQ33" s="150"/>
      <c r="GR33" s="150"/>
      <c r="GS33" s="150"/>
      <c r="GT33" s="150"/>
      <c r="GU33" s="150"/>
      <c r="GV33" s="150"/>
      <c r="GW33" s="150"/>
      <c r="GX33" s="150"/>
      <c r="GY33" s="150"/>
      <c r="GZ33" s="150"/>
      <c r="HA33" s="150"/>
      <c r="HB33" s="150"/>
      <c r="HC33" s="150"/>
      <c r="HD33" s="150"/>
      <c r="HE33" s="150"/>
      <c r="HF33" s="150"/>
      <c r="HG33" s="150"/>
      <c r="HH33" s="150"/>
      <c r="HI33" s="150"/>
      <c r="HJ33" s="150"/>
      <c r="HK33" s="150"/>
      <c r="HL33" s="150"/>
      <c r="HM33" s="150"/>
      <c r="HN33" s="150"/>
      <c r="HO33" s="150"/>
      <c r="HP33" s="150"/>
      <c r="HQ33" s="150"/>
      <c r="HR33" s="150"/>
      <c r="HS33" s="150"/>
      <c r="HT33" s="150"/>
      <c r="HU33" s="150"/>
      <c r="HV33" s="150"/>
      <c r="HW33" s="150"/>
      <c r="HX33" s="150"/>
      <c r="HY33" s="150"/>
      <c r="HZ33" s="150"/>
      <c r="IA33" s="150"/>
      <c r="IB33" s="150"/>
      <c r="IC33" s="150"/>
      <c r="ID33" s="150"/>
      <c r="IE33" s="150"/>
      <c r="IF33" s="150"/>
      <c r="IG33" s="150"/>
      <c r="IH33" s="150"/>
      <c r="II33" s="150"/>
      <c r="IJ33" s="150"/>
      <c r="IK33" s="150"/>
    </row>
    <row r="34" spans="1:245" ht="14.25" customHeight="1" x14ac:dyDescent="0.15">
      <c r="A34" s="84">
        <v>569</v>
      </c>
      <c r="B34" s="216" t="s">
        <v>111</v>
      </c>
      <c r="C34" s="84"/>
      <c r="D34" s="158">
        <v>20</v>
      </c>
      <c r="E34" s="159">
        <v>3</v>
      </c>
      <c r="F34" s="159">
        <v>4</v>
      </c>
      <c r="G34" s="159">
        <v>4</v>
      </c>
      <c r="H34" s="159">
        <v>4</v>
      </c>
      <c r="I34" s="159">
        <v>2</v>
      </c>
      <c r="J34" s="159">
        <v>3</v>
      </c>
      <c r="K34" s="159">
        <v>0</v>
      </c>
      <c r="L34" s="159">
        <v>0</v>
      </c>
      <c r="M34" s="160">
        <v>269</v>
      </c>
      <c r="N34" s="160">
        <v>10358</v>
      </c>
      <c r="O34" s="160">
        <v>25766</v>
      </c>
    </row>
    <row r="35" spans="1:245" ht="14.25" customHeight="1" x14ac:dyDescent="0.15">
      <c r="A35" s="84">
        <v>571</v>
      </c>
      <c r="B35" s="216" t="s">
        <v>83</v>
      </c>
      <c r="C35" s="84"/>
      <c r="D35" s="158">
        <v>110</v>
      </c>
      <c r="E35" s="159">
        <v>62</v>
      </c>
      <c r="F35" s="159">
        <v>20</v>
      </c>
      <c r="G35" s="159">
        <v>21</v>
      </c>
      <c r="H35" s="159">
        <v>3</v>
      </c>
      <c r="I35" s="159">
        <v>2</v>
      </c>
      <c r="J35" s="159">
        <v>2</v>
      </c>
      <c r="K35" s="159">
        <v>0</v>
      </c>
      <c r="L35" s="159">
        <v>0</v>
      </c>
      <c r="M35" s="160">
        <v>439</v>
      </c>
      <c r="N35" s="160">
        <v>6557</v>
      </c>
      <c r="O35" s="160">
        <v>14362</v>
      </c>
    </row>
    <row r="36" spans="1:245" s="106" customFormat="1" ht="14.25" customHeight="1" x14ac:dyDescent="0.15">
      <c r="A36" s="84">
        <v>572</v>
      </c>
      <c r="B36" s="216" t="s">
        <v>82</v>
      </c>
      <c r="C36" s="150"/>
      <c r="D36" s="158">
        <v>129</v>
      </c>
      <c r="E36" s="159">
        <v>64</v>
      </c>
      <c r="F36" s="159">
        <v>28</v>
      </c>
      <c r="G36" s="159">
        <v>26</v>
      </c>
      <c r="H36" s="159">
        <v>9</v>
      </c>
      <c r="I36" s="159">
        <v>2</v>
      </c>
      <c r="J36" s="159">
        <v>0</v>
      </c>
      <c r="K36" s="159">
        <v>0</v>
      </c>
      <c r="L36" s="159">
        <v>0</v>
      </c>
      <c r="M36" s="160">
        <v>511</v>
      </c>
      <c r="N36" s="160">
        <v>7568</v>
      </c>
      <c r="O36" s="160">
        <v>23111</v>
      </c>
      <c r="P36" s="80"/>
      <c r="Q36" s="8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0"/>
      <c r="CE36" s="150"/>
      <c r="CF36" s="150"/>
      <c r="CG36" s="150"/>
      <c r="CH36" s="150"/>
      <c r="CI36" s="150"/>
      <c r="CJ36" s="150"/>
      <c r="CK36" s="150"/>
      <c r="CL36" s="150"/>
      <c r="CM36" s="150"/>
      <c r="CN36" s="150"/>
      <c r="CO36" s="150"/>
      <c r="CP36" s="150"/>
      <c r="CQ36" s="150"/>
      <c r="CR36" s="150"/>
      <c r="CS36" s="150"/>
      <c r="CT36" s="150"/>
      <c r="CU36" s="150"/>
      <c r="CV36" s="150"/>
      <c r="CW36" s="150"/>
      <c r="CX36" s="150"/>
      <c r="CY36" s="150"/>
      <c r="CZ36" s="150"/>
      <c r="DA36" s="150"/>
      <c r="DB36" s="150"/>
      <c r="DC36" s="150"/>
      <c r="DD36" s="150"/>
      <c r="DE36" s="150"/>
      <c r="DF36" s="150"/>
      <c r="DG36" s="150"/>
      <c r="DH36" s="150"/>
      <c r="DI36" s="150"/>
      <c r="DJ36" s="150"/>
      <c r="DK36" s="150"/>
      <c r="DL36" s="150"/>
      <c r="DM36" s="150"/>
      <c r="DN36" s="150"/>
      <c r="DO36" s="150"/>
      <c r="DP36" s="150"/>
      <c r="DQ36" s="150"/>
      <c r="DR36" s="150"/>
      <c r="DS36" s="150"/>
      <c r="DT36" s="150"/>
      <c r="DU36" s="150"/>
      <c r="DV36" s="150"/>
      <c r="DW36" s="150"/>
      <c r="DX36" s="150"/>
      <c r="DY36" s="150"/>
      <c r="DZ36" s="150"/>
      <c r="EA36" s="150"/>
      <c r="EB36" s="150"/>
      <c r="EC36" s="150"/>
      <c r="ED36" s="150"/>
      <c r="EE36" s="150"/>
      <c r="EF36" s="150"/>
      <c r="EG36" s="150"/>
      <c r="EH36" s="150"/>
      <c r="EI36" s="150"/>
      <c r="EJ36" s="150"/>
      <c r="EK36" s="150"/>
      <c r="EL36" s="150"/>
      <c r="EM36" s="150"/>
      <c r="EN36" s="150"/>
      <c r="EO36" s="150"/>
      <c r="EP36" s="150"/>
      <c r="EQ36" s="150"/>
      <c r="ER36" s="150"/>
      <c r="ES36" s="150"/>
      <c r="ET36" s="150"/>
      <c r="EU36" s="150"/>
      <c r="EV36" s="150"/>
      <c r="EW36" s="150"/>
      <c r="EX36" s="150"/>
      <c r="EY36" s="150"/>
      <c r="EZ36" s="150"/>
      <c r="FA36" s="150"/>
      <c r="FB36" s="150"/>
      <c r="FC36" s="150"/>
      <c r="FD36" s="150"/>
      <c r="FE36" s="150"/>
      <c r="FF36" s="150"/>
      <c r="FG36" s="150"/>
      <c r="FH36" s="150"/>
      <c r="FI36" s="150"/>
      <c r="FJ36" s="150"/>
      <c r="FK36" s="150"/>
      <c r="FL36" s="150"/>
      <c r="FM36" s="150"/>
      <c r="FN36" s="150"/>
      <c r="FO36" s="150"/>
      <c r="FP36" s="150"/>
      <c r="FQ36" s="150"/>
      <c r="FR36" s="150"/>
      <c r="FS36" s="150"/>
      <c r="FT36" s="150"/>
      <c r="FU36" s="150"/>
      <c r="FV36" s="150"/>
      <c r="FW36" s="150"/>
      <c r="FX36" s="150"/>
      <c r="FY36" s="150"/>
      <c r="FZ36" s="150"/>
      <c r="GA36" s="150"/>
      <c r="GB36" s="150"/>
      <c r="GC36" s="150"/>
      <c r="GD36" s="150"/>
      <c r="GE36" s="150"/>
      <c r="GF36" s="150"/>
      <c r="GG36" s="150"/>
      <c r="GH36" s="150"/>
      <c r="GI36" s="150"/>
      <c r="GJ36" s="150"/>
      <c r="GK36" s="150"/>
      <c r="GL36" s="150"/>
      <c r="GM36" s="150"/>
      <c r="GN36" s="150"/>
      <c r="GO36" s="150"/>
      <c r="GP36" s="150"/>
      <c r="GQ36" s="150"/>
      <c r="GR36" s="150"/>
      <c r="GS36" s="150"/>
      <c r="GT36" s="150"/>
      <c r="GU36" s="150"/>
      <c r="GV36" s="150"/>
      <c r="GW36" s="150"/>
      <c r="GX36" s="150"/>
      <c r="GY36" s="150"/>
      <c r="GZ36" s="150"/>
      <c r="HA36" s="150"/>
      <c r="HB36" s="150"/>
      <c r="HC36" s="150"/>
      <c r="HD36" s="150"/>
      <c r="HE36" s="150"/>
      <c r="HF36" s="150"/>
      <c r="HG36" s="150"/>
      <c r="HH36" s="150"/>
      <c r="HI36" s="150"/>
      <c r="HJ36" s="150"/>
      <c r="HK36" s="150"/>
      <c r="HL36" s="150"/>
      <c r="HM36" s="150"/>
      <c r="HN36" s="150"/>
      <c r="HO36" s="150"/>
      <c r="HP36" s="150"/>
      <c r="HQ36" s="150"/>
      <c r="HR36" s="150"/>
      <c r="HS36" s="150"/>
      <c r="HT36" s="150"/>
      <c r="HU36" s="150"/>
      <c r="HV36" s="150"/>
      <c r="HW36" s="150"/>
      <c r="HX36" s="150"/>
      <c r="HY36" s="150"/>
      <c r="HZ36" s="150"/>
      <c r="IA36" s="150"/>
      <c r="IB36" s="150"/>
      <c r="IC36" s="150"/>
      <c r="ID36" s="150"/>
      <c r="IE36" s="150"/>
      <c r="IF36" s="150"/>
      <c r="IG36" s="150"/>
      <c r="IH36" s="150"/>
      <c r="II36" s="150"/>
      <c r="IJ36" s="150"/>
      <c r="IK36" s="150"/>
    </row>
    <row r="37" spans="1:245" ht="14.25" customHeight="1" x14ac:dyDescent="0.15">
      <c r="A37" s="84">
        <v>573</v>
      </c>
      <c r="B37" s="216" t="s">
        <v>81</v>
      </c>
      <c r="C37" s="84"/>
      <c r="D37" s="158">
        <v>429</v>
      </c>
      <c r="E37" s="159">
        <v>218</v>
      </c>
      <c r="F37" s="159">
        <v>118</v>
      </c>
      <c r="G37" s="159">
        <v>71</v>
      </c>
      <c r="H37" s="159">
        <v>16</v>
      </c>
      <c r="I37" s="159">
        <v>0</v>
      </c>
      <c r="J37" s="159">
        <v>2</v>
      </c>
      <c r="K37" s="159">
        <v>2</v>
      </c>
      <c r="L37" s="159">
        <v>2</v>
      </c>
      <c r="M37" s="160">
        <v>1899</v>
      </c>
      <c r="N37" s="160">
        <v>26603</v>
      </c>
      <c r="O37" s="160">
        <v>68758</v>
      </c>
    </row>
    <row r="38" spans="1:245" ht="14.25" customHeight="1" x14ac:dyDescent="0.15">
      <c r="A38" s="84">
        <v>574</v>
      </c>
      <c r="B38" s="216" t="s">
        <v>80</v>
      </c>
      <c r="C38" s="84"/>
      <c r="D38" s="158">
        <v>59</v>
      </c>
      <c r="E38" s="159">
        <v>29</v>
      </c>
      <c r="F38" s="159">
        <v>13</v>
      </c>
      <c r="G38" s="159">
        <v>15</v>
      </c>
      <c r="H38" s="159">
        <v>1</v>
      </c>
      <c r="I38" s="159">
        <v>0</v>
      </c>
      <c r="J38" s="159">
        <v>0</v>
      </c>
      <c r="K38" s="159">
        <v>1</v>
      </c>
      <c r="L38" s="159">
        <v>0</v>
      </c>
      <c r="M38" s="160">
        <v>274</v>
      </c>
      <c r="N38" s="160">
        <v>4101</v>
      </c>
      <c r="O38" s="160">
        <v>10706</v>
      </c>
    </row>
    <row r="39" spans="1:245" ht="14.25" customHeight="1" x14ac:dyDescent="0.15">
      <c r="A39" s="84">
        <v>579</v>
      </c>
      <c r="B39" s="216" t="s">
        <v>110</v>
      </c>
      <c r="C39" s="84"/>
      <c r="D39" s="158">
        <v>179</v>
      </c>
      <c r="E39" s="159">
        <v>73</v>
      </c>
      <c r="F39" s="159">
        <v>40</v>
      </c>
      <c r="G39" s="159">
        <v>43</v>
      </c>
      <c r="H39" s="159">
        <v>21</v>
      </c>
      <c r="I39" s="159">
        <v>2</v>
      </c>
      <c r="J39" s="159">
        <v>0</v>
      </c>
      <c r="K39" s="159">
        <v>0</v>
      </c>
      <c r="L39" s="159">
        <v>0</v>
      </c>
      <c r="M39" s="160">
        <v>862</v>
      </c>
      <c r="N39" s="160">
        <v>12134</v>
      </c>
      <c r="O39" s="160">
        <v>38924</v>
      </c>
    </row>
    <row r="40" spans="1:245" ht="14.25" customHeight="1" x14ac:dyDescent="0.15">
      <c r="A40" s="84">
        <v>581</v>
      </c>
      <c r="B40" s="216" t="s">
        <v>79</v>
      </c>
      <c r="C40" s="84"/>
      <c r="D40" s="158">
        <v>223</v>
      </c>
      <c r="E40" s="159">
        <v>37</v>
      </c>
      <c r="F40" s="159">
        <v>15</v>
      </c>
      <c r="G40" s="159">
        <v>12</v>
      </c>
      <c r="H40" s="159">
        <v>2</v>
      </c>
      <c r="I40" s="159">
        <v>21</v>
      </c>
      <c r="J40" s="159">
        <v>45</v>
      </c>
      <c r="K40" s="159">
        <v>70</v>
      </c>
      <c r="L40" s="159">
        <v>21</v>
      </c>
      <c r="M40" s="160">
        <v>10726</v>
      </c>
      <c r="N40" s="160">
        <v>231998</v>
      </c>
      <c r="O40" s="160">
        <v>394108</v>
      </c>
    </row>
    <row r="41" spans="1:245" ht="14.25" customHeight="1" x14ac:dyDescent="0.15">
      <c r="A41" s="84">
        <v>582</v>
      </c>
      <c r="B41" s="216" t="s">
        <v>78</v>
      </c>
      <c r="C41" s="84"/>
      <c r="D41" s="158">
        <v>110</v>
      </c>
      <c r="E41" s="159">
        <v>53</v>
      </c>
      <c r="F41" s="159">
        <v>28</v>
      </c>
      <c r="G41" s="159">
        <v>18</v>
      </c>
      <c r="H41" s="159">
        <v>7</v>
      </c>
      <c r="I41" s="159">
        <v>2</v>
      </c>
      <c r="J41" s="159">
        <v>2</v>
      </c>
      <c r="K41" s="159">
        <v>0</v>
      </c>
      <c r="L41" s="159">
        <v>0</v>
      </c>
      <c r="M41" s="160">
        <v>497</v>
      </c>
      <c r="N41" s="160">
        <v>4934</v>
      </c>
      <c r="O41" s="160">
        <v>9285</v>
      </c>
    </row>
    <row r="42" spans="1:245" s="106" customFormat="1" ht="14.25" customHeight="1" x14ac:dyDescent="0.15">
      <c r="A42" s="84">
        <v>583</v>
      </c>
      <c r="B42" s="216" t="s">
        <v>77</v>
      </c>
      <c r="C42" s="150"/>
      <c r="D42" s="158">
        <v>70</v>
      </c>
      <c r="E42" s="159">
        <v>28</v>
      </c>
      <c r="F42" s="159">
        <v>18</v>
      </c>
      <c r="G42" s="159">
        <v>13</v>
      </c>
      <c r="H42" s="159">
        <v>7</v>
      </c>
      <c r="I42" s="159">
        <v>1</v>
      </c>
      <c r="J42" s="159">
        <v>1</v>
      </c>
      <c r="K42" s="159">
        <v>2</v>
      </c>
      <c r="L42" s="159">
        <v>0</v>
      </c>
      <c r="M42" s="160">
        <v>480</v>
      </c>
      <c r="N42" s="160">
        <v>6372</v>
      </c>
      <c r="O42" s="160">
        <v>3626</v>
      </c>
      <c r="P42" s="80"/>
      <c r="Q42" s="8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150"/>
      <c r="BP42" s="150"/>
      <c r="BQ42" s="150"/>
      <c r="BR42" s="150"/>
      <c r="BS42" s="150"/>
      <c r="BT42" s="150"/>
      <c r="BU42" s="150"/>
      <c r="BV42" s="150"/>
      <c r="BW42" s="150"/>
      <c r="BX42" s="150"/>
      <c r="BY42" s="150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0"/>
      <c r="CM42" s="150"/>
      <c r="CN42" s="150"/>
      <c r="CO42" s="150"/>
      <c r="CP42" s="150"/>
      <c r="CQ42" s="150"/>
      <c r="CR42" s="150"/>
      <c r="CS42" s="150"/>
      <c r="CT42" s="150"/>
      <c r="CU42" s="150"/>
      <c r="CV42" s="150"/>
      <c r="CW42" s="150"/>
      <c r="CX42" s="150"/>
      <c r="CY42" s="150"/>
      <c r="CZ42" s="150"/>
      <c r="DA42" s="150"/>
      <c r="DB42" s="150"/>
      <c r="DC42" s="150"/>
      <c r="DD42" s="150"/>
      <c r="DE42" s="150"/>
      <c r="DF42" s="150"/>
      <c r="DG42" s="150"/>
      <c r="DH42" s="150"/>
      <c r="DI42" s="150"/>
      <c r="DJ42" s="150"/>
      <c r="DK42" s="150"/>
      <c r="DL42" s="150"/>
      <c r="DM42" s="150"/>
      <c r="DN42" s="150"/>
      <c r="DO42" s="150"/>
      <c r="DP42" s="150"/>
      <c r="DQ42" s="150"/>
      <c r="DR42" s="150"/>
      <c r="DS42" s="150"/>
      <c r="DT42" s="150"/>
      <c r="DU42" s="150"/>
      <c r="DV42" s="150"/>
      <c r="DW42" s="150"/>
      <c r="DX42" s="150"/>
      <c r="DY42" s="150"/>
      <c r="DZ42" s="150"/>
      <c r="EA42" s="150"/>
      <c r="EB42" s="150"/>
      <c r="EC42" s="150"/>
      <c r="ED42" s="150"/>
      <c r="EE42" s="150"/>
      <c r="EF42" s="150"/>
      <c r="EG42" s="150"/>
      <c r="EH42" s="150"/>
      <c r="EI42" s="150"/>
      <c r="EJ42" s="150"/>
      <c r="EK42" s="150"/>
      <c r="EL42" s="150"/>
      <c r="EM42" s="150"/>
      <c r="EN42" s="150"/>
      <c r="EO42" s="150"/>
      <c r="EP42" s="150"/>
      <c r="EQ42" s="150"/>
      <c r="ER42" s="150"/>
      <c r="ES42" s="150"/>
      <c r="ET42" s="150"/>
      <c r="EU42" s="150"/>
      <c r="EV42" s="150"/>
      <c r="EW42" s="150"/>
      <c r="EX42" s="150"/>
      <c r="EY42" s="150"/>
      <c r="EZ42" s="150"/>
      <c r="FA42" s="150"/>
      <c r="FB42" s="150"/>
      <c r="FC42" s="150"/>
      <c r="FD42" s="150"/>
      <c r="FE42" s="150"/>
      <c r="FF42" s="150"/>
      <c r="FG42" s="150"/>
      <c r="FH42" s="150"/>
      <c r="FI42" s="150"/>
      <c r="FJ42" s="150"/>
      <c r="FK42" s="150"/>
      <c r="FL42" s="150"/>
      <c r="FM42" s="150"/>
      <c r="FN42" s="150"/>
      <c r="FO42" s="150"/>
      <c r="FP42" s="150"/>
      <c r="FQ42" s="150"/>
      <c r="FR42" s="150"/>
      <c r="FS42" s="150"/>
      <c r="FT42" s="150"/>
      <c r="FU42" s="150"/>
      <c r="FV42" s="150"/>
      <c r="FW42" s="150"/>
      <c r="FX42" s="150"/>
      <c r="FY42" s="150"/>
      <c r="FZ42" s="150"/>
      <c r="GA42" s="150"/>
      <c r="GB42" s="150"/>
      <c r="GC42" s="150"/>
      <c r="GD42" s="150"/>
      <c r="GE42" s="150"/>
      <c r="GF42" s="150"/>
      <c r="GG42" s="150"/>
      <c r="GH42" s="150"/>
      <c r="GI42" s="150"/>
      <c r="GJ42" s="150"/>
      <c r="GK42" s="150"/>
      <c r="GL42" s="150"/>
      <c r="GM42" s="150"/>
      <c r="GN42" s="150"/>
      <c r="GO42" s="150"/>
      <c r="GP42" s="150"/>
      <c r="GQ42" s="150"/>
      <c r="GR42" s="150"/>
      <c r="GS42" s="150"/>
      <c r="GT42" s="150"/>
      <c r="GU42" s="150"/>
      <c r="GV42" s="150"/>
      <c r="GW42" s="150"/>
      <c r="GX42" s="150"/>
      <c r="GY42" s="150"/>
      <c r="GZ42" s="150"/>
      <c r="HA42" s="150"/>
      <c r="HB42" s="150"/>
      <c r="HC42" s="150"/>
      <c r="HD42" s="150"/>
      <c r="HE42" s="150"/>
      <c r="HF42" s="150"/>
      <c r="HG42" s="150"/>
      <c r="HH42" s="150"/>
      <c r="HI42" s="150"/>
      <c r="HJ42" s="150"/>
      <c r="HK42" s="150"/>
      <c r="HL42" s="150"/>
      <c r="HM42" s="150"/>
      <c r="HN42" s="150"/>
      <c r="HO42" s="150"/>
      <c r="HP42" s="150"/>
      <c r="HQ42" s="150"/>
      <c r="HR42" s="150"/>
      <c r="HS42" s="150"/>
      <c r="HT42" s="150"/>
      <c r="HU42" s="150"/>
      <c r="HV42" s="150"/>
      <c r="HW42" s="150"/>
      <c r="HX42" s="150"/>
      <c r="HY42" s="150"/>
      <c r="HZ42" s="150"/>
      <c r="IA42" s="150"/>
      <c r="IB42" s="150"/>
      <c r="IC42" s="150"/>
      <c r="ID42" s="150"/>
      <c r="IE42" s="150"/>
      <c r="IF42" s="150"/>
      <c r="IG42" s="150"/>
      <c r="IH42" s="150"/>
      <c r="II42" s="150"/>
      <c r="IJ42" s="150"/>
      <c r="IK42" s="150"/>
    </row>
    <row r="43" spans="1:245" ht="14.25" customHeight="1" x14ac:dyDescent="0.15">
      <c r="A43" s="84">
        <v>584</v>
      </c>
      <c r="B43" s="216" t="s">
        <v>76</v>
      </c>
      <c r="C43" s="84"/>
      <c r="D43" s="158">
        <v>81</v>
      </c>
      <c r="E43" s="159">
        <v>48</v>
      </c>
      <c r="F43" s="159">
        <v>14</v>
      </c>
      <c r="G43" s="159">
        <v>15</v>
      </c>
      <c r="H43" s="159">
        <v>0</v>
      </c>
      <c r="I43" s="159">
        <v>2</v>
      </c>
      <c r="J43" s="159">
        <v>2</v>
      </c>
      <c r="K43" s="159">
        <v>0</v>
      </c>
      <c r="L43" s="159">
        <v>0</v>
      </c>
      <c r="M43" s="160">
        <v>345</v>
      </c>
      <c r="N43" s="160">
        <v>4224</v>
      </c>
      <c r="O43" s="160">
        <v>4743</v>
      </c>
    </row>
    <row r="44" spans="1:245" ht="14.25" customHeight="1" x14ac:dyDescent="0.15">
      <c r="A44" s="84">
        <v>585</v>
      </c>
      <c r="B44" s="216" t="s">
        <v>75</v>
      </c>
      <c r="C44" s="84"/>
      <c r="D44" s="158">
        <v>166</v>
      </c>
      <c r="E44" s="159">
        <v>137</v>
      </c>
      <c r="F44" s="159">
        <v>19</v>
      </c>
      <c r="G44" s="159">
        <v>6</v>
      </c>
      <c r="H44" s="159">
        <v>2</v>
      </c>
      <c r="I44" s="159">
        <v>1</v>
      </c>
      <c r="J44" s="159">
        <v>1</v>
      </c>
      <c r="K44" s="159">
        <v>0</v>
      </c>
      <c r="L44" s="159">
        <v>0</v>
      </c>
      <c r="M44" s="160">
        <v>384</v>
      </c>
      <c r="N44" s="160">
        <v>6573</v>
      </c>
      <c r="O44" s="160">
        <v>4956</v>
      </c>
    </row>
    <row r="45" spans="1:245" ht="14.25" customHeight="1" x14ac:dyDescent="0.15">
      <c r="A45" s="84">
        <v>586</v>
      </c>
      <c r="B45" s="216" t="s">
        <v>74</v>
      </c>
      <c r="C45" s="84"/>
      <c r="D45" s="158">
        <v>409</v>
      </c>
      <c r="E45" s="159">
        <v>165</v>
      </c>
      <c r="F45" s="159">
        <v>96</v>
      </c>
      <c r="G45" s="159">
        <v>94</v>
      </c>
      <c r="H45" s="159">
        <v>36</v>
      </c>
      <c r="I45" s="159">
        <v>13</v>
      </c>
      <c r="J45" s="159">
        <v>2</v>
      </c>
      <c r="K45" s="159">
        <v>2</v>
      </c>
      <c r="L45" s="159">
        <v>1</v>
      </c>
      <c r="M45" s="160">
        <v>2323</v>
      </c>
      <c r="N45" s="160">
        <v>11212</v>
      </c>
      <c r="O45" s="160">
        <v>17103</v>
      </c>
    </row>
    <row r="46" spans="1:245" ht="14.25" customHeight="1" x14ac:dyDescent="0.15">
      <c r="A46" s="84">
        <v>589</v>
      </c>
      <c r="B46" s="216" t="s">
        <v>73</v>
      </c>
      <c r="C46" s="84"/>
      <c r="D46" s="158">
        <v>797</v>
      </c>
      <c r="E46" s="159">
        <v>255</v>
      </c>
      <c r="F46" s="159">
        <v>95</v>
      </c>
      <c r="G46" s="159">
        <v>138</v>
      </c>
      <c r="H46" s="159">
        <v>227</v>
      </c>
      <c r="I46" s="159">
        <v>42</v>
      </c>
      <c r="J46" s="159">
        <v>26</v>
      </c>
      <c r="K46" s="159">
        <v>10</v>
      </c>
      <c r="L46" s="159">
        <v>4</v>
      </c>
      <c r="M46" s="160">
        <v>7817</v>
      </c>
      <c r="N46" s="160">
        <v>81240</v>
      </c>
      <c r="O46" s="160">
        <v>123809</v>
      </c>
    </row>
    <row r="47" spans="1:245" ht="14.25" customHeight="1" x14ac:dyDescent="0.15">
      <c r="A47" s="84">
        <v>591</v>
      </c>
      <c r="B47" s="216" t="s">
        <v>72</v>
      </c>
      <c r="C47" s="84"/>
      <c r="D47" s="158">
        <v>692</v>
      </c>
      <c r="E47" s="159">
        <v>248</v>
      </c>
      <c r="F47" s="159">
        <v>149</v>
      </c>
      <c r="G47" s="159">
        <v>154</v>
      </c>
      <c r="H47" s="159">
        <v>98</v>
      </c>
      <c r="I47" s="159">
        <v>31</v>
      </c>
      <c r="J47" s="159">
        <v>7</v>
      </c>
      <c r="K47" s="159">
        <v>4</v>
      </c>
      <c r="L47" s="159">
        <v>1</v>
      </c>
      <c r="M47" s="160">
        <v>4599</v>
      </c>
      <c r="N47" s="160">
        <v>152067</v>
      </c>
      <c r="O47" s="160">
        <v>29773</v>
      </c>
    </row>
    <row r="48" spans="1:245" ht="14.25" customHeight="1" x14ac:dyDescent="0.15">
      <c r="A48" s="84">
        <v>592</v>
      </c>
      <c r="B48" s="216" t="s">
        <v>71</v>
      </c>
      <c r="C48" s="84"/>
      <c r="D48" s="158">
        <v>104</v>
      </c>
      <c r="E48" s="159">
        <v>74</v>
      </c>
      <c r="F48" s="159">
        <v>22</v>
      </c>
      <c r="G48" s="159">
        <v>7</v>
      </c>
      <c r="H48" s="159">
        <v>1</v>
      </c>
      <c r="I48" s="159">
        <v>0</v>
      </c>
      <c r="J48" s="159">
        <v>0</v>
      </c>
      <c r="K48" s="159">
        <v>0</v>
      </c>
      <c r="L48" s="159">
        <v>0</v>
      </c>
      <c r="M48" s="160">
        <v>227</v>
      </c>
      <c r="N48" s="160">
        <v>1311</v>
      </c>
      <c r="O48" s="160">
        <v>5730</v>
      </c>
    </row>
    <row r="49" spans="1:245" ht="14.25" customHeight="1" x14ac:dyDescent="0.15">
      <c r="A49" s="84">
        <v>593</v>
      </c>
      <c r="B49" s="216" t="s">
        <v>109</v>
      </c>
      <c r="C49" s="84"/>
      <c r="D49" s="158">
        <v>346</v>
      </c>
      <c r="E49" s="159">
        <v>129</v>
      </c>
      <c r="F49" s="159">
        <v>78</v>
      </c>
      <c r="G49" s="159">
        <v>66</v>
      </c>
      <c r="H49" s="159">
        <v>50</v>
      </c>
      <c r="I49" s="159">
        <v>10</v>
      </c>
      <c r="J49" s="159">
        <v>10</v>
      </c>
      <c r="K49" s="159">
        <v>3</v>
      </c>
      <c r="L49" s="159">
        <v>0</v>
      </c>
      <c r="M49" s="160">
        <v>2422</v>
      </c>
      <c r="N49" s="160">
        <v>59940</v>
      </c>
      <c r="O49" s="160">
        <v>117856</v>
      </c>
    </row>
    <row r="50" spans="1:245" ht="14.25" customHeight="1" x14ac:dyDescent="0.15">
      <c r="A50" s="84">
        <v>601</v>
      </c>
      <c r="B50" s="216" t="s">
        <v>70</v>
      </c>
      <c r="C50" s="84"/>
      <c r="D50" s="158">
        <v>134</v>
      </c>
      <c r="E50" s="159">
        <v>65</v>
      </c>
      <c r="F50" s="159">
        <v>28</v>
      </c>
      <c r="G50" s="159">
        <v>23</v>
      </c>
      <c r="H50" s="159">
        <v>8</v>
      </c>
      <c r="I50" s="159">
        <v>4</v>
      </c>
      <c r="J50" s="159">
        <v>5</v>
      </c>
      <c r="K50" s="159">
        <v>1</v>
      </c>
      <c r="L50" s="159">
        <v>0</v>
      </c>
      <c r="M50" s="160">
        <v>824</v>
      </c>
      <c r="N50" s="160">
        <v>13151</v>
      </c>
      <c r="O50" s="160">
        <v>59811</v>
      </c>
    </row>
    <row r="51" spans="1:245" s="106" customFormat="1" ht="14.25" customHeight="1" x14ac:dyDescent="0.15">
      <c r="A51" s="84">
        <v>602</v>
      </c>
      <c r="B51" s="216" t="s">
        <v>69</v>
      </c>
      <c r="C51" s="150"/>
      <c r="D51" s="158">
        <v>105</v>
      </c>
      <c r="E51" s="159">
        <v>71</v>
      </c>
      <c r="F51" s="159">
        <v>11</v>
      </c>
      <c r="G51" s="159">
        <v>13</v>
      </c>
      <c r="H51" s="159">
        <v>10</v>
      </c>
      <c r="I51" s="159">
        <v>0</v>
      </c>
      <c r="J51" s="159">
        <v>0</v>
      </c>
      <c r="K51" s="159">
        <v>0</v>
      </c>
      <c r="L51" s="159">
        <v>0</v>
      </c>
      <c r="M51" s="160">
        <v>350</v>
      </c>
      <c r="N51" s="160">
        <v>3609</v>
      </c>
      <c r="O51" s="160">
        <v>14355</v>
      </c>
      <c r="P51" s="80"/>
      <c r="Q51" s="8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0"/>
      <c r="BQ51" s="150"/>
      <c r="BR51" s="150"/>
      <c r="BS51" s="150"/>
      <c r="BT51" s="150"/>
      <c r="BU51" s="150"/>
      <c r="BV51" s="150"/>
      <c r="BW51" s="150"/>
      <c r="BX51" s="150"/>
      <c r="BY51" s="150"/>
      <c r="BZ51" s="150"/>
      <c r="CA51" s="150"/>
      <c r="CB51" s="150"/>
      <c r="CC51" s="150"/>
      <c r="CD51" s="150"/>
      <c r="CE51" s="150"/>
      <c r="CF51" s="150"/>
      <c r="CG51" s="150"/>
      <c r="CH51" s="150"/>
      <c r="CI51" s="150"/>
      <c r="CJ51" s="150"/>
      <c r="CK51" s="150"/>
      <c r="CL51" s="150"/>
      <c r="CM51" s="150"/>
      <c r="CN51" s="150"/>
      <c r="CO51" s="150"/>
      <c r="CP51" s="150"/>
      <c r="CQ51" s="150"/>
      <c r="CR51" s="150"/>
      <c r="CS51" s="150"/>
      <c r="CT51" s="150"/>
      <c r="CU51" s="150"/>
      <c r="CV51" s="150"/>
      <c r="CW51" s="150"/>
      <c r="CX51" s="150"/>
      <c r="CY51" s="150"/>
      <c r="CZ51" s="150"/>
      <c r="DA51" s="150"/>
      <c r="DB51" s="150"/>
      <c r="DC51" s="150"/>
      <c r="DD51" s="150"/>
      <c r="DE51" s="150"/>
      <c r="DF51" s="150"/>
      <c r="DG51" s="150"/>
      <c r="DH51" s="150"/>
      <c r="DI51" s="150"/>
      <c r="DJ51" s="150"/>
      <c r="DK51" s="150"/>
      <c r="DL51" s="150"/>
      <c r="DM51" s="150"/>
      <c r="DN51" s="150"/>
      <c r="DO51" s="150"/>
      <c r="DP51" s="150"/>
      <c r="DQ51" s="150"/>
      <c r="DR51" s="150"/>
      <c r="DS51" s="150"/>
      <c r="DT51" s="150"/>
      <c r="DU51" s="150"/>
      <c r="DV51" s="150"/>
      <c r="DW51" s="150"/>
      <c r="DX51" s="150"/>
      <c r="DY51" s="150"/>
      <c r="DZ51" s="150"/>
      <c r="EA51" s="150"/>
      <c r="EB51" s="150"/>
      <c r="EC51" s="150"/>
      <c r="ED51" s="150"/>
      <c r="EE51" s="150"/>
      <c r="EF51" s="150"/>
      <c r="EG51" s="150"/>
      <c r="EH51" s="150"/>
      <c r="EI51" s="150"/>
      <c r="EJ51" s="150"/>
      <c r="EK51" s="150"/>
      <c r="EL51" s="150"/>
      <c r="EM51" s="150"/>
      <c r="EN51" s="150"/>
      <c r="EO51" s="150"/>
      <c r="EP51" s="150"/>
      <c r="EQ51" s="150"/>
      <c r="ER51" s="150"/>
      <c r="ES51" s="150"/>
      <c r="ET51" s="150"/>
      <c r="EU51" s="150"/>
      <c r="EV51" s="150"/>
      <c r="EW51" s="150"/>
      <c r="EX51" s="150"/>
      <c r="EY51" s="150"/>
      <c r="EZ51" s="150"/>
      <c r="FA51" s="150"/>
      <c r="FB51" s="150"/>
      <c r="FC51" s="150"/>
      <c r="FD51" s="150"/>
      <c r="FE51" s="150"/>
      <c r="FF51" s="150"/>
      <c r="FG51" s="150"/>
      <c r="FH51" s="150"/>
      <c r="FI51" s="150"/>
      <c r="FJ51" s="150"/>
      <c r="FK51" s="150"/>
      <c r="FL51" s="150"/>
      <c r="FM51" s="150"/>
      <c r="FN51" s="150"/>
      <c r="FO51" s="150"/>
      <c r="FP51" s="150"/>
      <c r="FQ51" s="150"/>
      <c r="FR51" s="150"/>
      <c r="FS51" s="150"/>
      <c r="FT51" s="150"/>
      <c r="FU51" s="150"/>
      <c r="FV51" s="150"/>
      <c r="FW51" s="150"/>
      <c r="FX51" s="150"/>
      <c r="FY51" s="150"/>
      <c r="FZ51" s="150"/>
      <c r="GA51" s="150"/>
      <c r="GB51" s="150"/>
      <c r="GC51" s="150"/>
      <c r="GD51" s="150"/>
      <c r="GE51" s="150"/>
      <c r="GF51" s="150"/>
      <c r="GG51" s="150"/>
      <c r="GH51" s="150"/>
      <c r="GI51" s="150"/>
      <c r="GJ51" s="150"/>
      <c r="GK51" s="150"/>
      <c r="GL51" s="150"/>
      <c r="GM51" s="150"/>
      <c r="GN51" s="150"/>
      <c r="GO51" s="150"/>
      <c r="GP51" s="150"/>
      <c r="GQ51" s="150"/>
      <c r="GR51" s="150"/>
      <c r="GS51" s="150"/>
      <c r="GT51" s="150"/>
      <c r="GU51" s="150"/>
      <c r="GV51" s="150"/>
      <c r="GW51" s="150"/>
      <c r="GX51" s="150"/>
      <c r="GY51" s="150"/>
      <c r="GZ51" s="150"/>
      <c r="HA51" s="150"/>
      <c r="HB51" s="150"/>
      <c r="HC51" s="150"/>
      <c r="HD51" s="150"/>
      <c r="HE51" s="150"/>
      <c r="HF51" s="150"/>
      <c r="HG51" s="150"/>
      <c r="HH51" s="150"/>
      <c r="HI51" s="150"/>
      <c r="HJ51" s="150"/>
      <c r="HK51" s="150"/>
      <c r="HL51" s="150"/>
      <c r="HM51" s="150"/>
      <c r="HN51" s="150"/>
      <c r="HO51" s="150"/>
      <c r="HP51" s="150"/>
      <c r="HQ51" s="150"/>
      <c r="HR51" s="150"/>
      <c r="HS51" s="150"/>
      <c r="HT51" s="150"/>
      <c r="HU51" s="150"/>
      <c r="HV51" s="150"/>
      <c r="HW51" s="150"/>
      <c r="HX51" s="150"/>
      <c r="HY51" s="150"/>
      <c r="HZ51" s="150"/>
      <c r="IA51" s="150"/>
      <c r="IB51" s="150"/>
      <c r="IC51" s="150"/>
      <c r="ID51" s="150"/>
      <c r="IE51" s="150"/>
      <c r="IF51" s="150"/>
      <c r="IG51" s="150"/>
      <c r="IH51" s="150"/>
      <c r="II51" s="150"/>
      <c r="IJ51" s="150"/>
      <c r="IK51" s="150"/>
    </row>
    <row r="52" spans="1:245" ht="14.25" customHeight="1" x14ac:dyDescent="0.15">
      <c r="A52" s="84">
        <v>603</v>
      </c>
      <c r="B52" s="216" t="s">
        <v>68</v>
      </c>
      <c r="C52" s="84"/>
      <c r="D52" s="158">
        <v>750</v>
      </c>
      <c r="E52" s="159">
        <v>222</v>
      </c>
      <c r="F52" s="159">
        <v>176</v>
      </c>
      <c r="G52" s="159">
        <v>227</v>
      </c>
      <c r="H52" s="159">
        <v>93</v>
      </c>
      <c r="I52" s="159">
        <v>27</v>
      </c>
      <c r="J52" s="159">
        <v>4</v>
      </c>
      <c r="K52" s="159">
        <v>1</v>
      </c>
      <c r="L52" s="159">
        <v>0</v>
      </c>
      <c r="M52" s="160">
        <v>4529</v>
      </c>
      <c r="N52" s="160">
        <v>97147</v>
      </c>
      <c r="O52" s="160">
        <v>100666</v>
      </c>
    </row>
    <row r="53" spans="1:245" ht="14.25" customHeight="1" x14ac:dyDescent="0.15">
      <c r="A53" s="84">
        <v>604</v>
      </c>
      <c r="B53" s="216" t="s">
        <v>67</v>
      </c>
      <c r="C53" s="84"/>
      <c r="D53" s="158">
        <v>151</v>
      </c>
      <c r="E53" s="159">
        <v>48</v>
      </c>
      <c r="F53" s="159">
        <v>31</v>
      </c>
      <c r="G53" s="159">
        <v>56</v>
      </c>
      <c r="H53" s="159">
        <v>15</v>
      </c>
      <c r="I53" s="159">
        <v>0</v>
      </c>
      <c r="J53" s="159">
        <v>0</v>
      </c>
      <c r="K53" s="159">
        <v>1</v>
      </c>
      <c r="L53" s="159">
        <v>0</v>
      </c>
      <c r="M53" s="160">
        <v>782</v>
      </c>
      <c r="N53" s="160">
        <v>21162</v>
      </c>
      <c r="O53" s="160">
        <v>13747</v>
      </c>
    </row>
    <row r="54" spans="1:245" s="106" customFormat="1" ht="14.25" customHeight="1" x14ac:dyDescent="0.15">
      <c r="A54" s="84">
        <v>605</v>
      </c>
      <c r="B54" s="216" t="s">
        <v>66</v>
      </c>
      <c r="C54" s="150"/>
      <c r="D54" s="158">
        <v>418</v>
      </c>
      <c r="E54" s="159">
        <v>73</v>
      </c>
      <c r="F54" s="159">
        <v>153</v>
      </c>
      <c r="G54" s="159">
        <v>145</v>
      </c>
      <c r="H54" s="159">
        <v>36</v>
      </c>
      <c r="I54" s="159">
        <v>5</v>
      </c>
      <c r="J54" s="159">
        <v>5</v>
      </c>
      <c r="K54" s="159">
        <v>1</v>
      </c>
      <c r="L54" s="159">
        <v>0</v>
      </c>
      <c r="M54" s="160">
        <v>2375</v>
      </c>
      <c r="N54" s="160">
        <v>88770</v>
      </c>
      <c r="O54" s="160">
        <v>2903</v>
      </c>
      <c r="P54" s="80"/>
      <c r="Q54" s="8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  <c r="BI54" s="150"/>
      <c r="BJ54" s="150"/>
      <c r="BK54" s="150"/>
      <c r="BL54" s="150"/>
      <c r="BM54" s="150"/>
      <c r="BN54" s="150"/>
      <c r="BO54" s="150"/>
      <c r="BP54" s="150"/>
      <c r="BQ54" s="150"/>
      <c r="BR54" s="150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0"/>
      <c r="CQ54" s="150"/>
      <c r="CR54" s="150"/>
      <c r="CS54" s="150"/>
      <c r="CT54" s="150"/>
      <c r="CU54" s="150"/>
      <c r="CV54" s="150"/>
      <c r="CW54" s="150"/>
      <c r="CX54" s="150"/>
      <c r="CY54" s="150"/>
      <c r="CZ54" s="150"/>
      <c r="DA54" s="150"/>
      <c r="DB54" s="150"/>
      <c r="DC54" s="150"/>
      <c r="DD54" s="150"/>
      <c r="DE54" s="150"/>
      <c r="DF54" s="150"/>
      <c r="DG54" s="150"/>
      <c r="DH54" s="150"/>
      <c r="DI54" s="150"/>
      <c r="DJ54" s="150"/>
      <c r="DK54" s="150"/>
      <c r="DL54" s="150"/>
      <c r="DM54" s="150"/>
      <c r="DN54" s="150"/>
      <c r="DO54" s="150"/>
      <c r="DP54" s="150"/>
      <c r="DQ54" s="150"/>
      <c r="DR54" s="150"/>
      <c r="DS54" s="150"/>
      <c r="DT54" s="150"/>
      <c r="DU54" s="150"/>
      <c r="DV54" s="150"/>
      <c r="DW54" s="150"/>
      <c r="DX54" s="150"/>
      <c r="DY54" s="150"/>
      <c r="DZ54" s="150"/>
      <c r="EA54" s="150"/>
      <c r="EB54" s="150"/>
      <c r="EC54" s="150"/>
      <c r="ED54" s="150"/>
      <c r="EE54" s="150"/>
      <c r="EF54" s="150"/>
      <c r="EG54" s="150"/>
      <c r="EH54" s="150"/>
      <c r="EI54" s="150"/>
      <c r="EJ54" s="150"/>
      <c r="EK54" s="150"/>
      <c r="EL54" s="150"/>
      <c r="EM54" s="150"/>
      <c r="EN54" s="150"/>
      <c r="EO54" s="150"/>
      <c r="EP54" s="150"/>
      <c r="EQ54" s="150"/>
      <c r="ER54" s="150"/>
      <c r="ES54" s="150"/>
      <c r="ET54" s="150"/>
      <c r="EU54" s="150"/>
      <c r="EV54" s="150"/>
      <c r="EW54" s="150"/>
      <c r="EX54" s="150"/>
      <c r="EY54" s="150"/>
      <c r="EZ54" s="150"/>
      <c r="FA54" s="150"/>
      <c r="FB54" s="150"/>
      <c r="FC54" s="150"/>
      <c r="FD54" s="150"/>
      <c r="FE54" s="150"/>
      <c r="FF54" s="150"/>
      <c r="FG54" s="150"/>
      <c r="FH54" s="150"/>
      <c r="FI54" s="150"/>
      <c r="FJ54" s="150"/>
      <c r="FK54" s="150"/>
      <c r="FL54" s="150"/>
      <c r="FM54" s="150"/>
      <c r="FN54" s="150"/>
      <c r="FO54" s="150"/>
      <c r="FP54" s="150"/>
      <c r="FQ54" s="150"/>
      <c r="FR54" s="150"/>
      <c r="FS54" s="150"/>
      <c r="FT54" s="150"/>
      <c r="FU54" s="150"/>
      <c r="FV54" s="150"/>
      <c r="FW54" s="150"/>
      <c r="FX54" s="150"/>
      <c r="FY54" s="150"/>
      <c r="FZ54" s="150"/>
      <c r="GA54" s="150"/>
      <c r="GB54" s="150"/>
      <c r="GC54" s="150"/>
      <c r="GD54" s="150"/>
      <c r="GE54" s="150"/>
      <c r="GF54" s="150"/>
      <c r="GG54" s="150"/>
      <c r="GH54" s="150"/>
      <c r="GI54" s="150"/>
      <c r="GJ54" s="150"/>
      <c r="GK54" s="150"/>
      <c r="GL54" s="150"/>
      <c r="GM54" s="150"/>
      <c r="GN54" s="150"/>
      <c r="GO54" s="150"/>
      <c r="GP54" s="150"/>
      <c r="GQ54" s="150"/>
      <c r="GR54" s="150"/>
      <c r="GS54" s="150"/>
      <c r="GT54" s="150"/>
      <c r="GU54" s="150"/>
      <c r="GV54" s="150"/>
      <c r="GW54" s="150"/>
      <c r="GX54" s="150"/>
      <c r="GY54" s="150"/>
      <c r="GZ54" s="150"/>
      <c r="HA54" s="150"/>
      <c r="HB54" s="150"/>
      <c r="HC54" s="150"/>
      <c r="HD54" s="150"/>
      <c r="HE54" s="150"/>
      <c r="HF54" s="150"/>
      <c r="HG54" s="150"/>
      <c r="HH54" s="150"/>
      <c r="HI54" s="150"/>
      <c r="HJ54" s="150"/>
      <c r="HK54" s="150"/>
      <c r="HL54" s="150"/>
      <c r="HM54" s="150"/>
      <c r="HN54" s="150"/>
      <c r="HO54" s="150"/>
      <c r="HP54" s="150"/>
      <c r="HQ54" s="150"/>
      <c r="HR54" s="150"/>
      <c r="HS54" s="150"/>
      <c r="HT54" s="150"/>
      <c r="HU54" s="150"/>
      <c r="HV54" s="150"/>
      <c r="HW54" s="150"/>
      <c r="HX54" s="150"/>
      <c r="HY54" s="150"/>
      <c r="HZ54" s="150"/>
      <c r="IA54" s="150"/>
      <c r="IB54" s="150"/>
      <c r="IC54" s="150"/>
      <c r="ID54" s="150"/>
      <c r="IE54" s="150"/>
      <c r="IF54" s="150"/>
      <c r="IG54" s="150"/>
      <c r="IH54" s="150"/>
      <c r="II54" s="150"/>
      <c r="IJ54" s="150"/>
      <c r="IK54" s="150"/>
    </row>
    <row r="55" spans="1:245" ht="14.25" customHeight="1" x14ac:dyDescent="0.15">
      <c r="A55" s="84">
        <v>606</v>
      </c>
      <c r="B55" s="216" t="s">
        <v>65</v>
      </c>
      <c r="C55" s="84"/>
      <c r="D55" s="158">
        <v>213</v>
      </c>
      <c r="E55" s="159">
        <v>52</v>
      </c>
      <c r="F55" s="159">
        <v>34</v>
      </c>
      <c r="G55" s="159">
        <v>48</v>
      </c>
      <c r="H55" s="159">
        <v>30</v>
      </c>
      <c r="I55" s="159">
        <v>30</v>
      </c>
      <c r="J55" s="159">
        <v>13</v>
      </c>
      <c r="K55" s="159">
        <v>5</v>
      </c>
      <c r="L55" s="159">
        <v>1</v>
      </c>
      <c r="M55" s="160">
        <v>2576</v>
      </c>
      <c r="N55" s="160">
        <v>19203</v>
      </c>
      <c r="O55" s="160">
        <v>56845</v>
      </c>
    </row>
    <row r="56" spans="1:245" ht="14.25" customHeight="1" x14ac:dyDescent="0.15">
      <c r="A56" s="84">
        <v>607</v>
      </c>
      <c r="B56" s="216" t="s">
        <v>64</v>
      </c>
      <c r="C56" s="84"/>
      <c r="D56" s="158">
        <v>166</v>
      </c>
      <c r="E56" s="159">
        <v>90</v>
      </c>
      <c r="F56" s="159">
        <v>29</v>
      </c>
      <c r="G56" s="159">
        <v>25</v>
      </c>
      <c r="H56" s="159">
        <v>13</v>
      </c>
      <c r="I56" s="159">
        <v>3</v>
      </c>
      <c r="J56" s="159">
        <v>5</v>
      </c>
      <c r="K56" s="159">
        <v>1</v>
      </c>
      <c r="L56" s="159">
        <v>0</v>
      </c>
      <c r="M56" s="160">
        <v>866</v>
      </c>
      <c r="N56" s="160">
        <v>15379</v>
      </c>
      <c r="O56" s="160">
        <v>49834</v>
      </c>
    </row>
    <row r="57" spans="1:245" ht="14.25" customHeight="1" x14ac:dyDescent="0.15">
      <c r="A57" s="84">
        <v>608</v>
      </c>
      <c r="B57" s="216" t="s">
        <v>63</v>
      </c>
      <c r="C57" s="84"/>
      <c r="D57" s="158">
        <v>143</v>
      </c>
      <c r="E57" s="159">
        <v>66</v>
      </c>
      <c r="F57" s="159">
        <v>47</v>
      </c>
      <c r="G57" s="159">
        <v>28</v>
      </c>
      <c r="H57" s="159">
        <v>2</v>
      </c>
      <c r="I57" s="159">
        <v>0</v>
      </c>
      <c r="J57" s="159">
        <v>0</v>
      </c>
      <c r="K57" s="159">
        <v>0</v>
      </c>
      <c r="L57" s="159">
        <v>0</v>
      </c>
      <c r="M57" s="160">
        <v>465</v>
      </c>
      <c r="N57" s="160">
        <v>5379</v>
      </c>
      <c r="O57" s="160">
        <v>9536</v>
      </c>
    </row>
    <row r="58" spans="1:245" s="106" customFormat="1" ht="14.25" customHeight="1" x14ac:dyDescent="0.15">
      <c r="A58" s="84">
        <v>609</v>
      </c>
      <c r="B58" s="216" t="s">
        <v>62</v>
      </c>
      <c r="C58" s="150"/>
      <c r="D58" s="158">
        <v>731</v>
      </c>
      <c r="E58" s="159">
        <v>413</v>
      </c>
      <c r="F58" s="159">
        <v>131</v>
      </c>
      <c r="G58" s="159">
        <v>90</v>
      </c>
      <c r="H58" s="159">
        <v>67</v>
      </c>
      <c r="I58" s="159">
        <v>19</v>
      </c>
      <c r="J58" s="159">
        <v>5</v>
      </c>
      <c r="K58" s="159">
        <v>3</v>
      </c>
      <c r="L58" s="159">
        <v>3</v>
      </c>
      <c r="M58" s="160">
        <v>3666</v>
      </c>
      <c r="N58" s="160">
        <v>53971</v>
      </c>
      <c r="O58" s="160">
        <v>217711</v>
      </c>
      <c r="P58" s="80"/>
      <c r="Q58" s="8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0"/>
      <c r="BL58" s="150"/>
      <c r="BM58" s="150"/>
      <c r="BN58" s="150"/>
      <c r="BO58" s="150"/>
      <c r="BP58" s="150"/>
      <c r="BQ58" s="150"/>
      <c r="BR58" s="150"/>
      <c r="BS58" s="150"/>
      <c r="BT58" s="150"/>
      <c r="BU58" s="150"/>
      <c r="BV58" s="150"/>
      <c r="BW58" s="150"/>
      <c r="BX58" s="150"/>
      <c r="BY58" s="150"/>
      <c r="BZ58" s="150"/>
      <c r="CA58" s="150"/>
      <c r="CB58" s="150"/>
      <c r="CC58" s="150"/>
      <c r="CD58" s="150"/>
      <c r="CE58" s="150"/>
      <c r="CF58" s="150"/>
      <c r="CG58" s="150"/>
      <c r="CH58" s="150"/>
      <c r="CI58" s="150"/>
      <c r="CJ58" s="150"/>
      <c r="CK58" s="150"/>
      <c r="CL58" s="150"/>
      <c r="CM58" s="150"/>
      <c r="CN58" s="150"/>
      <c r="CO58" s="150"/>
      <c r="CP58" s="150"/>
      <c r="CQ58" s="150"/>
      <c r="CR58" s="150"/>
      <c r="CS58" s="150"/>
      <c r="CT58" s="150"/>
      <c r="CU58" s="150"/>
      <c r="CV58" s="150"/>
      <c r="CW58" s="150"/>
      <c r="CX58" s="150"/>
      <c r="CY58" s="150"/>
      <c r="CZ58" s="150"/>
      <c r="DA58" s="150"/>
      <c r="DB58" s="150"/>
      <c r="DC58" s="150"/>
      <c r="DD58" s="150"/>
      <c r="DE58" s="150"/>
      <c r="DF58" s="150"/>
      <c r="DG58" s="150"/>
      <c r="DH58" s="150"/>
      <c r="DI58" s="150"/>
      <c r="DJ58" s="150"/>
      <c r="DK58" s="150"/>
      <c r="DL58" s="150"/>
      <c r="DM58" s="150"/>
      <c r="DN58" s="150"/>
      <c r="DO58" s="150"/>
      <c r="DP58" s="150"/>
      <c r="DQ58" s="150"/>
      <c r="DR58" s="150"/>
      <c r="DS58" s="150"/>
      <c r="DT58" s="150"/>
      <c r="DU58" s="150"/>
      <c r="DV58" s="150"/>
      <c r="DW58" s="150"/>
      <c r="DX58" s="150"/>
      <c r="DY58" s="150"/>
      <c r="DZ58" s="150"/>
      <c r="EA58" s="150"/>
      <c r="EB58" s="150"/>
      <c r="EC58" s="150"/>
      <c r="ED58" s="150"/>
      <c r="EE58" s="150"/>
      <c r="EF58" s="150"/>
      <c r="EG58" s="150"/>
      <c r="EH58" s="150"/>
      <c r="EI58" s="150"/>
      <c r="EJ58" s="150"/>
      <c r="EK58" s="150"/>
      <c r="EL58" s="150"/>
      <c r="EM58" s="150"/>
      <c r="EN58" s="150"/>
      <c r="EO58" s="150"/>
      <c r="EP58" s="150"/>
      <c r="EQ58" s="150"/>
      <c r="ER58" s="150"/>
      <c r="ES58" s="150"/>
      <c r="ET58" s="150"/>
      <c r="EU58" s="150"/>
      <c r="EV58" s="150"/>
      <c r="EW58" s="150"/>
      <c r="EX58" s="150"/>
      <c r="EY58" s="150"/>
      <c r="EZ58" s="150"/>
      <c r="FA58" s="150"/>
      <c r="FB58" s="150"/>
      <c r="FC58" s="150"/>
      <c r="FD58" s="150"/>
      <c r="FE58" s="150"/>
      <c r="FF58" s="150"/>
      <c r="FG58" s="150"/>
      <c r="FH58" s="150"/>
      <c r="FI58" s="150"/>
      <c r="FJ58" s="150"/>
      <c r="FK58" s="150"/>
      <c r="FL58" s="150"/>
      <c r="FM58" s="150"/>
      <c r="FN58" s="150"/>
      <c r="FO58" s="150"/>
      <c r="FP58" s="150"/>
      <c r="FQ58" s="150"/>
      <c r="FR58" s="150"/>
      <c r="FS58" s="150"/>
      <c r="FT58" s="150"/>
      <c r="FU58" s="150"/>
      <c r="FV58" s="150"/>
      <c r="FW58" s="150"/>
      <c r="FX58" s="150"/>
      <c r="FY58" s="150"/>
      <c r="FZ58" s="150"/>
      <c r="GA58" s="150"/>
      <c r="GB58" s="150"/>
      <c r="GC58" s="150"/>
      <c r="GD58" s="150"/>
      <c r="GE58" s="150"/>
      <c r="GF58" s="150"/>
      <c r="GG58" s="150"/>
      <c r="GH58" s="150"/>
      <c r="GI58" s="150"/>
      <c r="GJ58" s="150"/>
      <c r="GK58" s="150"/>
      <c r="GL58" s="150"/>
      <c r="GM58" s="150"/>
      <c r="GN58" s="150"/>
      <c r="GO58" s="150"/>
      <c r="GP58" s="150"/>
      <c r="GQ58" s="150"/>
      <c r="GR58" s="150"/>
      <c r="GS58" s="150"/>
      <c r="GT58" s="150"/>
      <c r="GU58" s="150"/>
      <c r="GV58" s="150"/>
      <c r="GW58" s="150"/>
      <c r="GX58" s="150"/>
      <c r="GY58" s="150"/>
      <c r="GZ58" s="150"/>
      <c r="HA58" s="150"/>
      <c r="HB58" s="150"/>
      <c r="HC58" s="150"/>
      <c r="HD58" s="150"/>
      <c r="HE58" s="150"/>
      <c r="HF58" s="150"/>
      <c r="HG58" s="150"/>
      <c r="HH58" s="150"/>
      <c r="HI58" s="150"/>
      <c r="HJ58" s="150"/>
      <c r="HK58" s="150"/>
      <c r="HL58" s="150"/>
      <c r="HM58" s="150"/>
      <c r="HN58" s="150"/>
      <c r="HO58" s="150"/>
      <c r="HP58" s="150"/>
      <c r="HQ58" s="150"/>
      <c r="HR58" s="150"/>
      <c r="HS58" s="150"/>
      <c r="HT58" s="150"/>
      <c r="HU58" s="150"/>
      <c r="HV58" s="150"/>
      <c r="HW58" s="150"/>
      <c r="HX58" s="150"/>
      <c r="HY58" s="150"/>
      <c r="HZ58" s="150"/>
      <c r="IA58" s="150"/>
      <c r="IB58" s="150"/>
      <c r="IC58" s="150"/>
      <c r="ID58" s="150"/>
      <c r="IE58" s="150"/>
      <c r="IF58" s="150"/>
      <c r="IG58" s="150"/>
      <c r="IH58" s="150"/>
      <c r="II58" s="150"/>
      <c r="IJ58" s="150"/>
      <c r="IK58" s="150"/>
    </row>
    <row r="59" spans="1:245" ht="14.25" customHeight="1" x14ac:dyDescent="0.15">
      <c r="A59" s="157">
        <v>611</v>
      </c>
      <c r="B59" s="216" t="s">
        <v>61</v>
      </c>
      <c r="C59" s="84"/>
      <c r="D59" s="158">
        <v>237</v>
      </c>
      <c r="E59" s="159">
        <v>107</v>
      </c>
      <c r="F59" s="159">
        <v>37</v>
      </c>
      <c r="G59" s="159">
        <v>48</v>
      </c>
      <c r="H59" s="159">
        <v>24</v>
      </c>
      <c r="I59" s="159">
        <v>8</v>
      </c>
      <c r="J59" s="159">
        <v>6</v>
      </c>
      <c r="K59" s="159">
        <v>6</v>
      </c>
      <c r="L59" s="159">
        <v>1</v>
      </c>
      <c r="M59" s="160">
        <v>1898</v>
      </c>
      <c r="N59" s="160">
        <v>120072</v>
      </c>
      <c r="O59" s="159">
        <v>0</v>
      </c>
    </row>
    <row r="60" spans="1:245" ht="14.25" customHeight="1" x14ac:dyDescent="0.15">
      <c r="A60" s="157">
        <v>612</v>
      </c>
      <c r="B60" s="216" t="s">
        <v>60</v>
      </c>
      <c r="C60" s="84"/>
      <c r="D60" s="158">
        <v>19</v>
      </c>
      <c r="E60" s="159">
        <v>7</v>
      </c>
      <c r="F60" s="159">
        <v>3</v>
      </c>
      <c r="G60" s="159">
        <v>1</v>
      </c>
      <c r="H60" s="159">
        <v>6</v>
      </c>
      <c r="I60" s="159">
        <v>1</v>
      </c>
      <c r="J60" s="159">
        <v>0</v>
      </c>
      <c r="K60" s="159">
        <v>1</v>
      </c>
      <c r="L60" s="159">
        <v>0</v>
      </c>
      <c r="M60" s="160">
        <v>191</v>
      </c>
      <c r="N60" s="160">
        <v>6714</v>
      </c>
      <c r="O60" s="159">
        <v>0</v>
      </c>
    </row>
    <row r="61" spans="1:245" ht="14.25" customHeight="1" x14ac:dyDescent="0.15">
      <c r="A61" s="157">
        <v>619</v>
      </c>
      <c r="B61" s="216" t="s">
        <v>59</v>
      </c>
      <c r="C61" s="84"/>
      <c r="D61" s="158">
        <v>81</v>
      </c>
      <c r="E61" s="159">
        <v>39</v>
      </c>
      <c r="F61" s="159">
        <v>10</v>
      </c>
      <c r="G61" s="159">
        <v>18</v>
      </c>
      <c r="H61" s="159">
        <v>12</v>
      </c>
      <c r="I61" s="159">
        <v>2</v>
      </c>
      <c r="J61" s="159">
        <v>0</v>
      </c>
      <c r="K61" s="159">
        <v>0</v>
      </c>
      <c r="L61" s="159">
        <v>0</v>
      </c>
      <c r="M61" s="160">
        <v>412</v>
      </c>
      <c r="N61" s="160">
        <v>13154</v>
      </c>
      <c r="O61" s="159">
        <v>0</v>
      </c>
    </row>
    <row r="62" spans="1:245" ht="6" customHeight="1" thickBot="1" x14ac:dyDescent="0.2">
      <c r="A62" s="107"/>
      <c r="B62" s="107"/>
      <c r="C62" s="107"/>
      <c r="D62" s="108"/>
      <c r="E62" s="107"/>
      <c r="F62" s="107"/>
      <c r="G62" s="107"/>
      <c r="H62" s="107"/>
      <c r="I62" s="162"/>
      <c r="J62" s="162"/>
      <c r="K62" s="162"/>
      <c r="L62" s="162"/>
      <c r="M62" s="162"/>
      <c r="N62" s="162"/>
      <c r="O62" s="162"/>
    </row>
    <row r="63" spans="1:245" ht="13.5" customHeight="1" x14ac:dyDescent="0.15">
      <c r="A63" s="80" t="s">
        <v>299</v>
      </c>
    </row>
    <row r="64" spans="1:245" ht="13.5" customHeight="1" x14ac:dyDescent="0.15">
      <c r="A64" s="80" t="s">
        <v>334</v>
      </c>
    </row>
  </sheetData>
  <mergeCells count="7">
    <mergeCell ref="N4:N5"/>
    <mergeCell ref="O4:O5"/>
    <mergeCell ref="A5:B5"/>
    <mergeCell ref="D5:D6"/>
    <mergeCell ref="D4:G4"/>
    <mergeCell ref="H4:L4"/>
    <mergeCell ref="M4:M5"/>
  </mergeCells>
  <phoneticPr fontId="6"/>
  <hyperlinks>
    <hyperlink ref="Q1" location="商業・貿易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1"/>
  <sheetViews>
    <sheetView showGridLines="0" zoomScaleNormal="100" zoomScaleSheetLayoutView="100" workbookViewId="0"/>
  </sheetViews>
  <sheetFormatPr defaultColWidth="10.7109375" defaultRowHeight="12" x14ac:dyDescent="0.15"/>
  <cols>
    <col min="1" max="1" width="1.7109375" style="231" customWidth="1"/>
    <col min="2" max="2" width="12.7109375" style="231" customWidth="1"/>
    <col min="3" max="3" width="1.7109375" style="231" customWidth="1"/>
    <col min="4" max="9" width="16" style="231" customWidth="1"/>
    <col min="10" max="12" width="19.7109375" style="231" customWidth="1"/>
    <col min="13" max="13" width="2.7109375" style="80" customWidth="1"/>
    <col min="14" max="14" width="24.7109375" style="80" customWidth="1"/>
    <col min="15" max="15" width="2.7109375" style="80" customWidth="1"/>
    <col min="16" max="16384" width="10.7109375" style="231"/>
  </cols>
  <sheetData>
    <row r="1" spans="1:16" ht="13.5" x14ac:dyDescent="0.15">
      <c r="K1" s="210"/>
      <c r="N1" s="210" t="s">
        <v>355</v>
      </c>
      <c r="O1" s="329"/>
      <c r="P1" s="330"/>
    </row>
    <row r="2" spans="1:16" ht="21" x14ac:dyDescent="0.15">
      <c r="A2" s="230"/>
      <c r="J2" s="230"/>
    </row>
    <row r="3" spans="1:16" ht="30" customHeight="1" thickBot="1" x14ac:dyDescent="0.2">
      <c r="A3" s="232" t="s">
        <v>338</v>
      </c>
    </row>
    <row r="4" spans="1:16" ht="24" customHeight="1" x14ac:dyDescent="0.15">
      <c r="A4" s="357" t="s">
        <v>158</v>
      </c>
      <c r="B4" s="357"/>
      <c r="C4" s="358"/>
      <c r="D4" s="233" t="s">
        <v>157</v>
      </c>
      <c r="E4" s="234"/>
      <c r="F4" s="235"/>
      <c r="G4" s="233" t="s">
        <v>156</v>
      </c>
      <c r="H4" s="234"/>
      <c r="I4" s="235"/>
      <c r="J4" s="233" t="s">
        <v>155</v>
      </c>
      <c r="K4" s="234"/>
      <c r="L4" s="234"/>
    </row>
    <row r="5" spans="1:16" ht="24" customHeight="1" x14ac:dyDescent="0.15">
      <c r="A5" s="359"/>
      <c r="B5" s="359"/>
      <c r="C5" s="360"/>
      <c r="D5" s="236" t="s">
        <v>113</v>
      </c>
      <c r="E5" s="237" t="s">
        <v>154</v>
      </c>
      <c r="F5" s="237" t="s">
        <v>152</v>
      </c>
      <c r="G5" s="237" t="s">
        <v>113</v>
      </c>
      <c r="H5" s="237" t="s">
        <v>153</v>
      </c>
      <c r="I5" s="237" t="s">
        <v>152</v>
      </c>
      <c r="J5" s="236" t="s">
        <v>151</v>
      </c>
      <c r="K5" s="237" t="s">
        <v>150</v>
      </c>
      <c r="L5" s="238" t="s">
        <v>149</v>
      </c>
    </row>
    <row r="6" spans="1:16" ht="6" customHeight="1" x14ac:dyDescent="0.15">
      <c r="D6" s="239"/>
    </row>
    <row r="7" spans="1:16" s="240" customFormat="1" ht="35.450000000000003" customHeight="1" x14ac:dyDescent="0.15">
      <c r="B7" s="241" t="s">
        <v>148</v>
      </c>
      <c r="D7" s="163">
        <f>SUM(D9,D10)</f>
        <v>9851</v>
      </c>
      <c r="E7" s="164">
        <f>SUM(E9,E10)</f>
        <v>2773</v>
      </c>
      <c r="F7" s="164">
        <f t="shared" ref="F7:L7" si="0">SUM(F9,F10)</f>
        <v>7078</v>
      </c>
      <c r="G7" s="164">
        <f t="shared" si="0"/>
        <v>77655</v>
      </c>
      <c r="H7" s="164">
        <f t="shared" si="0"/>
        <v>23329</v>
      </c>
      <c r="I7" s="164">
        <f t="shared" si="0"/>
        <v>54326</v>
      </c>
      <c r="J7" s="164">
        <f t="shared" si="0"/>
        <v>3251485</v>
      </c>
      <c r="K7" s="164">
        <f t="shared" si="0"/>
        <v>2132764</v>
      </c>
      <c r="L7" s="164">
        <f t="shared" si="0"/>
        <v>1118721</v>
      </c>
      <c r="M7" s="80"/>
      <c r="N7" s="80"/>
      <c r="O7" s="80"/>
    </row>
    <row r="8" spans="1:16" ht="18" customHeight="1" x14ac:dyDescent="0.15">
      <c r="B8" s="242"/>
      <c r="D8" s="163"/>
      <c r="E8" s="164"/>
      <c r="F8" s="164"/>
      <c r="G8" s="164"/>
      <c r="H8" s="164"/>
      <c r="I8" s="164"/>
      <c r="J8" s="164"/>
      <c r="K8" s="164"/>
      <c r="L8" s="164"/>
    </row>
    <row r="9" spans="1:16" s="240" customFormat="1" ht="35.450000000000003" customHeight="1" x14ac:dyDescent="0.15">
      <c r="B9" s="241" t="s">
        <v>147</v>
      </c>
      <c r="D9" s="163">
        <v>8345</v>
      </c>
      <c r="E9" s="164">
        <v>2507</v>
      </c>
      <c r="F9" s="164">
        <v>5838</v>
      </c>
      <c r="G9" s="164">
        <v>67435</v>
      </c>
      <c r="H9" s="164">
        <v>21236</v>
      </c>
      <c r="I9" s="164">
        <v>46199</v>
      </c>
      <c r="J9" s="164">
        <v>2965628</v>
      </c>
      <c r="K9" s="164">
        <v>1983982</v>
      </c>
      <c r="L9" s="164">
        <v>981647</v>
      </c>
      <c r="M9" s="80"/>
      <c r="N9" s="80"/>
      <c r="O9" s="80"/>
    </row>
    <row r="10" spans="1:16" s="240" customFormat="1" ht="35.450000000000003" customHeight="1" x14ac:dyDescent="0.15">
      <c r="B10" s="241" t="s">
        <v>146</v>
      </c>
      <c r="D10" s="163">
        <v>1506</v>
      </c>
      <c r="E10" s="164">
        <v>266</v>
      </c>
      <c r="F10" s="164">
        <v>1240</v>
      </c>
      <c r="G10" s="164">
        <v>10220</v>
      </c>
      <c r="H10" s="164">
        <v>2093</v>
      </c>
      <c r="I10" s="164">
        <v>8127</v>
      </c>
      <c r="J10" s="164">
        <v>285857</v>
      </c>
      <c r="K10" s="164">
        <v>148782</v>
      </c>
      <c r="L10" s="164">
        <v>137074</v>
      </c>
      <c r="M10" s="80"/>
      <c r="N10" s="80"/>
      <c r="O10" s="80"/>
    </row>
    <row r="11" spans="1:16" ht="18" customHeight="1" x14ac:dyDescent="0.15">
      <c r="B11" s="242"/>
      <c r="D11" s="154"/>
      <c r="E11" s="155"/>
      <c r="F11" s="155"/>
      <c r="G11" s="155"/>
      <c r="H11" s="155"/>
      <c r="I11" s="155"/>
      <c r="J11" s="155"/>
      <c r="K11" s="155"/>
      <c r="L11" s="155"/>
    </row>
    <row r="12" spans="1:16" ht="35.450000000000003" customHeight="1" x14ac:dyDescent="0.15">
      <c r="B12" s="243" t="s">
        <v>145</v>
      </c>
      <c r="D12" s="154">
        <v>4632</v>
      </c>
      <c r="E12" s="155">
        <v>1741</v>
      </c>
      <c r="F12" s="155">
        <v>2891</v>
      </c>
      <c r="G12" s="155">
        <v>41375</v>
      </c>
      <c r="H12" s="155">
        <v>15537</v>
      </c>
      <c r="I12" s="155">
        <v>25838</v>
      </c>
      <c r="J12" s="155">
        <v>2168308</v>
      </c>
      <c r="K12" s="155">
        <v>1556738</v>
      </c>
      <c r="L12" s="155">
        <v>611570</v>
      </c>
      <c r="N12" s="97"/>
    </row>
    <row r="13" spans="1:16" ht="35.450000000000003" customHeight="1" x14ac:dyDescent="0.15">
      <c r="B13" s="243" t="s">
        <v>144</v>
      </c>
      <c r="D13" s="154">
        <v>938</v>
      </c>
      <c r="E13" s="155">
        <v>203</v>
      </c>
      <c r="F13" s="155">
        <v>735</v>
      </c>
      <c r="G13" s="155">
        <v>7614</v>
      </c>
      <c r="H13" s="155">
        <v>1289</v>
      </c>
      <c r="I13" s="155">
        <v>6325</v>
      </c>
      <c r="J13" s="155">
        <v>226640</v>
      </c>
      <c r="K13" s="155">
        <v>105622</v>
      </c>
      <c r="L13" s="155">
        <v>121019</v>
      </c>
      <c r="M13" s="106"/>
      <c r="N13" s="106"/>
      <c r="O13" s="106"/>
    </row>
    <row r="14" spans="1:16" ht="35.450000000000003" customHeight="1" x14ac:dyDescent="0.15">
      <c r="B14" s="243" t="s">
        <v>143</v>
      </c>
      <c r="D14" s="154">
        <v>526</v>
      </c>
      <c r="E14" s="155">
        <v>137</v>
      </c>
      <c r="F14" s="155">
        <v>389</v>
      </c>
      <c r="G14" s="155">
        <v>3815</v>
      </c>
      <c r="H14" s="155">
        <v>1203</v>
      </c>
      <c r="I14" s="155">
        <v>2612</v>
      </c>
      <c r="J14" s="155">
        <v>151338</v>
      </c>
      <c r="K14" s="155">
        <v>102892</v>
      </c>
      <c r="L14" s="155">
        <v>48446</v>
      </c>
    </row>
    <row r="15" spans="1:16" ht="35.450000000000003" customHeight="1" x14ac:dyDescent="0.15">
      <c r="B15" s="243" t="s">
        <v>142</v>
      </c>
      <c r="D15" s="154">
        <v>294</v>
      </c>
      <c r="E15" s="155">
        <v>52</v>
      </c>
      <c r="F15" s="155">
        <v>242</v>
      </c>
      <c r="G15" s="155">
        <v>2344</v>
      </c>
      <c r="H15" s="155">
        <v>463</v>
      </c>
      <c r="I15" s="155">
        <v>1881</v>
      </c>
      <c r="J15" s="155">
        <v>61334</v>
      </c>
      <c r="K15" s="155">
        <v>30213</v>
      </c>
      <c r="L15" s="155">
        <v>31121</v>
      </c>
    </row>
    <row r="16" spans="1:16" ht="35.450000000000003" customHeight="1" x14ac:dyDescent="0.15">
      <c r="B16" s="243" t="s">
        <v>141</v>
      </c>
      <c r="D16" s="154">
        <v>679</v>
      </c>
      <c r="E16" s="155">
        <v>163</v>
      </c>
      <c r="F16" s="155">
        <v>516</v>
      </c>
      <c r="G16" s="155">
        <v>4405</v>
      </c>
      <c r="H16" s="155">
        <v>1313</v>
      </c>
      <c r="I16" s="155">
        <v>3092</v>
      </c>
      <c r="J16" s="155">
        <v>158310</v>
      </c>
      <c r="K16" s="155">
        <v>98347</v>
      </c>
      <c r="L16" s="155">
        <v>59963</v>
      </c>
    </row>
    <row r="17" spans="1:12" ht="35.450000000000003" customHeight="1" x14ac:dyDescent="0.15">
      <c r="B17" s="243" t="s">
        <v>140</v>
      </c>
      <c r="D17" s="154">
        <v>401</v>
      </c>
      <c r="E17" s="155">
        <v>64</v>
      </c>
      <c r="F17" s="155">
        <v>337</v>
      </c>
      <c r="G17" s="155">
        <v>2441</v>
      </c>
      <c r="H17" s="155">
        <v>306</v>
      </c>
      <c r="I17" s="155">
        <v>2135</v>
      </c>
      <c r="J17" s="155">
        <v>59863</v>
      </c>
      <c r="K17" s="155">
        <v>26540</v>
      </c>
      <c r="L17" s="155">
        <v>33323</v>
      </c>
    </row>
    <row r="18" spans="1:12" ht="35.450000000000003" customHeight="1" x14ac:dyDescent="0.15">
      <c r="B18" s="243" t="s">
        <v>139</v>
      </c>
      <c r="D18" s="154">
        <v>265</v>
      </c>
      <c r="E18" s="155">
        <v>49</v>
      </c>
      <c r="F18" s="155">
        <v>216</v>
      </c>
      <c r="G18" s="155">
        <v>1762</v>
      </c>
      <c r="H18" s="155">
        <v>438</v>
      </c>
      <c r="I18" s="155">
        <v>1324</v>
      </c>
      <c r="J18" s="155">
        <v>40658</v>
      </c>
      <c r="K18" s="155">
        <v>15541</v>
      </c>
      <c r="L18" s="155">
        <v>25117</v>
      </c>
    </row>
    <row r="19" spans="1:12" ht="35.450000000000003" customHeight="1" x14ac:dyDescent="0.15">
      <c r="B19" s="243" t="s">
        <v>138</v>
      </c>
      <c r="D19" s="154">
        <v>610</v>
      </c>
      <c r="E19" s="155">
        <v>98</v>
      </c>
      <c r="F19" s="155">
        <v>512</v>
      </c>
      <c r="G19" s="155">
        <v>3679</v>
      </c>
      <c r="H19" s="155">
        <v>687</v>
      </c>
      <c r="I19" s="155">
        <v>2992</v>
      </c>
      <c r="J19" s="155">
        <v>99176</v>
      </c>
      <c r="K19" s="155">
        <v>48088</v>
      </c>
      <c r="L19" s="155">
        <v>51089</v>
      </c>
    </row>
    <row r="20" spans="1:12" ht="35.450000000000003" customHeight="1" x14ac:dyDescent="0.15">
      <c r="B20" s="243" t="s">
        <v>137</v>
      </c>
      <c r="D20" s="154">
        <v>198</v>
      </c>
      <c r="E20" s="155">
        <v>27</v>
      </c>
      <c r="F20" s="155">
        <v>171</v>
      </c>
      <c r="G20" s="165">
        <v>1159</v>
      </c>
      <c r="H20" s="155">
        <v>105</v>
      </c>
      <c r="I20" s="155">
        <v>1054</v>
      </c>
      <c r="J20" s="155">
        <v>20611</v>
      </c>
      <c r="K20" s="155">
        <v>3480</v>
      </c>
      <c r="L20" s="155">
        <v>17131</v>
      </c>
    </row>
    <row r="21" spans="1:12" ht="35.450000000000003" customHeight="1" x14ac:dyDescent="0.15">
      <c r="B21" s="243" t="s">
        <v>136</v>
      </c>
      <c r="D21" s="154">
        <v>178</v>
      </c>
      <c r="E21" s="155">
        <v>31</v>
      </c>
      <c r="F21" s="155">
        <v>147</v>
      </c>
      <c r="G21" s="165">
        <v>898</v>
      </c>
      <c r="H21" s="155">
        <v>179</v>
      </c>
      <c r="I21" s="155">
        <v>719</v>
      </c>
      <c r="J21" s="155">
        <v>11600</v>
      </c>
      <c r="K21" s="155">
        <v>4387</v>
      </c>
      <c r="L21" s="155">
        <v>7213</v>
      </c>
    </row>
    <row r="22" spans="1:12" ht="35.450000000000003" customHeight="1" x14ac:dyDescent="0.15">
      <c r="B22" s="243" t="s">
        <v>135</v>
      </c>
      <c r="D22" s="154">
        <v>190</v>
      </c>
      <c r="E22" s="155">
        <v>41</v>
      </c>
      <c r="F22" s="155">
        <v>149</v>
      </c>
      <c r="G22" s="155">
        <v>1361</v>
      </c>
      <c r="H22" s="155">
        <v>252</v>
      </c>
      <c r="I22" s="155">
        <v>1109</v>
      </c>
      <c r="J22" s="155">
        <v>42432</v>
      </c>
      <c r="K22" s="155">
        <v>20862</v>
      </c>
      <c r="L22" s="155">
        <v>21570</v>
      </c>
    </row>
    <row r="23" spans="1:12" ht="35.450000000000003" customHeight="1" x14ac:dyDescent="0.15">
      <c r="B23" s="243" t="s">
        <v>134</v>
      </c>
      <c r="D23" s="154">
        <v>26</v>
      </c>
      <c r="E23" s="155">
        <v>3</v>
      </c>
      <c r="F23" s="155">
        <v>23</v>
      </c>
      <c r="G23" s="155">
        <v>186</v>
      </c>
      <c r="H23" s="155">
        <v>22</v>
      </c>
      <c r="I23" s="155">
        <v>164</v>
      </c>
      <c r="J23" s="155">
        <v>4513</v>
      </c>
      <c r="K23" s="155">
        <v>2948</v>
      </c>
      <c r="L23" s="155">
        <v>1566</v>
      </c>
    </row>
    <row r="24" spans="1:12" ht="35.450000000000003" customHeight="1" x14ac:dyDescent="0.15">
      <c r="B24" s="243" t="s">
        <v>133</v>
      </c>
      <c r="D24" s="166">
        <v>183</v>
      </c>
      <c r="E24" s="155">
        <v>45</v>
      </c>
      <c r="F24" s="155">
        <v>138</v>
      </c>
      <c r="G24" s="165">
        <v>2055</v>
      </c>
      <c r="H24" s="155">
        <v>581</v>
      </c>
      <c r="I24" s="155">
        <v>1474</v>
      </c>
      <c r="J24" s="155">
        <v>81692</v>
      </c>
      <c r="K24" s="155">
        <v>49160</v>
      </c>
      <c r="L24" s="155">
        <v>32532</v>
      </c>
    </row>
    <row r="25" spans="1:12" ht="35.450000000000003" customHeight="1" x14ac:dyDescent="0.15">
      <c r="B25" s="243" t="s">
        <v>132</v>
      </c>
      <c r="D25" s="166">
        <v>230</v>
      </c>
      <c r="E25" s="155">
        <v>35</v>
      </c>
      <c r="F25" s="155">
        <v>195</v>
      </c>
      <c r="G25" s="165">
        <v>1986</v>
      </c>
      <c r="H25" s="155">
        <v>436</v>
      </c>
      <c r="I25" s="155">
        <v>1550</v>
      </c>
      <c r="J25" s="155">
        <v>68810</v>
      </c>
      <c r="K25" s="155">
        <v>39756</v>
      </c>
      <c r="L25" s="155">
        <v>29054</v>
      </c>
    </row>
    <row r="26" spans="1:12" ht="35.450000000000003" customHeight="1" x14ac:dyDescent="0.15">
      <c r="B26" s="243" t="s">
        <v>131</v>
      </c>
      <c r="D26" s="166">
        <v>191</v>
      </c>
      <c r="E26" s="155">
        <v>21</v>
      </c>
      <c r="F26" s="155">
        <v>170</v>
      </c>
      <c r="G26" s="155">
        <v>703</v>
      </c>
      <c r="H26" s="155">
        <v>96</v>
      </c>
      <c r="I26" s="155">
        <v>607</v>
      </c>
      <c r="J26" s="155">
        <v>7734</v>
      </c>
      <c r="K26" s="155">
        <v>2677</v>
      </c>
      <c r="L26" s="155">
        <v>5057</v>
      </c>
    </row>
    <row r="27" spans="1:12" ht="35.450000000000003" customHeight="1" x14ac:dyDescent="0.15">
      <c r="B27" s="243" t="s">
        <v>130</v>
      </c>
      <c r="D27" s="166">
        <v>161</v>
      </c>
      <c r="E27" s="155">
        <v>35</v>
      </c>
      <c r="F27" s="155">
        <v>126</v>
      </c>
      <c r="G27" s="155">
        <v>1138</v>
      </c>
      <c r="H27" s="155">
        <v>339</v>
      </c>
      <c r="I27" s="155">
        <v>799</v>
      </c>
      <c r="J27" s="155">
        <v>36067</v>
      </c>
      <c r="K27" s="155">
        <v>23546</v>
      </c>
      <c r="L27" s="155">
        <v>12521</v>
      </c>
    </row>
    <row r="28" spans="1:12" ht="35.450000000000003" customHeight="1" x14ac:dyDescent="0.15">
      <c r="B28" s="243" t="s">
        <v>129</v>
      </c>
      <c r="D28" s="166">
        <v>149</v>
      </c>
      <c r="E28" s="155">
        <v>28</v>
      </c>
      <c r="F28" s="155">
        <v>121</v>
      </c>
      <c r="G28" s="155">
        <v>734</v>
      </c>
      <c r="H28" s="155">
        <v>83</v>
      </c>
      <c r="I28" s="155">
        <v>651</v>
      </c>
      <c r="J28" s="155">
        <v>12399</v>
      </c>
      <c r="K28" s="155">
        <v>1968</v>
      </c>
      <c r="L28" s="155">
        <v>10431</v>
      </c>
    </row>
    <row r="29" spans="1:12" ht="6" customHeight="1" thickBot="1" x14ac:dyDescent="0.2">
      <c r="A29" s="244"/>
      <c r="B29" s="245"/>
      <c r="C29" s="244"/>
      <c r="D29" s="246"/>
      <c r="E29" s="247"/>
      <c r="F29" s="247"/>
      <c r="G29" s="247"/>
      <c r="H29" s="247"/>
      <c r="I29" s="247"/>
      <c r="J29" s="248"/>
      <c r="K29" s="248"/>
      <c r="L29" s="248"/>
    </row>
    <row r="30" spans="1:12" ht="13.5" customHeight="1" x14ac:dyDescent="0.15">
      <c r="A30" s="231" t="s">
        <v>300</v>
      </c>
    </row>
    <row r="31" spans="1:12" ht="13.5" customHeight="1" x14ac:dyDescent="0.15">
      <c r="A31" s="231" t="s">
        <v>339</v>
      </c>
    </row>
  </sheetData>
  <mergeCells count="1">
    <mergeCell ref="A4:C5"/>
  </mergeCells>
  <phoneticPr fontId="6"/>
  <hyperlinks>
    <hyperlink ref="N1" location="商業・貿易!A1" display="目次（項目一覧表）へ戻る"/>
  </hyperlinks>
  <pageMargins left="0.59055118110236227" right="0.59055118110236227" top="0.51181102362204722" bottom="0.59055118110236227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N41"/>
  <sheetViews>
    <sheetView showGridLines="0" zoomScaleNormal="100" zoomScaleSheetLayoutView="100" workbookViewId="0"/>
  </sheetViews>
  <sheetFormatPr defaultColWidth="10.7109375" defaultRowHeight="12" x14ac:dyDescent="0.15"/>
  <cols>
    <col min="1" max="1" width="4.85546875" style="80" customWidth="1"/>
    <col min="2" max="2" width="40.28515625" style="80" customWidth="1"/>
    <col min="3" max="3" width="1.7109375" style="80" customWidth="1"/>
    <col min="4" max="4" width="10.5703125" style="80" customWidth="1"/>
    <col min="5" max="5" width="17.42578125" style="80" customWidth="1"/>
    <col min="6" max="13" width="18.7109375" style="80" customWidth="1"/>
    <col min="14" max="14" width="2.7109375" style="80" customWidth="1"/>
    <col min="15" max="15" width="24.7109375" style="80" customWidth="1"/>
    <col min="16" max="16" width="2.7109375" style="80" customWidth="1"/>
    <col min="17" max="16384" width="10.7109375" style="80"/>
  </cols>
  <sheetData>
    <row r="1" spans="1:16" ht="13.5" x14ac:dyDescent="0.15">
      <c r="J1" s="210"/>
      <c r="O1" s="210" t="s">
        <v>355</v>
      </c>
    </row>
    <row r="2" spans="1:16" ht="21" x14ac:dyDescent="0.15">
      <c r="A2" s="167"/>
    </row>
    <row r="3" spans="1:16" ht="30" customHeight="1" thickBot="1" x14ac:dyDescent="0.2">
      <c r="A3" s="83" t="s">
        <v>340</v>
      </c>
    </row>
    <row r="4" spans="1:16" ht="18" customHeight="1" x14ac:dyDescent="0.15">
      <c r="A4" s="335" t="s">
        <v>276</v>
      </c>
      <c r="B4" s="335"/>
      <c r="C4" s="336"/>
      <c r="D4" s="214"/>
      <c r="E4" s="109" t="s">
        <v>163</v>
      </c>
      <c r="F4" s="110"/>
      <c r="G4" s="168"/>
      <c r="H4" s="362" t="s">
        <v>277</v>
      </c>
      <c r="I4" s="362"/>
      <c r="J4" s="362"/>
      <c r="K4" s="362"/>
      <c r="L4" s="362"/>
      <c r="M4" s="341"/>
    </row>
    <row r="5" spans="1:16" ht="27" customHeight="1" x14ac:dyDescent="0.15">
      <c r="A5" s="361"/>
      <c r="B5" s="361"/>
      <c r="C5" s="346"/>
      <c r="D5" s="169" t="s">
        <v>162</v>
      </c>
      <c r="E5" s="249" t="s">
        <v>53</v>
      </c>
      <c r="F5" s="250" t="s">
        <v>341</v>
      </c>
      <c r="G5" s="251" t="s">
        <v>161</v>
      </c>
      <c r="H5" s="342" t="s">
        <v>278</v>
      </c>
      <c r="I5" s="364" t="s">
        <v>279</v>
      </c>
      <c r="J5" s="342" t="s">
        <v>280</v>
      </c>
      <c r="K5" s="342" t="s">
        <v>281</v>
      </c>
      <c r="L5" s="365" t="s">
        <v>282</v>
      </c>
      <c r="M5" s="365" t="s">
        <v>283</v>
      </c>
    </row>
    <row r="6" spans="1:16" ht="18" customHeight="1" x14ac:dyDescent="0.15">
      <c r="A6" s="337"/>
      <c r="B6" s="337"/>
      <c r="C6" s="338"/>
      <c r="D6" s="217" t="s">
        <v>160</v>
      </c>
      <c r="E6" s="217" t="s">
        <v>159</v>
      </c>
      <c r="F6" s="217" t="s">
        <v>159</v>
      </c>
      <c r="G6" s="219" t="s">
        <v>159</v>
      </c>
      <c r="H6" s="363"/>
      <c r="I6" s="363"/>
      <c r="J6" s="363"/>
      <c r="K6" s="343"/>
      <c r="L6" s="354"/>
      <c r="M6" s="354"/>
    </row>
    <row r="7" spans="1:16" ht="6" customHeight="1" x14ac:dyDescent="0.15">
      <c r="A7" s="84"/>
      <c r="B7" s="84"/>
      <c r="C7" s="84"/>
      <c r="D7" s="87"/>
    </row>
    <row r="8" spans="1:16" s="106" customFormat="1" ht="24.6" customHeight="1" x14ac:dyDescent="0.15">
      <c r="A8" s="150"/>
      <c r="B8" s="215" t="s">
        <v>85</v>
      </c>
      <c r="C8" s="150"/>
      <c r="D8" s="163">
        <v>4511</v>
      </c>
      <c r="E8" s="164">
        <v>1118721</v>
      </c>
      <c r="F8" s="164">
        <v>1106577</v>
      </c>
      <c r="G8" s="164">
        <v>12144</v>
      </c>
      <c r="H8" s="170">
        <v>80.099999999999994</v>
      </c>
      <c r="I8" s="170">
        <v>4.3</v>
      </c>
      <c r="J8" s="170">
        <v>5.4</v>
      </c>
      <c r="K8" s="170">
        <v>5.5</v>
      </c>
      <c r="L8" s="170">
        <v>0.5</v>
      </c>
      <c r="M8" s="171">
        <v>4.2</v>
      </c>
      <c r="N8" s="80"/>
      <c r="O8" s="80"/>
      <c r="P8" s="80"/>
    </row>
    <row r="9" spans="1:16" ht="9" customHeight="1" x14ac:dyDescent="0.15">
      <c r="A9" s="84"/>
      <c r="B9" s="215"/>
      <c r="C9" s="150"/>
      <c r="D9" s="163"/>
      <c r="E9" s="164"/>
      <c r="F9" s="164"/>
      <c r="G9" s="164"/>
      <c r="H9" s="172"/>
      <c r="I9" s="172"/>
      <c r="J9" s="172"/>
      <c r="K9" s="172"/>
      <c r="L9" s="172"/>
      <c r="M9" s="173"/>
    </row>
    <row r="10" spans="1:16" ht="24.6" customHeight="1" x14ac:dyDescent="0.15">
      <c r="A10" s="84">
        <v>561</v>
      </c>
      <c r="B10" s="216" t="s">
        <v>284</v>
      </c>
      <c r="C10" s="84"/>
      <c r="D10" s="154">
        <v>6</v>
      </c>
      <c r="E10" s="155">
        <v>33817</v>
      </c>
      <c r="F10" s="155">
        <v>33817</v>
      </c>
      <c r="G10" s="155" t="s">
        <v>164</v>
      </c>
      <c r="H10" s="172">
        <v>97.9</v>
      </c>
      <c r="I10" s="155" t="s">
        <v>164</v>
      </c>
      <c r="J10" s="155" t="s">
        <v>275</v>
      </c>
      <c r="K10" s="172" t="s">
        <v>275</v>
      </c>
      <c r="L10" s="172" t="s">
        <v>275</v>
      </c>
      <c r="M10" s="155" t="s">
        <v>164</v>
      </c>
    </row>
    <row r="11" spans="1:16" ht="24.6" customHeight="1" x14ac:dyDescent="0.15">
      <c r="A11" s="84">
        <v>569</v>
      </c>
      <c r="B11" s="220" t="s">
        <v>165</v>
      </c>
      <c r="C11" s="84"/>
      <c r="D11" s="154">
        <v>18</v>
      </c>
      <c r="E11" s="155">
        <v>10358</v>
      </c>
      <c r="F11" s="155">
        <v>10358</v>
      </c>
      <c r="G11" s="155" t="s">
        <v>164</v>
      </c>
      <c r="H11" s="172">
        <v>97.5</v>
      </c>
      <c r="I11" s="172">
        <v>2.2000000000000002</v>
      </c>
      <c r="J11" s="155" t="s">
        <v>164</v>
      </c>
      <c r="K11" s="172" t="s">
        <v>275</v>
      </c>
      <c r="L11" s="155" t="s">
        <v>275</v>
      </c>
      <c r="M11" s="174" t="s">
        <v>275</v>
      </c>
    </row>
    <row r="12" spans="1:16" ht="24.6" customHeight="1" x14ac:dyDescent="0.15">
      <c r="A12" s="84">
        <v>571</v>
      </c>
      <c r="B12" s="216" t="s">
        <v>83</v>
      </c>
      <c r="C12" s="84"/>
      <c r="D12" s="154">
        <v>64</v>
      </c>
      <c r="E12" s="155">
        <v>6557</v>
      </c>
      <c r="F12" s="155" t="s">
        <v>275</v>
      </c>
      <c r="G12" s="155" t="s">
        <v>275</v>
      </c>
      <c r="H12" s="172">
        <v>67.099999999999994</v>
      </c>
      <c r="I12" s="172">
        <v>2.2999999999999998</v>
      </c>
      <c r="J12" s="155" t="s">
        <v>275</v>
      </c>
      <c r="K12" s="172">
        <v>30.6</v>
      </c>
      <c r="L12" s="155" t="s">
        <v>164</v>
      </c>
      <c r="M12" s="174" t="s">
        <v>275</v>
      </c>
      <c r="O12" s="97"/>
    </row>
    <row r="13" spans="1:16" ht="24.6" customHeight="1" x14ac:dyDescent="0.15">
      <c r="A13" s="84">
        <v>572</v>
      </c>
      <c r="B13" s="216" t="s">
        <v>82</v>
      </c>
      <c r="C13" s="84"/>
      <c r="D13" s="154">
        <v>85</v>
      </c>
      <c r="E13" s="155">
        <v>7568</v>
      </c>
      <c r="F13" s="155" t="s">
        <v>275</v>
      </c>
      <c r="G13" s="155" t="s">
        <v>275</v>
      </c>
      <c r="H13" s="172">
        <v>92.4</v>
      </c>
      <c r="I13" s="172" t="s">
        <v>275</v>
      </c>
      <c r="J13" s="155" t="s">
        <v>275</v>
      </c>
      <c r="K13" s="172">
        <v>2.2000000000000002</v>
      </c>
      <c r="L13" s="172" t="s">
        <v>275</v>
      </c>
      <c r="M13" s="155" t="s">
        <v>275</v>
      </c>
      <c r="N13" s="106"/>
      <c r="O13" s="106"/>
      <c r="P13" s="106"/>
    </row>
    <row r="14" spans="1:16" ht="24.6" customHeight="1" x14ac:dyDescent="0.15">
      <c r="A14" s="84">
        <v>573</v>
      </c>
      <c r="B14" s="216" t="s">
        <v>81</v>
      </c>
      <c r="C14" s="84"/>
      <c r="D14" s="154">
        <v>271</v>
      </c>
      <c r="E14" s="155">
        <v>26603</v>
      </c>
      <c r="F14" s="155">
        <v>26469</v>
      </c>
      <c r="G14" s="155">
        <v>134</v>
      </c>
      <c r="H14" s="172">
        <v>99.6</v>
      </c>
      <c r="I14" s="172">
        <v>0.1</v>
      </c>
      <c r="J14" s="155" t="s">
        <v>164</v>
      </c>
      <c r="K14" s="172">
        <v>0.3</v>
      </c>
      <c r="L14" s="172" t="s">
        <v>275</v>
      </c>
      <c r="M14" s="155" t="s">
        <v>275</v>
      </c>
    </row>
    <row r="15" spans="1:16" ht="24.6" customHeight="1" x14ac:dyDescent="0.15">
      <c r="A15" s="84">
        <v>574</v>
      </c>
      <c r="B15" s="216" t="s">
        <v>80</v>
      </c>
      <c r="C15" s="84"/>
      <c r="D15" s="154">
        <v>48</v>
      </c>
      <c r="E15" s="155">
        <v>4101</v>
      </c>
      <c r="F15" s="155" t="s">
        <v>275</v>
      </c>
      <c r="G15" s="155" t="s">
        <v>275</v>
      </c>
      <c r="H15" s="172">
        <v>61.8</v>
      </c>
      <c r="I15" s="155" t="s">
        <v>164</v>
      </c>
      <c r="J15" s="155" t="s">
        <v>164</v>
      </c>
      <c r="K15" s="172" t="s">
        <v>275</v>
      </c>
      <c r="L15" s="155" t="s">
        <v>164</v>
      </c>
      <c r="M15" s="174" t="s">
        <v>275</v>
      </c>
    </row>
    <row r="16" spans="1:16" ht="24.6" customHeight="1" x14ac:dyDescent="0.15">
      <c r="A16" s="84">
        <v>579</v>
      </c>
      <c r="B16" s="216" t="s">
        <v>110</v>
      </c>
      <c r="C16" s="84"/>
      <c r="D16" s="154">
        <v>125</v>
      </c>
      <c r="E16" s="155">
        <v>12134</v>
      </c>
      <c r="F16" s="155" t="s">
        <v>275</v>
      </c>
      <c r="G16" s="155" t="s">
        <v>275</v>
      </c>
      <c r="H16" s="172">
        <v>99.8</v>
      </c>
      <c r="I16" s="172" t="s">
        <v>275</v>
      </c>
      <c r="J16" s="172" t="s">
        <v>275</v>
      </c>
      <c r="K16" s="172" t="s">
        <v>275</v>
      </c>
      <c r="L16" s="155" t="s">
        <v>164</v>
      </c>
      <c r="M16" s="155" t="s">
        <v>164</v>
      </c>
    </row>
    <row r="17" spans="1:248" ht="24.6" customHeight="1" x14ac:dyDescent="0.15">
      <c r="A17" s="84">
        <v>581</v>
      </c>
      <c r="B17" s="216" t="s">
        <v>79</v>
      </c>
      <c r="C17" s="84"/>
      <c r="D17" s="154">
        <v>183</v>
      </c>
      <c r="E17" s="155">
        <v>231998</v>
      </c>
      <c r="F17" s="155">
        <v>231998</v>
      </c>
      <c r="G17" s="155" t="s">
        <v>164</v>
      </c>
      <c r="H17" s="172">
        <v>99.9</v>
      </c>
      <c r="I17" s="172" t="s">
        <v>275</v>
      </c>
      <c r="J17" s="172">
        <v>0.1</v>
      </c>
      <c r="K17" s="155" t="s">
        <v>164</v>
      </c>
      <c r="L17" s="172" t="s">
        <v>275</v>
      </c>
      <c r="M17" s="155" t="s">
        <v>164</v>
      </c>
    </row>
    <row r="18" spans="1:248" ht="24.6" customHeight="1" x14ac:dyDescent="0.15">
      <c r="A18" s="84">
        <v>582</v>
      </c>
      <c r="B18" s="216" t="s">
        <v>78</v>
      </c>
      <c r="C18" s="84"/>
      <c r="D18" s="154">
        <v>55</v>
      </c>
      <c r="E18" s="155">
        <v>4934</v>
      </c>
      <c r="F18" s="155">
        <v>4581</v>
      </c>
      <c r="G18" s="155">
        <v>353</v>
      </c>
      <c r="H18" s="172">
        <v>87.1</v>
      </c>
      <c r="I18" s="172">
        <v>3.1</v>
      </c>
      <c r="J18" s="155" t="s">
        <v>164</v>
      </c>
      <c r="K18" s="172">
        <v>0.2</v>
      </c>
      <c r="L18" s="172" t="s">
        <v>275</v>
      </c>
      <c r="M18" s="174" t="s">
        <v>275</v>
      </c>
    </row>
    <row r="19" spans="1:248" ht="24.6" customHeight="1" x14ac:dyDescent="0.15">
      <c r="A19" s="84">
        <v>583</v>
      </c>
      <c r="B19" s="216" t="s">
        <v>77</v>
      </c>
      <c r="C19" s="84"/>
      <c r="D19" s="154">
        <v>34</v>
      </c>
      <c r="E19" s="155">
        <v>6372</v>
      </c>
      <c r="F19" s="155">
        <v>5912</v>
      </c>
      <c r="G19" s="155">
        <v>459</v>
      </c>
      <c r="H19" s="172">
        <v>97.8</v>
      </c>
      <c r="I19" s="155" t="s">
        <v>164</v>
      </c>
      <c r="J19" s="172" t="s">
        <v>275</v>
      </c>
      <c r="K19" s="172">
        <v>1.7</v>
      </c>
      <c r="L19" s="155" t="s">
        <v>164</v>
      </c>
      <c r="M19" s="174" t="s">
        <v>275</v>
      </c>
    </row>
    <row r="20" spans="1:248" ht="24.6" customHeight="1" x14ac:dyDescent="0.15">
      <c r="A20" s="84">
        <v>584</v>
      </c>
      <c r="B20" s="216" t="s">
        <v>76</v>
      </c>
      <c r="C20" s="84"/>
      <c r="D20" s="154">
        <v>23</v>
      </c>
      <c r="E20" s="155">
        <v>4224</v>
      </c>
      <c r="F20" s="155" t="s">
        <v>275</v>
      </c>
      <c r="G20" s="155" t="s">
        <v>275</v>
      </c>
      <c r="H20" s="172" t="s">
        <v>275</v>
      </c>
      <c r="I20" s="155" t="s">
        <v>164</v>
      </c>
      <c r="J20" s="155" t="s">
        <v>164</v>
      </c>
      <c r="K20" s="155" t="s">
        <v>164</v>
      </c>
      <c r="L20" s="155" t="s">
        <v>164</v>
      </c>
      <c r="M20" s="174" t="s">
        <v>275</v>
      </c>
    </row>
    <row r="21" spans="1:248" ht="24.6" customHeight="1" x14ac:dyDescent="0.15">
      <c r="A21" s="84">
        <v>585</v>
      </c>
      <c r="B21" s="216" t="s">
        <v>75</v>
      </c>
      <c r="C21" s="84"/>
      <c r="D21" s="154">
        <v>60</v>
      </c>
      <c r="E21" s="155">
        <v>6573</v>
      </c>
      <c r="F21" s="155">
        <v>6370</v>
      </c>
      <c r="G21" s="155">
        <v>203</v>
      </c>
      <c r="H21" s="172">
        <v>49.4</v>
      </c>
      <c r="I21" s="172">
        <v>21.1</v>
      </c>
      <c r="J21" s="172">
        <v>0.8</v>
      </c>
      <c r="K21" s="172">
        <v>23.6</v>
      </c>
      <c r="L21" s="172">
        <v>1.1000000000000001</v>
      </c>
      <c r="M21" s="173">
        <v>4</v>
      </c>
    </row>
    <row r="22" spans="1:248" ht="24.6" customHeight="1" x14ac:dyDescent="0.15">
      <c r="A22" s="84">
        <v>586</v>
      </c>
      <c r="B22" s="216" t="s">
        <v>74</v>
      </c>
      <c r="C22" s="84"/>
      <c r="D22" s="154">
        <v>196</v>
      </c>
      <c r="E22" s="155">
        <v>11212</v>
      </c>
      <c r="F22" s="155">
        <v>11108</v>
      </c>
      <c r="G22" s="155">
        <v>105</v>
      </c>
      <c r="H22" s="172">
        <v>89.4</v>
      </c>
      <c r="I22" s="172">
        <v>0.2</v>
      </c>
      <c r="J22" s="172">
        <v>0.5</v>
      </c>
      <c r="K22" s="172">
        <v>9.8000000000000007</v>
      </c>
      <c r="L22" s="172">
        <v>0</v>
      </c>
      <c r="M22" s="173">
        <v>0.1</v>
      </c>
    </row>
    <row r="23" spans="1:248" ht="24.6" customHeight="1" x14ac:dyDescent="0.15">
      <c r="A23" s="84">
        <v>589</v>
      </c>
      <c r="B23" s="216" t="s">
        <v>73</v>
      </c>
      <c r="C23" s="84"/>
      <c r="D23" s="154">
        <v>421</v>
      </c>
      <c r="E23" s="155">
        <v>81240</v>
      </c>
      <c r="F23" s="155" t="s">
        <v>275</v>
      </c>
      <c r="G23" s="155" t="s">
        <v>275</v>
      </c>
      <c r="H23" s="172" t="s">
        <v>275</v>
      </c>
      <c r="I23" s="172" t="s">
        <v>275</v>
      </c>
      <c r="J23" s="172" t="s">
        <v>275</v>
      </c>
      <c r="K23" s="172">
        <v>1.2</v>
      </c>
      <c r="L23" s="172">
        <v>0.2</v>
      </c>
      <c r="M23" s="174">
        <v>1</v>
      </c>
    </row>
    <row r="24" spans="1:248" ht="24.6" customHeight="1" x14ac:dyDescent="0.15">
      <c r="A24" s="84">
        <v>591</v>
      </c>
      <c r="B24" s="216" t="s">
        <v>72</v>
      </c>
      <c r="C24" s="84"/>
      <c r="D24" s="154">
        <v>443</v>
      </c>
      <c r="E24" s="155">
        <v>152067</v>
      </c>
      <c r="F24" s="155">
        <v>147838</v>
      </c>
      <c r="G24" s="155">
        <v>4229</v>
      </c>
      <c r="H24" s="172">
        <v>87.7</v>
      </c>
      <c r="I24" s="172">
        <v>6.1</v>
      </c>
      <c r="J24" s="172" t="s">
        <v>275</v>
      </c>
      <c r="K24" s="172">
        <v>1.4</v>
      </c>
      <c r="L24" s="172" t="s">
        <v>275</v>
      </c>
      <c r="M24" s="172" t="s">
        <v>275</v>
      </c>
    </row>
    <row r="25" spans="1:248" ht="24.6" customHeight="1" x14ac:dyDescent="0.15">
      <c r="A25" s="84">
        <v>592</v>
      </c>
      <c r="B25" s="216" t="s">
        <v>71</v>
      </c>
      <c r="C25" s="84"/>
      <c r="D25" s="154">
        <v>28</v>
      </c>
      <c r="E25" s="155">
        <v>1311</v>
      </c>
      <c r="F25" s="155" t="s">
        <v>275</v>
      </c>
      <c r="G25" s="155" t="s">
        <v>275</v>
      </c>
      <c r="H25" s="172" t="s">
        <v>275</v>
      </c>
      <c r="I25" s="155" t="s">
        <v>164</v>
      </c>
      <c r="J25" s="155" t="s">
        <v>164</v>
      </c>
      <c r="K25" s="155" t="s">
        <v>164</v>
      </c>
      <c r="L25" s="155" t="s">
        <v>164</v>
      </c>
      <c r="M25" s="155" t="s">
        <v>164</v>
      </c>
    </row>
    <row r="26" spans="1:248" ht="24.6" customHeight="1" x14ac:dyDescent="0.15">
      <c r="A26" s="84">
        <v>593</v>
      </c>
      <c r="B26" s="216" t="s">
        <v>285</v>
      </c>
      <c r="C26" s="84"/>
      <c r="D26" s="154">
        <v>246</v>
      </c>
      <c r="E26" s="155">
        <v>59940</v>
      </c>
      <c r="F26" s="155" t="s">
        <v>275</v>
      </c>
      <c r="G26" s="155" t="s">
        <v>275</v>
      </c>
      <c r="H26" s="172" t="s">
        <v>275</v>
      </c>
      <c r="I26" s="172">
        <v>4.2</v>
      </c>
      <c r="J26" s="172" t="s">
        <v>275</v>
      </c>
      <c r="K26" s="172">
        <v>2.7</v>
      </c>
      <c r="L26" s="172" t="s">
        <v>275</v>
      </c>
      <c r="M26" s="174" t="s">
        <v>275</v>
      </c>
    </row>
    <row r="27" spans="1:248" ht="24.6" customHeight="1" x14ac:dyDescent="0.15">
      <c r="A27" s="84">
        <v>601</v>
      </c>
      <c r="B27" s="216" t="s">
        <v>70</v>
      </c>
      <c r="C27" s="84"/>
      <c r="D27" s="154">
        <v>74</v>
      </c>
      <c r="E27" s="155">
        <v>13151</v>
      </c>
      <c r="F27" s="155">
        <v>13130</v>
      </c>
      <c r="G27" s="155">
        <v>20</v>
      </c>
      <c r="H27" s="172">
        <v>87.3</v>
      </c>
      <c r="I27" s="172">
        <v>3.3</v>
      </c>
      <c r="J27" s="155" t="s">
        <v>164</v>
      </c>
      <c r="K27" s="172">
        <v>4.0999999999999996</v>
      </c>
      <c r="L27" s="155" t="s">
        <v>164</v>
      </c>
      <c r="M27" s="174">
        <v>5.3</v>
      </c>
    </row>
    <row r="28" spans="1:248" ht="24.6" customHeight="1" x14ac:dyDescent="0.15">
      <c r="A28" s="84">
        <v>602</v>
      </c>
      <c r="B28" s="216" t="s">
        <v>69</v>
      </c>
      <c r="C28" s="84"/>
      <c r="D28" s="154">
        <v>55</v>
      </c>
      <c r="E28" s="155">
        <v>3609</v>
      </c>
      <c r="F28" s="155" t="s">
        <v>275</v>
      </c>
      <c r="G28" s="155" t="s">
        <v>275</v>
      </c>
      <c r="H28" s="172">
        <v>85.1</v>
      </c>
      <c r="I28" s="172" t="s">
        <v>275</v>
      </c>
      <c r="J28" s="155" t="s">
        <v>164</v>
      </c>
      <c r="K28" s="172">
        <v>5.5</v>
      </c>
      <c r="L28" s="172" t="s">
        <v>275</v>
      </c>
      <c r="M28" s="155" t="s">
        <v>275</v>
      </c>
    </row>
    <row r="29" spans="1:248" ht="24.6" customHeight="1" x14ac:dyDescent="0.15">
      <c r="A29" s="84">
        <v>603</v>
      </c>
      <c r="B29" s="216" t="s">
        <v>68</v>
      </c>
      <c r="C29" s="84"/>
      <c r="D29" s="154">
        <v>590</v>
      </c>
      <c r="E29" s="155">
        <v>97147</v>
      </c>
      <c r="F29" s="155">
        <v>97099</v>
      </c>
      <c r="G29" s="155">
        <v>48</v>
      </c>
      <c r="H29" s="172">
        <v>97.1</v>
      </c>
      <c r="I29" s="172">
        <v>0.2</v>
      </c>
      <c r="J29" s="172" t="s">
        <v>275</v>
      </c>
      <c r="K29" s="172">
        <v>0.9</v>
      </c>
      <c r="L29" s="172" t="s">
        <v>275</v>
      </c>
      <c r="M29" s="174">
        <v>0.1</v>
      </c>
    </row>
    <row r="30" spans="1:248" ht="24.6" customHeight="1" x14ac:dyDescent="0.15">
      <c r="A30" s="84">
        <v>604</v>
      </c>
      <c r="B30" s="216" t="s">
        <v>67</v>
      </c>
      <c r="C30" s="84"/>
      <c r="D30" s="154">
        <v>116</v>
      </c>
      <c r="E30" s="155">
        <v>21162</v>
      </c>
      <c r="F30" s="155">
        <v>20747</v>
      </c>
      <c r="G30" s="155">
        <v>415</v>
      </c>
      <c r="H30" s="172">
        <v>72.599999999999994</v>
      </c>
      <c r="I30" s="172">
        <v>26.6</v>
      </c>
      <c r="J30" s="172" t="s">
        <v>275</v>
      </c>
      <c r="K30" s="172" t="s">
        <v>275</v>
      </c>
      <c r="L30" s="155" t="s">
        <v>164</v>
      </c>
      <c r="M30" s="174" t="s">
        <v>275</v>
      </c>
    </row>
    <row r="31" spans="1:248" ht="24" customHeight="1" x14ac:dyDescent="0.15">
      <c r="A31" s="84">
        <v>605</v>
      </c>
      <c r="B31" s="216" t="s">
        <v>66</v>
      </c>
      <c r="C31" s="84"/>
      <c r="D31" s="154">
        <v>385</v>
      </c>
      <c r="E31" s="155">
        <v>88770</v>
      </c>
      <c r="F31" s="155">
        <v>86563</v>
      </c>
      <c r="G31" s="155">
        <v>2207</v>
      </c>
      <c r="H31" s="172">
        <v>73.8</v>
      </c>
      <c r="I31" s="172">
        <v>10.199999999999999</v>
      </c>
      <c r="J31" s="155" t="s">
        <v>275</v>
      </c>
      <c r="K31" s="155" t="s">
        <v>164</v>
      </c>
      <c r="L31" s="172">
        <v>0</v>
      </c>
      <c r="M31" s="174" t="s">
        <v>275</v>
      </c>
    </row>
    <row r="32" spans="1:248" ht="24.6" customHeight="1" x14ac:dyDescent="0.15">
      <c r="A32" s="84">
        <v>606</v>
      </c>
      <c r="B32" s="216" t="s">
        <v>65</v>
      </c>
      <c r="C32" s="84"/>
      <c r="D32" s="154">
        <v>151</v>
      </c>
      <c r="E32" s="155">
        <v>19203</v>
      </c>
      <c r="F32" s="155">
        <v>19045</v>
      </c>
      <c r="G32" s="155">
        <v>158</v>
      </c>
      <c r="H32" s="172">
        <v>52.1</v>
      </c>
      <c r="I32" s="172">
        <v>6</v>
      </c>
      <c r="J32" s="172">
        <v>0.2</v>
      </c>
      <c r="K32" s="172">
        <v>0.1</v>
      </c>
      <c r="L32" s="172">
        <v>0</v>
      </c>
      <c r="M32" s="173">
        <v>41.6</v>
      </c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  <c r="GT32" s="84"/>
      <c r="GU32" s="84"/>
      <c r="GV32" s="84"/>
      <c r="GW32" s="84"/>
      <c r="GX32" s="84"/>
      <c r="GY32" s="84"/>
      <c r="GZ32" s="84"/>
      <c r="HA32" s="84"/>
      <c r="HB32" s="84"/>
      <c r="HC32" s="84"/>
      <c r="HD32" s="84"/>
      <c r="HE32" s="84"/>
      <c r="HF32" s="84"/>
      <c r="HG32" s="84"/>
      <c r="HH32" s="84"/>
      <c r="HI32" s="84"/>
      <c r="HJ32" s="84"/>
      <c r="HK32" s="84"/>
      <c r="HL32" s="84"/>
      <c r="HM32" s="84"/>
      <c r="HN32" s="84"/>
      <c r="HO32" s="84"/>
      <c r="HP32" s="84"/>
      <c r="HQ32" s="84"/>
      <c r="HR32" s="84"/>
      <c r="HS32" s="84"/>
      <c r="HT32" s="84"/>
      <c r="HU32" s="84"/>
      <c r="HV32" s="84"/>
      <c r="HW32" s="84"/>
      <c r="HX32" s="84"/>
      <c r="HY32" s="84"/>
      <c r="HZ32" s="84"/>
      <c r="IA32" s="84"/>
      <c r="IB32" s="84"/>
      <c r="IC32" s="84"/>
      <c r="ID32" s="84"/>
      <c r="IE32" s="84"/>
      <c r="IF32" s="84"/>
      <c r="IG32" s="84"/>
      <c r="IH32" s="84"/>
      <c r="II32" s="84"/>
      <c r="IJ32" s="84"/>
      <c r="IK32" s="84"/>
      <c r="IL32" s="84"/>
      <c r="IM32" s="84"/>
      <c r="IN32" s="84"/>
    </row>
    <row r="33" spans="1:13" ht="24.6" customHeight="1" x14ac:dyDescent="0.15">
      <c r="A33" s="86">
        <v>607</v>
      </c>
      <c r="B33" s="220" t="s">
        <v>302</v>
      </c>
      <c r="C33" s="84"/>
      <c r="D33" s="154">
        <v>98</v>
      </c>
      <c r="E33" s="155">
        <v>15379</v>
      </c>
      <c r="F33" s="155" t="s">
        <v>275</v>
      </c>
      <c r="G33" s="155" t="s">
        <v>275</v>
      </c>
      <c r="H33" s="172">
        <v>91.9</v>
      </c>
      <c r="I33" s="172">
        <v>3.5</v>
      </c>
      <c r="J33" s="172" t="s">
        <v>275</v>
      </c>
      <c r="K33" s="172">
        <v>4.4000000000000004</v>
      </c>
      <c r="L33" s="172" t="s">
        <v>275</v>
      </c>
      <c r="M33" s="173">
        <v>0</v>
      </c>
    </row>
    <row r="34" spans="1:13" ht="24.6" customHeight="1" x14ac:dyDescent="0.15">
      <c r="A34" s="86">
        <v>608</v>
      </c>
      <c r="B34" s="216" t="s">
        <v>63</v>
      </c>
      <c r="C34" s="84"/>
      <c r="D34" s="154">
        <v>99</v>
      </c>
      <c r="E34" s="155">
        <v>5379</v>
      </c>
      <c r="F34" s="155" t="s">
        <v>275</v>
      </c>
      <c r="G34" s="155" t="s">
        <v>275</v>
      </c>
      <c r="H34" s="172">
        <v>97.5</v>
      </c>
      <c r="I34" s="155" t="s">
        <v>164</v>
      </c>
      <c r="J34" s="155" t="s">
        <v>164</v>
      </c>
      <c r="K34" s="172" t="s">
        <v>275</v>
      </c>
      <c r="L34" s="155" t="s">
        <v>164</v>
      </c>
      <c r="M34" s="155" t="s">
        <v>164</v>
      </c>
    </row>
    <row r="35" spans="1:13" ht="24.6" customHeight="1" x14ac:dyDescent="0.15">
      <c r="A35" s="86">
        <v>609</v>
      </c>
      <c r="B35" s="216" t="s">
        <v>62</v>
      </c>
      <c r="C35" s="84"/>
      <c r="D35" s="154">
        <v>337</v>
      </c>
      <c r="E35" s="155">
        <v>53971</v>
      </c>
      <c r="F35" s="155">
        <v>53637</v>
      </c>
      <c r="G35" s="155">
        <v>334</v>
      </c>
      <c r="H35" s="172">
        <v>96.4</v>
      </c>
      <c r="I35" s="172" t="s">
        <v>275</v>
      </c>
      <c r="J35" s="172">
        <v>0.1</v>
      </c>
      <c r="K35" s="172" t="s">
        <v>275</v>
      </c>
      <c r="L35" s="172">
        <v>0</v>
      </c>
      <c r="M35" s="173">
        <v>0.4</v>
      </c>
    </row>
    <row r="36" spans="1:13" ht="24.6" customHeight="1" x14ac:dyDescent="0.15">
      <c r="A36" s="86">
        <v>611</v>
      </c>
      <c r="B36" s="216" t="s">
        <v>61</v>
      </c>
      <c r="C36" s="84"/>
      <c r="D36" s="154">
        <v>217</v>
      </c>
      <c r="E36" s="155">
        <v>120072</v>
      </c>
      <c r="F36" s="155">
        <v>118783</v>
      </c>
      <c r="G36" s="155">
        <v>1290</v>
      </c>
      <c r="H36" s="155" t="s">
        <v>164</v>
      </c>
      <c r="I36" s="172" t="s">
        <v>275</v>
      </c>
      <c r="J36" s="172" t="s">
        <v>275</v>
      </c>
      <c r="K36" s="172" t="s">
        <v>275</v>
      </c>
      <c r="L36" s="172" t="s">
        <v>275</v>
      </c>
      <c r="M36" s="174" t="s">
        <v>275</v>
      </c>
    </row>
    <row r="37" spans="1:13" ht="24.6" customHeight="1" x14ac:dyDescent="0.15">
      <c r="A37" s="86">
        <v>612</v>
      </c>
      <c r="B37" s="216" t="s">
        <v>60</v>
      </c>
      <c r="C37" s="84"/>
      <c r="D37" s="154">
        <v>16</v>
      </c>
      <c r="E37" s="155">
        <v>6714</v>
      </c>
      <c r="F37" s="155">
        <v>5368</v>
      </c>
      <c r="G37" s="155">
        <v>1346</v>
      </c>
      <c r="H37" s="155" t="s">
        <v>164</v>
      </c>
      <c r="I37" s="155" t="s">
        <v>164</v>
      </c>
      <c r="J37" s="155" t="s">
        <v>164</v>
      </c>
      <c r="K37" s="155" t="s">
        <v>164</v>
      </c>
      <c r="L37" s="172" t="s">
        <v>275</v>
      </c>
      <c r="M37" s="174" t="s">
        <v>275</v>
      </c>
    </row>
    <row r="38" spans="1:13" ht="24.6" customHeight="1" x14ac:dyDescent="0.15">
      <c r="A38" s="86">
        <v>619</v>
      </c>
      <c r="B38" s="216" t="s">
        <v>59</v>
      </c>
      <c r="C38" s="84"/>
      <c r="D38" s="154">
        <v>67</v>
      </c>
      <c r="E38" s="155">
        <v>13154</v>
      </c>
      <c r="F38" s="155">
        <v>13020</v>
      </c>
      <c r="G38" s="155">
        <v>134</v>
      </c>
      <c r="H38" s="155" t="s">
        <v>164</v>
      </c>
      <c r="I38" s="172" t="s">
        <v>275</v>
      </c>
      <c r="J38" s="172" t="s">
        <v>275</v>
      </c>
      <c r="K38" s="172" t="s">
        <v>275</v>
      </c>
      <c r="L38" s="155" t="s">
        <v>275</v>
      </c>
      <c r="M38" s="174">
        <v>99.9</v>
      </c>
    </row>
    <row r="39" spans="1:13" ht="6" customHeight="1" thickBot="1" x14ac:dyDescent="0.2">
      <c r="A39" s="107"/>
      <c r="B39" s="107"/>
      <c r="C39" s="107"/>
      <c r="D39" s="108"/>
      <c r="E39" s="107"/>
      <c r="F39" s="107"/>
      <c r="G39" s="107"/>
      <c r="H39" s="107"/>
      <c r="I39" s="107"/>
      <c r="J39" s="107"/>
      <c r="K39" s="107"/>
      <c r="L39" s="107"/>
    </row>
    <row r="40" spans="1:13" ht="13.5" customHeight="1" x14ac:dyDescent="0.15">
      <c r="A40" s="80" t="s">
        <v>300</v>
      </c>
      <c r="M40" s="175"/>
    </row>
    <row r="41" spans="1:13" ht="13.5" customHeight="1" x14ac:dyDescent="0.15">
      <c r="A41" s="80" t="s">
        <v>342</v>
      </c>
    </row>
  </sheetData>
  <mergeCells count="8">
    <mergeCell ref="A4:C6"/>
    <mergeCell ref="H4:M4"/>
    <mergeCell ref="H5:H6"/>
    <mergeCell ref="I5:I6"/>
    <mergeCell ref="J5:J6"/>
    <mergeCell ref="K5:K6"/>
    <mergeCell ref="L5:L6"/>
    <mergeCell ref="M5:M6"/>
  </mergeCells>
  <phoneticPr fontId="6"/>
  <hyperlinks>
    <hyperlink ref="O1" location="商業・貿易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GL40"/>
  <sheetViews>
    <sheetView showGridLines="0" zoomScaleNormal="100" zoomScaleSheetLayoutView="100" workbookViewId="0"/>
  </sheetViews>
  <sheetFormatPr defaultColWidth="10.7109375" defaultRowHeight="12" x14ac:dyDescent="0.15"/>
  <cols>
    <col min="1" max="1" width="1.7109375" style="80" customWidth="1"/>
    <col min="2" max="2" width="3" style="80" customWidth="1"/>
    <col min="3" max="3" width="30.28515625" style="80" customWidth="1"/>
    <col min="4" max="11" width="10.7109375" style="80" customWidth="1"/>
    <col min="12" max="12" width="2.7109375" style="80" customWidth="1"/>
    <col min="13" max="13" width="24.7109375" style="80" customWidth="1"/>
    <col min="14" max="16384" width="10.7109375" style="80"/>
  </cols>
  <sheetData>
    <row r="1" spans="1:15" ht="12" customHeight="1" x14ac:dyDescent="0.15">
      <c r="M1" s="210" t="s">
        <v>355</v>
      </c>
    </row>
    <row r="2" spans="1:15" ht="21" customHeight="1" x14ac:dyDescent="0.15">
      <c r="A2" s="167"/>
      <c r="B2" s="167"/>
      <c r="C2" s="167"/>
    </row>
    <row r="3" spans="1:15" ht="30" customHeight="1" thickBot="1" x14ac:dyDescent="0.2">
      <c r="A3" s="83" t="s">
        <v>170</v>
      </c>
      <c r="B3" s="83"/>
      <c r="C3" s="83"/>
    </row>
    <row r="4" spans="1:15" ht="27" customHeight="1" x14ac:dyDescent="0.15">
      <c r="A4" s="335" t="s">
        <v>169</v>
      </c>
      <c r="B4" s="335"/>
      <c r="C4" s="335"/>
      <c r="D4" s="366" t="s">
        <v>162</v>
      </c>
      <c r="E4" s="367"/>
      <c r="F4" s="366" t="s">
        <v>35</v>
      </c>
      <c r="G4" s="367"/>
      <c r="H4" s="368" t="s">
        <v>168</v>
      </c>
      <c r="I4" s="369"/>
      <c r="J4" s="366" t="s">
        <v>167</v>
      </c>
      <c r="K4" s="370"/>
    </row>
    <row r="5" spans="1:15" ht="27" customHeight="1" x14ac:dyDescent="0.15">
      <c r="A5" s="375"/>
      <c r="B5" s="375"/>
      <c r="C5" s="375"/>
      <c r="D5" s="176" t="s">
        <v>343</v>
      </c>
      <c r="E5" s="177" t="s">
        <v>344</v>
      </c>
      <c r="F5" s="176" t="s">
        <v>343</v>
      </c>
      <c r="G5" s="177" t="s">
        <v>344</v>
      </c>
      <c r="H5" s="176" t="s">
        <v>343</v>
      </c>
      <c r="I5" s="177" t="s">
        <v>344</v>
      </c>
      <c r="J5" s="178" t="s">
        <v>343</v>
      </c>
      <c r="K5" s="179" t="s">
        <v>344</v>
      </c>
      <c r="N5" s="122"/>
    </row>
    <row r="6" spans="1:15" ht="6" customHeight="1" x14ac:dyDescent="0.15">
      <c r="A6" s="84"/>
      <c r="B6" s="84"/>
      <c r="C6" s="84"/>
      <c r="D6" s="180"/>
      <c r="E6" s="181"/>
      <c r="F6" s="181"/>
      <c r="G6" s="181"/>
      <c r="H6" s="182"/>
      <c r="I6" s="182"/>
      <c r="J6" s="182"/>
      <c r="K6" s="182"/>
    </row>
    <row r="7" spans="1:15" s="106" customFormat="1" ht="27.2" customHeight="1" x14ac:dyDescent="0.15">
      <c r="B7" s="373" t="s">
        <v>166</v>
      </c>
      <c r="C7" s="374"/>
      <c r="D7" s="181">
        <v>7544</v>
      </c>
      <c r="E7" s="183">
        <v>7078</v>
      </c>
      <c r="F7" s="181">
        <v>52481</v>
      </c>
      <c r="G7" s="183">
        <v>54326</v>
      </c>
      <c r="H7" s="181">
        <v>1123965</v>
      </c>
      <c r="I7" s="183">
        <v>1118721</v>
      </c>
      <c r="J7" s="181">
        <v>1470056</v>
      </c>
      <c r="K7" s="183">
        <v>1495490</v>
      </c>
      <c r="L7" s="80"/>
      <c r="M7" s="80"/>
      <c r="N7" s="115"/>
      <c r="O7" s="115"/>
    </row>
    <row r="8" spans="1:15" ht="9" customHeight="1" x14ac:dyDescent="0.15">
      <c r="A8" s="84"/>
      <c r="B8" s="121"/>
      <c r="C8" s="184"/>
      <c r="D8" s="181"/>
      <c r="E8" s="181"/>
      <c r="F8" s="181"/>
      <c r="G8" s="181"/>
      <c r="H8" s="181"/>
      <c r="I8" s="181"/>
      <c r="J8" s="181"/>
      <c r="K8" s="181"/>
    </row>
    <row r="9" spans="1:15" ht="27.2" customHeight="1" x14ac:dyDescent="0.15">
      <c r="A9" s="84"/>
      <c r="B9" s="371" t="s">
        <v>84</v>
      </c>
      <c r="C9" s="372"/>
      <c r="D9" s="182">
        <v>11</v>
      </c>
      <c r="E9" s="182">
        <v>6</v>
      </c>
      <c r="F9" s="182">
        <v>1810</v>
      </c>
      <c r="G9" s="182">
        <v>1318</v>
      </c>
      <c r="H9" s="182">
        <v>45970</v>
      </c>
      <c r="I9" s="182">
        <v>33817</v>
      </c>
      <c r="J9" s="182">
        <v>138693</v>
      </c>
      <c r="K9" s="182">
        <v>77466</v>
      </c>
    </row>
    <row r="10" spans="1:15" ht="27.2" customHeight="1" x14ac:dyDescent="0.15">
      <c r="A10" s="84"/>
      <c r="B10" s="371" t="s">
        <v>165</v>
      </c>
      <c r="C10" s="372"/>
      <c r="D10" s="181">
        <v>13</v>
      </c>
      <c r="E10" s="181">
        <v>20</v>
      </c>
      <c r="F10" s="181">
        <v>89</v>
      </c>
      <c r="G10" s="181">
        <v>269</v>
      </c>
      <c r="H10" s="182">
        <v>1122</v>
      </c>
      <c r="I10" s="182">
        <v>10358</v>
      </c>
      <c r="J10" s="182">
        <v>2470</v>
      </c>
      <c r="K10" s="182">
        <v>25766</v>
      </c>
    </row>
    <row r="11" spans="1:15" ht="27.2" customHeight="1" x14ac:dyDescent="0.15">
      <c r="A11" s="84"/>
      <c r="B11" s="371" t="s">
        <v>83</v>
      </c>
      <c r="C11" s="372"/>
      <c r="D11" s="182">
        <v>145</v>
      </c>
      <c r="E11" s="182">
        <v>110</v>
      </c>
      <c r="F11" s="182">
        <v>551</v>
      </c>
      <c r="G11" s="182">
        <v>439</v>
      </c>
      <c r="H11" s="182">
        <v>6635</v>
      </c>
      <c r="I11" s="182">
        <v>6557</v>
      </c>
      <c r="J11" s="182">
        <v>18969</v>
      </c>
      <c r="K11" s="182">
        <v>14362</v>
      </c>
    </row>
    <row r="12" spans="1:15" ht="27.2" customHeight="1" x14ac:dyDescent="0.15">
      <c r="A12" s="84"/>
      <c r="B12" s="371" t="s">
        <v>82</v>
      </c>
      <c r="C12" s="372"/>
      <c r="D12" s="181">
        <v>143</v>
      </c>
      <c r="E12" s="181">
        <v>129</v>
      </c>
      <c r="F12" s="181">
        <v>553</v>
      </c>
      <c r="G12" s="181">
        <v>511</v>
      </c>
      <c r="H12" s="181">
        <v>10024</v>
      </c>
      <c r="I12" s="181">
        <v>7568</v>
      </c>
      <c r="J12" s="181">
        <v>25197</v>
      </c>
      <c r="K12" s="181">
        <v>23111</v>
      </c>
      <c r="M12" s="97"/>
    </row>
    <row r="13" spans="1:15" ht="27.2" customHeight="1" x14ac:dyDescent="0.15">
      <c r="A13" s="84"/>
      <c r="B13" s="371" t="s">
        <v>81</v>
      </c>
      <c r="C13" s="372"/>
      <c r="D13" s="181">
        <v>543</v>
      </c>
      <c r="E13" s="181">
        <v>429</v>
      </c>
      <c r="F13" s="181">
        <v>2519</v>
      </c>
      <c r="G13" s="181">
        <v>1899</v>
      </c>
      <c r="H13" s="182">
        <v>54562</v>
      </c>
      <c r="I13" s="182">
        <v>26603</v>
      </c>
      <c r="J13" s="182">
        <v>106329</v>
      </c>
      <c r="K13" s="182">
        <v>68758</v>
      </c>
      <c r="L13" s="106"/>
      <c r="M13" s="106"/>
    </row>
    <row r="14" spans="1:15" ht="27.2" customHeight="1" x14ac:dyDescent="0.15">
      <c r="A14" s="84"/>
      <c r="B14" s="371" t="s">
        <v>80</v>
      </c>
      <c r="C14" s="372"/>
      <c r="D14" s="181">
        <v>59</v>
      </c>
      <c r="E14" s="181">
        <v>59</v>
      </c>
      <c r="F14" s="181">
        <v>239</v>
      </c>
      <c r="G14" s="181">
        <v>274</v>
      </c>
      <c r="H14" s="182">
        <v>4027</v>
      </c>
      <c r="I14" s="182">
        <v>4101</v>
      </c>
      <c r="J14" s="182">
        <v>7446</v>
      </c>
      <c r="K14" s="182">
        <v>10706</v>
      </c>
    </row>
    <row r="15" spans="1:15" ht="27.2" customHeight="1" x14ac:dyDescent="0.15">
      <c r="A15" s="84"/>
      <c r="B15" s="371" t="s">
        <v>286</v>
      </c>
      <c r="C15" s="372"/>
      <c r="D15" s="181">
        <v>211</v>
      </c>
      <c r="E15" s="181">
        <v>179</v>
      </c>
      <c r="F15" s="181">
        <v>1052</v>
      </c>
      <c r="G15" s="181">
        <v>862</v>
      </c>
      <c r="H15" s="182">
        <v>16937</v>
      </c>
      <c r="I15" s="182">
        <v>12134</v>
      </c>
      <c r="J15" s="182">
        <v>45452</v>
      </c>
      <c r="K15" s="182">
        <v>38924</v>
      </c>
    </row>
    <row r="16" spans="1:15" ht="27.2" customHeight="1" x14ac:dyDescent="0.15">
      <c r="A16" s="84"/>
      <c r="B16" s="371" t="s">
        <v>79</v>
      </c>
      <c r="C16" s="372"/>
      <c r="D16" s="181">
        <v>225</v>
      </c>
      <c r="E16" s="181">
        <v>223</v>
      </c>
      <c r="F16" s="181">
        <v>9228</v>
      </c>
      <c r="G16" s="181">
        <v>10726</v>
      </c>
      <c r="H16" s="181">
        <v>190083</v>
      </c>
      <c r="I16" s="181">
        <v>231998</v>
      </c>
      <c r="J16" s="181">
        <v>339134</v>
      </c>
      <c r="K16" s="181">
        <v>394108</v>
      </c>
    </row>
    <row r="17" spans="1:194" ht="27.2" customHeight="1" x14ac:dyDescent="0.15">
      <c r="A17" s="84"/>
      <c r="B17" s="371" t="s">
        <v>78</v>
      </c>
      <c r="C17" s="372"/>
      <c r="D17" s="181">
        <v>117</v>
      </c>
      <c r="E17" s="181">
        <v>110</v>
      </c>
      <c r="F17" s="181">
        <v>401</v>
      </c>
      <c r="G17" s="181">
        <v>497</v>
      </c>
      <c r="H17" s="181">
        <v>3511</v>
      </c>
      <c r="I17" s="181">
        <v>4934</v>
      </c>
      <c r="J17" s="181">
        <v>6070</v>
      </c>
      <c r="K17" s="181">
        <v>9285</v>
      </c>
    </row>
    <row r="18" spans="1:194" ht="27.2" customHeight="1" x14ac:dyDescent="0.15">
      <c r="A18" s="84"/>
      <c r="B18" s="371" t="s">
        <v>77</v>
      </c>
      <c r="C18" s="372"/>
      <c r="D18" s="181">
        <v>70</v>
      </c>
      <c r="E18" s="181">
        <v>70</v>
      </c>
      <c r="F18" s="181">
        <v>282</v>
      </c>
      <c r="G18" s="181">
        <v>480</v>
      </c>
      <c r="H18" s="181">
        <v>3494</v>
      </c>
      <c r="I18" s="181">
        <v>6372</v>
      </c>
      <c r="J18" s="181">
        <v>2367</v>
      </c>
      <c r="K18" s="181">
        <v>3626</v>
      </c>
    </row>
    <row r="19" spans="1:194" ht="27.2" customHeight="1" x14ac:dyDescent="0.15">
      <c r="A19" s="84"/>
      <c r="B19" s="371" t="s">
        <v>76</v>
      </c>
      <c r="C19" s="372"/>
      <c r="D19" s="181">
        <v>102</v>
      </c>
      <c r="E19" s="181">
        <v>81</v>
      </c>
      <c r="F19" s="181">
        <v>286</v>
      </c>
      <c r="G19" s="181">
        <v>345</v>
      </c>
      <c r="H19" s="181">
        <v>2717</v>
      </c>
      <c r="I19" s="181">
        <v>4224</v>
      </c>
      <c r="J19" s="181">
        <v>2979</v>
      </c>
      <c r="K19" s="181">
        <v>4743</v>
      </c>
    </row>
    <row r="20" spans="1:194" ht="27.2" customHeight="1" x14ac:dyDescent="0.15">
      <c r="A20" s="84"/>
      <c r="B20" s="371" t="s">
        <v>75</v>
      </c>
      <c r="C20" s="372"/>
      <c r="D20" s="181">
        <v>232</v>
      </c>
      <c r="E20" s="181">
        <v>166</v>
      </c>
      <c r="F20" s="181">
        <v>546</v>
      </c>
      <c r="G20" s="181">
        <v>384</v>
      </c>
      <c r="H20" s="181">
        <v>9442</v>
      </c>
      <c r="I20" s="181">
        <v>6573</v>
      </c>
      <c r="J20" s="181">
        <v>6207</v>
      </c>
      <c r="K20" s="181">
        <v>4956</v>
      </c>
    </row>
    <row r="21" spans="1:194" ht="27.2" customHeight="1" x14ac:dyDescent="0.15">
      <c r="A21" s="84"/>
      <c r="B21" s="371" t="s">
        <v>74</v>
      </c>
      <c r="C21" s="372"/>
      <c r="D21" s="181">
        <v>431</v>
      </c>
      <c r="E21" s="181">
        <v>409</v>
      </c>
      <c r="F21" s="181">
        <v>2290</v>
      </c>
      <c r="G21" s="181">
        <v>2323</v>
      </c>
      <c r="H21" s="181">
        <v>15399</v>
      </c>
      <c r="I21" s="181">
        <v>11212</v>
      </c>
      <c r="J21" s="181">
        <v>17665</v>
      </c>
      <c r="K21" s="181">
        <v>17103</v>
      </c>
    </row>
    <row r="22" spans="1:194" ht="27.2" customHeight="1" x14ac:dyDescent="0.15">
      <c r="A22" s="84"/>
      <c r="B22" s="371" t="s">
        <v>73</v>
      </c>
      <c r="C22" s="372"/>
      <c r="D22" s="181">
        <v>896</v>
      </c>
      <c r="E22" s="181">
        <v>797</v>
      </c>
      <c r="F22" s="181">
        <v>7489</v>
      </c>
      <c r="G22" s="181">
        <v>7817</v>
      </c>
      <c r="H22" s="181">
        <v>103493</v>
      </c>
      <c r="I22" s="181">
        <v>81240</v>
      </c>
      <c r="J22" s="181">
        <v>101389</v>
      </c>
      <c r="K22" s="181">
        <v>123809</v>
      </c>
    </row>
    <row r="23" spans="1:194" ht="27.2" customHeight="1" x14ac:dyDescent="0.15">
      <c r="A23" s="84"/>
      <c r="B23" s="371" t="s">
        <v>72</v>
      </c>
      <c r="C23" s="372"/>
      <c r="D23" s="181">
        <v>692</v>
      </c>
      <c r="E23" s="181">
        <v>692</v>
      </c>
      <c r="F23" s="181">
        <v>4792</v>
      </c>
      <c r="G23" s="181">
        <v>4599</v>
      </c>
      <c r="H23" s="181">
        <v>144123</v>
      </c>
      <c r="I23" s="181">
        <v>152067</v>
      </c>
      <c r="J23" s="181">
        <v>23338</v>
      </c>
      <c r="K23" s="181">
        <v>29773</v>
      </c>
    </row>
    <row r="24" spans="1:194" ht="27.2" customHeight="1" x14ac:dyDescent="0.15">
      <c r="A24" s="84"/>
      <c r="B24" s="371" t="s">
        <v>71</v>
      </c>
      <c r="C24" s="372"/>
      <c r="D24" s="181">
        <v>107</v>
      </c>
      <c r="E24" s="181">
        <v>104</v>
      </c>
      <c r="F24" s="181">
        <v>228</v>
      </c>
      <c r="G24" s="181">
        <v>227</v>
      </c>
      <c r="H24" s="181">
        <v>1779</v>
      </c>
      <c r="I24" s="181">
        <v>1311</v>
      </c>
      <c r="J24" s="181">
        <v>6128</v>
      </c>
      <c r="K24" s="181">
        <v>5730</v>
      </c>
    </row>
    <row r="25" spans="1:194" ht="27.2" customHeight="1" x14ac:dyDescent="0.15">
      <c r="A25" s="84"/>
      <c r="B25" s="371" t="s">
        <v>287</v>
      </c>
      <c r="C25" s="372"/>
      <c r="D25" s="181">
        <v>348</v>
      </c>
      <c r="E25" s="181">
        <v>346</v>
      </c>
      <c r="F25" s="181">
        <v>2200</v>
      </c>
      <c r="G25" s="181">
        <v>2422</v>
      </c>
      <c r="H25" s="181">
        <v>71967</v>
      </c>
      <c r="I25" s="181">
        <v>59940</v>
      </c>
      <c r="J25" s="181">
        <v>121791</v>
      </c>
      <c r="K25" s="181">
        <v>117856</v>
      </c>
    </row>
    <row r="26" spans="1:194" ht="27.2" customHeight="1" x14ac:dyDescent="0.15">
      <c r="A26" s="84"/>
      <c r="B26" s="371" t="s">
        <v>70</v>
      </c>
      <c r="C26" s="372"/>
      <c r="D26" s="181">
        <v>161</v>
      </c>
      <c r="E26" s="181">
        <v>134</v>
      </c>
      <c r="F26" s="181">
        <v>757</v>
      </c>
      <c r="G26" s="181">
        <v>824</v>
      </c>
      <c r="H26" s="181">
        <v>12858</v>
      </c>
      <c r="I26" s="181">
        <v>13151</v>
      </c>
      <c r="J26" s="181">
        <v>60434</v>
      </c>
      <c r="K26" s="181">
        <v>59811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</row>
    <row r="27" spans="1:194" ht="27.2" customHeight="1" x14ac:dyDescent="0.15">
      <c r="A27" s="84"/>
      <c r="B27" s="371" t="s">
        <v>69</v>
      </c>
      <c r="C27" s="372"/>
      <c r="D27" s="181">
        <v>98</v>
      </c>
      <c r="E27" s="181">
        <v>105</v>
      </c>
      <c r="F27" s="181">
        <v>275</v>
      </c>
      <c r="G27" s="181">
        <v>350</v>
      </c>
      <c r="H27" s="181">
        <v>3434</v>
      </c>
      <c r="I27" s="181">
        <v>3609</v>
      </c>
      <c r="J27" s="181">
        <v>7824</v>
      </c>
      <c r="K27" s="181">
        <v>14355</v>
      </c>
    </row>
    <row r="28" spans="1:194" s="106" customFormat="1" ht="27.2" customHeight="1" x14ac:dyDescent="0.15">
      <c r="A28" s="84"/>
      <c r="B28" s="371" t="s">
        <v>68</v>
      </c>
      <c r="C28" s="372"/>
      <c r="D28" s="181">
        <v>741</v>
      </c>
      <c r="E28" s="181">
        <v>750</v>
      </c>
      <c r="F28" s="181">
        <v>3924</v>
      </c>
      <c r="G28" s="181">
        <v>4529</v>
      </c>
      <c r="H28" s="181">
        <v>87442</v>
      </c>
      <c r="I28" s="181">
        <v>97147</v>
      </c>
      <c r="J28" s="181">
        <v>87444</v>
      </c>
      <c r="K28" s="181">
        <v>100666</v>
      </c>
      <c r="L28" s="80"/>
      <c r="M28" s="8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  <c r="GB28" s="150"/>
      <c r="GC28" s="150"/>
      <c r="GD28" s="150"/>
      <c r="GE28" s="150"/>
      <c r="GF28" s="150"/>
      <c r="GG28" s="150"/>
      <c r="GH28" s="150"/>
      <c r="GI28" s="150"/>
      <c r="GJ28" s="150"/>
      <c r="GK28" s="150"/>
      <c r="GL28" s="150"/>
    </row>
    <row r="29" spans="1:194" ht="27.2" customHeight="1" x14ac:dyDescent="0.15">
      <c r="A29" s="84"/>
      <c r="B29" s="371" t="s">
        <v>67</v>
      </c>
      <c r="C29" s="372"/>
      <c r="D29" s="181">
        <v>98</v>
      </c>
      <c r="E29" s="181">
        <v>151</v>
      </c>
      <c r="F29" s="181">
        <v>424</v>
      </c>
      <c r="G29" s="181">
        <v>782</v>
      </c>
      <c r="H29" s="181">
        <v>8657</v>
      </c>
      <c r="I29" s="181">
        <v>21162</v>
      </c>
      <c r="J29" s="181">
        <v>14268</v>
      </c>
      <c r="K29" s="181">
        <v>13747</v>
      </c>
    </row>
    <row r="30" spans="1:194" ht="27.2" customHeight="1" x14ac:dyDescent="0.15">
      <c r="A30" s="84"/>
      <c r="B30" s="371" t="s">
        <v>66</v>
      </c>
      <c r="C30" s="372"/>
      <c r="D30" s="181">
        <v>414</v>
      </c>
      <c r="E30" s="181">
        <v>418</v>
      </c>
      <c r="F30" s="181">
        <v>2166</v>
      </c>
      <c r="G30" s="181">
        <v>2375</v>
      </c>
      <c r="H30" s="181">
        <v>95170</v>
      </c>
      <c r="I30" s="181">
        <v>88770</v>
      </c>
      <c r="J30" s="181">
        <v>4877</v>
      </c>
      <c r="K30" s="181">
        <v>2903</v>
      </c>
    </row>
    <row r="31" spans="1:194" ht="27.2" customHeight="1" x14ac:dyDescent="0.15">
      <c r="A31" s="84"/>
      <c r="B31" s="371" t="s">
        <v>65</v>
      </c>
      <c r="C31" s="372"/>
      <c r="D31" s="181">
        <v>248</v>
      </c>
      <c r="E31" s="181">
        <v>213</v>
      </c>
      <c r="F31" s="181">
        <v>2873</v>
      </c>
      <c r="G31" s="181">
        <v>2576</v>
      </c>
      <c r="H31" s="181">
        <v>23262</v>
      </c>
      <c r="I31" s="181">
        <v>19203</v>
      </c>
      <c r="J31" s="181">
        <v>54469</v>
      </c>
      <c r="K31" s="181">
        <v>56845</v>
      </c>
    </row>
    <row r="32" spans="1:194" ht="27.2" customHeight="1" x14ac:dyDescent="0.15">
      <c r="A32" s="84"/>
      <c r="B32" s="371" t="s">
        <v>64</v>
      </c>
      <c r="C32" s="372"/>
      <c r="D32" s="181">
        <v>181</v>
      </c>
      <c r="E32" s="181">
        <v>166</v>
      </c>
      <c r="F32" s="181">
        <v>925</v>
      </c>
      <c r="G32" s="181">
        <v>866</v>
      </c>
      <c r="H32" s="181">
        <v>15817</v>
      </c>
      <c r="I32" s="181">
        <v>15379</v>
      </c>
      <c r="J32" s="181">
        <v>46319</v>
      </c>
      <c r="K32" s="181">
        <v>49834</v>
      </c>
    </row>
    <row r="33" spans="1:11" ht="27.2" customHeight="1" x14ac:dyDescent="0.15">
      <c r="A33" s="84"/>
      <c r="B33" s="371" t="s">
        <v>63</v>
      </c>
      <c r="C33" s="372"/>
      <c r="D33" s="181">
        <v>163</v>
      </c>
      <c r="E33" s="181">
        <v>143</v>
      </c>
      <c r="F33" s="181">
        <v>545</v>
      </c>
      <c r="G33" s="181">
        <v>465</v>
      </c>
      <c r="H33" s="181">
        <v>8245</v>
      </c>
      <c r="I33" s="181">
        <v>5379</v>
      </c>
      <c r="J33" s="181">
        <v>7910</v>
      </c>
      <c r="K33" s="181">
        <v>9536</v>
      </c>
    </row>
    <row r="34" spans="1:11" ht="27.2" customHeight="1" x14ac:dyDescent="0.15">
      <c r="A34" s="84"/>
      <c r="B34" s="371" t="s">
        <v>62</v>
      </c>
      <c r="C34" s="372"/>
      <c r="D34" s="181">
        <v>814</v>
      </c>
      <c r="E34" s="181">
        <v>731</v>
      </c>
      <c r="F34" s="181">
        <v>3681</v>
      </c>
      <c r="G34" s="181">
        <v>3666</v>
      </c>
      <c r="H34" s="181">
        <v>53900</v>
      </c>
      <c r="I34" s="181">
        <v>53971</v>
      </c>
      <c r="J34" s="181">
        <v>214887</v>
      </c>
      <c r="K34" s="181">
        <v>217711</v>
      </c>
    </row>
    <row r="35" spans="1:11" ht="27.2" customHeight="1" x14ac:dyDescent="0.15">
      <c r="A35" s="84"/>
      <c r="B35" s="371" t="s">
        <v>61</v>
      </c>
      <c r="C35" s="372"/>
      <c r="D35" s="181">
        <v>215</v>
      </c>
      <c r="E35" s="181">
        <v>237</v>
      </c>
      <c r="F35" s="181">
        <v>1926</v>
      </c>
      <c r="G35" s="181">
        <v>1898</v>
      </c>
      <c r="H35" s="181">
        <v>111770</v>
      </c>
      <c r="I35" s="181">
        <v>120072</v>
      </c>
      <c r="J35" s="182" t="s">
        <v>164</v>
      </c>
      <c r="K35" s="182" t="s">
        <v>164</v>
      </c>
    </row>
    <row r="36" spans="1:11" ht="27.2" customHeight="1" x14ac:dyDescent="0.15">
      <c r="A36" s="84"/>
      <c r="B36" s="371" t="s">
        <v>60</v>
      </c>
      <c r="C36" s="372"/>
      <c r="D36" s="181">
        <v>25</v>
      </c>
      <c r="E36" s="181">
        <v>19</v>
      </c>
      <c r="F36" s="181">
        <v>130</v>
      </c>
      <c r="G36" s="181">
        <v>191</v>
      </c>
      <c r="H36" s="181">
        <v>3084</v>
      </c>
      <c r="I36" s="181">
        <v>6714</v>
      </c>
      <c r="J36" s="182" t="s">
        <v>164</v>
      </c>
      <c r="K36" s="182" t="s">
        <v>164</v>
      </c>
    </row>
    <row r="37" spans="1:11" ht="27.2" customHeight="1" x14ac:dyDescent="0.15">
      <c r="A37" s="84"/>
      <c r="B37" s="371" t="s">
        <v>59</v>
      </c>
      <c r="C37" s="372"/>
      <c r="D37" s="181">
        <v>41</v>
      </c>
      <c r="E37" s="181">
        <v>81</v>
      </c>
      <c r="F37" s="181">
        <v>300</v>
      </c>
      <c r="G37" s="181">
        <v>412</v>
      </c>
      <c r="H37" s="181">
        <v>15043</v>
      </c>
      <c r="I37" s="181">
        <v>13154</v>
      </c>
      <c r="J37" s="182" t="s">
        <v>164</v>
      </c>
      <c r="K37" s="182" t="s">
        <v>164</v>
      </c>
    </row>
    <row r="38" spans="1:11" ht="6" customHeight="1" thickBot="1" x14ac:dyDescent="0.2">
      <c r="A38" s="107"/>
      <c r="B38" s="107"/>
      <c r="C38" s="107"/>
      <c r="D38" s="185"/>
      <c r="E38" s="186"/>
      <c r="F38" s="186"/>
      <c r="G38" s="186"/>
      <c r="H38" s="186"/>
      <c r="I38" s="186"/>
      <c r="J38" s="186"/>
      <c r="K38" s="186"/>
    </row>
    <row r="39" spans="1:11" ht="13.5" customHeight="1" x14ac:dyDescent="0.15">
      <c r="A39" s="121" t="s">
        <v>327</v>
      </c>
      <c r="B39" s="121"/>
      <c r="C39" s="121"/>
      <c r="D39" s="122"/>
      <c r="E39" s="123"/>
      <c r="F39" s="122"/>
      <c r="G39" s="123"/>
      <c r="H39" s="122"/>
      <c r="I39" s="123"/>
      <c r="J39" s="122"/>
      <c r="K39" s="123"/>
    </row>
    <row r="40" spans="1:11" ht="13.5" customHeight="1" x14ac:dyDescent="0.15">
      <c r="A40" s="80" t="s">
        <v>345</v>
      </c>
    </row>
  </sheetData>
  <mergeCells count="35">
    <mergeCell ref="B33:C33"/>
    <mergeCell ref="B34:C34"/>
    <mergeCell ref="B35:C35"/>
    <mergeCell ref="B36:C36"/>
    <mergeCell ref="B37:C37"/>
    <mergeCell ref="A4:C5"/>
    <mergeCell ref="D4:E4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F4:G4"/>
    <mergeCell ref="H4:I4"/>
    <mergeCell ref="J4:K4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7:C7"/>
  </mergeCells>
  <phoneticPr fontId="6"/>
  <hyperlinks>
    <hyperlink ref="M1" location="商業・貿易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83" fitToWidth="0" orientation="portrait" horizontalDpi="4294967292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26"/>
  <sheetViews>
    <sheetView showGridLines="0" zoomScaleNormal="100" zoomScaleSheetLayoutView="100" workbookViewId="0"/>
  </sheetViews>
  <sheetFormatPr defaultColWidth="10.7109375" defaultRowHeight="12" x14ac:dyDescent="0.15"/>
  <cols>
    <col min="1" max="1" width="5.140625" style="80" customWidth="1"/>
    <col min="2" max="3" width="3.7109375" style="80" customWidth="1"/>
    <col min="4" max="4" width="1.7109375" style="80" customWidth="1"/>
    <col min="5" max="9" width="13.7109375" style="80" customWidth="1"/>
    <col min="10" max="11" width="7.140625" style="80" customWidth="1"/>
    <col min="12" max="12" width="13.7109375" style="80" customWidth="1"/>
    <col min="13" max="13" width="2.7109375" style="80" customWidth="1"/>
    <col min="14" max="14" width="24.7109375" style="80" customWidth="1"/>
    <col min="15" max="20" width="14.140625" style="80" customWidth="1"/>
    <col min="21" max="16384" width="10.7109375" style="80"/>
  </cols>
  <sheetData>
    <row r="1" spans="1:14" ht="13.5" x14ac:dyDescent="0.15">
      <c r="N1" s="210" t="s">
        <v>355</v>
      </c>
    </row>
    <row r="2" spans="1:14" ht="21" customHeight="1" x14ac:dyDescent="0.15"/>
    <row r="3" spans="1:14" ht="30" customHeight="1" thickBot="1" x14ac:dyDescent="0.2">
      <c r="A3" s="83" t="s">
        <v>346</v>
      </c>
    </row>
    <row r="4" spans="1:14" ht="15" customHeight="1" x14ac:dyDescent="0.15">
      <c r="A4" s="377" t="s">
        <v>173</v>
      </c>
      <c r="B4" s="377"/>
      <c r="C4" s="377"/>
      <c r="D4" s="378"/>
      <c r="E4" s="380" t="s">
        <v>179</v>
      </c>
      <c r="F4" s="382" t="s">
        <v>178</v>
      </c>
      <c r="G4" s="384" t="s">
        <v>177</v>
      </c>
      <c r="H4" s="384" t="s">
        <v>176</v>
      </c>
      <c r="I4" s="386" t="s">
        <v>175</v>
      </c>
      <c r="J4" s="387"/>
      <c r="K4" s="222"/>
      <c r="L4" s="187"/>
    </row>
    <row r="5" spans="1:14" ht="15" customHeight="1" x14ac:dyDescent="0.15">
      <c r="A5" s="375"/>
      <c r="B5" s="375"/>
      <c r="C5" s="375"/>
      <c r="D5" s="379"/>
      <c r="E5" s="381"/>
      <c r="F5" s="383"/>
      <c r="G5" s="385"/>
      <c r="H5" s="385"/>
      <c r="I5" s="388"/>
      <c r="J5" s="389"/>
      <c r="K5" s="390" t="s">
        <v>174</v>
      </c>
      <c r="L5" s="391"/>
    </row>
    <row r="6" spans="1:14" ht="6" customHeight="1" x14ac:dyDescent="0.15">
      <c r="A6" s="84"/>
      <c r="B6" s="84"/>
      <c r="C6" s="84"/>
      <c r="D6" s="84"/>
      <c r="E6" s="87"/>
      <c r="F6" s="121"/>
      <c r="G6" s="121"/>
      <c r="H6" s="84"/>
      <c r="I6" s="84"/>
      <c r="J6" s="84"/>
      <c r="K6" s="84"/>
      <c r="L6" s="84"/>
    </row>
    <row r="7" spans="1:14" ht="15" customHeight="1" x14ac:dyDescent="0.15">
      <c r="A7" s="218" t="s">
        <v>295</v>
      </c>
      <c r="B7" s="218" t="s">
        <v>357</v>
      </c>
      <c r="C7" s="218" t="s">
        <v>288</v>
      </c>
      <c r="D7" s="84"/>
      <c r="E7" s="188">
        <v>64</v>
      </c>
      <c r="F7" s="189">
        <v>30.4</v>
      </c>
      <c r="G7" s="61">
        <v>5805</v>
      </c>
      <c r="H7" s="221">
        <v>318</v>
      </c>
      <c r="I7" s="376">
        <v>151707</v>
      </c>
      <c r="J7" s="376"/>
      <c r="K7" s="376">
        <v>2225</v>
      </c>
      <c r="L7" s="376"/>
    </row>
    <row r="8" spans="1:14" ht="15" customHeight="1" x14ac:dyDescent="0.15">
      <c r="A8" s="218"/>
      <c r="B8" s="252" t="s">
        <v>304</v>
      </c>
      <c r="C8" s="84"/>
      <c r="D8" s="84"/>
      <c r="E8" s="188">
        <v>84</v>
      </c>
      <c r="F8" s="189">
        <v>30.4</v>
      </c>
      <c r="G8" s="61">
        <v>7286</v>
      </c>
      <c r="H8" s="221">
        <v>366</v>
      </c>
      <c r="I8" s="376">
        <v>174176</v>
      </c>
      <c r="J8" s="376"/>
      <c r="K8" s="376">
        <v>1989</v>
      </c>
      <c r="L8" s="376"/>
    </row>
    <row r="9" spans="1:14" ht="15" customHeight="1" x14ac:dyDescent="0.15">
      <c r="A9" s="218"/>
      <c r="B9" s="252" t="s">
        <v>321</v>
      </c>
      <c r="C9" s="218"/>
      <c r="D9" s="84"/>
      <c r="E9" s="188">
        <v>84</v>
      </c>
      <c r="F9" s="189">
        <v>30.4</v>
      </c>
      <c r="G9" s="61">
        <v>7921</v>
      </c>
      <c r="H9" s="221">
        <v>344</v>
      </c>
      <c r="I9" s="376">
        <v>176740</v>
      </c>
      <c r="J9" s="376"/>
      <c r="K9" s="376">
        <v>1228</v>
      </c>
      <c r="L9" s="376"/>
    </row>
    <row r="10" spans="1:14" ht="15" customHeight="1" x14ac:dyDescent="0.15">
      <c r="A10" s="218"/>
      <c r="B10" s="253" t="s">
        <v>358</v>
      </c>
      <c r="C10" s="218"/>
      <c r="D10" s="84"/>
      <c r="E10" s="188">
        <v>84</v>
      </c>
      <c r="F10" s="189">
        <v>30.4</v>
      </c>
      <c r="G10" s="61">
        <v>7765</v>
      </c>
      <c r="H10" s="221">
        <v>355</v>
      </c>
      <c r="I10" s="376">
        <v>178605</v>
      </c>
      <c r="J10" s="376"/>
      <c r="K10" s="376">
        <v>1126</v>
      </c>
      <c r="L10" s="376"/>
    </row>
    <row r="11" spans="1:14" s="106" customFormat="1" ht="15" customHeight="1" x14ac:dyDescent="0.15">
      <c r="A11" s="33"/>
      <c r="B11" s="254" t="s">
        <v>359</v>
      </c>
      <c r="C11" s="33"/>
      <c r="D11" s="33"/>
      <c r="E11" s="255">
        <v>85</v>
      </c>
      <c r="F11" s="256">
        <v>30.3</v>
      </c>
      <c r="G11" s="40">
        <v>7733</v>
      </c>
      <c r="H11" s="257">
        <v>354</v>
      </c>
      <c r="I11" s="392">
        <v>182311</v>
      </c>
      <c r="J11" s="393"/>
      <c r="K11" s="392">
        <v>1102</v>
      </c>
      <c r="L11" s="393"/>
      <c r="M11" s="80"/>
      <c r="N11" s="80"/>
    </row>
    <row r="12" spans="1:14" ht="6" customHeight="1" thickBot="1" x14ac:dyDescent="0.2">
      <c r="A12" s="191"/>
      <c r="B12" s="191"/>
      <c r="C12" s="191"/>
      <c r="D12" s="191"/>
      <c r="E12" s="192"/>
      <c r="F12" s="193"/>
      <c r="G12" s="194"/>
      <c r="H12" s="194"/>
      <c r="I12" s="194"/>
      <c r="J12" s="194"/>
      <c r="K12" s="194"/>
      <c r="L12" s="194"/>
      <c r="N12" s="97"/>
    </row>
    <row r="13" spans="1:14" ht="18" customHeight="1" thickBot="1" x14ac:dyDescent="0.2">
      <c r="M13" s="106"/>
      <c r="N13" s="106"/>
    </row>
    <row r="14" spans="1:14" ht="15" customHeight="1" x14ac:dyDescent="0.15">
      <c r="A14" s="394" t="s">
        <v>173</v>
      </c>
      <c r="B14" s="394"/>
      <c r="C14" s="394"/>
      <c r="D14" s="395"/>
      <c r="E14" s="398" t="s">
        <v>305</v>
      </c>
      <c r="F14" s="398" t="s">
        <v>306</v>
      </c>
      <c r="G14" s="398" t="s">
        <v>307</v>
      </c>
      <c r="H14" s="400" t="s">
        <v>289</v>
      </c>
      <c r="I14" s="402" t="s">
        <v>308</v>
      </c>
      <c r="J14" s="408" t="s">
        <v>309</v>
      </c>
      <c r="K14" s="409"/>
      <c r="L14" s="402" t="s">
        <v>172</v>
      </c>
    </row>
    <row r="15" spans="1:14" ht="27.6" customHeight="1" x14ac:dyDescent="0.15">
      <c r="A15" s="396"/>
      <c r="B15" s="396"/>
      <c r="C15" s="396"/>
      <c r="D15" s="397"/>
      <c r="E15" s="399"/>
      <c r="F15" s="399"/>
      <c r="G15" s="399"/>
      <c r="H15" s="401"/>
      <c r="I15" s="403"/>
      <c r="J15" s="410"/>
      <c r="K15" s="411"/>
      <c r="L15" s="403"/>
    </row>
    <row r="16" spans="1:14" ht="6" customHeight="1" x14ac:dyDescent="0.15">
      <c r="A16" s="195"/>
      <c r="B16" s="195"/>
      <c r="C16" s="195"/>
      <c r="D16" s="195"/>
      <c r="E16" s="196"/>
      <c r="F16" s="197"/>
      <c r="G16" s="197"/>
      <c r="H16" s="195"/>
      <c r="I16" s="195"/>
      <c r="J16" s="412"/>
      <c r="K16" s="412"/>
      <c r="L16" s="195"/>
    </row>
    <row r="17" spans="1:14" ht="15" customHeight="1" x14ac:dyDescent="0.15">
      <c r="A17" s="218" t="s">
        <v>360</v>
      </c>
      <c r="B17" s="224" t="s">
        <v>361</v>
      </c>
      <c r="C17" s="218" t="s">
        <v>28</v>
      </c>
      <c r="D17" s="195"/>
      <c r="E17" s="62">
        <v>23851</v>
      </c>
      <c r="F17" s="63">
        <v>104135</v>
      </c>
      <c r="G17" s="63">
        <v>281</v>
      </c>
      <c r="H17" s="223">
        <v>767</v>
      </c>
      <c r="I17" s="223">
        <v>7702</v>
      </c>
      <c r="J17" s="413">
        <v>14854</v>
      </c>
      <c r="K17" s="413"/>
      <c r="L17" s="223">
        <v>117</v>
      </c>
    </row>
    <row r="18" spans="1:14" ht="15" customHeight="1" x14ac:dyDescent="0.15">
      <c r="A18" s="224"/>
      <c r="B18" s="224" t="s">
        <v>347</v>
      </c>
      <c r="C18" s="195"/>
      <c r="D18" s="195"/>
      <c r="E18" s="62">
        <v>19304</v>
      </c>
      <c r="F18" s="63">
        <v>127243</v>
      </c>
      <c r="G18" s="63">
        <v>251</v>
      </c>
      <c r="H18" s="223">
        <v>825</v>
      </c>
      <c r="I18" s="223">
        <v>11232</v>
      </c>
      <c r="J18" s="404">
        <v>15240</v>
      </c>
      <c r="K18" s="404"/>
      <c r="L18" s="223">
        <v>81</v>
      </c>
    </row>
    <row r="19" spans="1:14" ht="15" customHeight="1" x14ac:dyDescent="0.15">
      <c r="A19" s="218"/>
      <c r="B19" s="218" t="s">
        <v>348</v>
      </c>
      <c r="C19" s="218"/>
      <c r="D19" s="84"/>
      <c r="E19" s="62">
        <v>18839</v>
      </c>
      <c r="F19" s="63">
        <v>130871</v>
      </c>
      <c r="G19" s="63">
        <v>255</v>
      </c>
      <c r="H19" s="223">
        <v>792</v>
      </c>
      <c r="I19" s="223">
        <v>4374</v>
      </c>
      <c r="J19" s="404">
        <v>21552</v>
      </c>
      <c r="K19" s="404"/>
      <c r="L19" s="223">
        <v>58</v>
      </c>
    </row>
    <row r="20" spans="1:14" ht="15" customHeight="1" x14ac:dyDescent="0.15">
      <c r="A20" s="218"/>
      <c r="B20" s="190" t="s">
        <v>350</v>
      </c>
      <c r="C20" s="218"/>
      <c r="D20" s="84"/>
      <c r="E20" s="62">
        <v>19768</v>
      </c>
      <c r="F20" s="63">
        <v>132575</v>
      </c>
      <c r="G20" s="63">
        <v>258</v>
      </c>
      <c r="H20" s="223">
        <v>633</v>
      </c>
      <c r="I20" s="223">
        <v>3604</v>
      </c>
      <c r="J20" s="404">
        <v>21718</v>
      </c>
      <c r="K20" s="404"/>
      <c r="L20" s="223">
        <v>49</v>
      </c>
    </row>
    <row r="21" spans="1:14" s="106" customFormat="1" ht="15" customHeight="1" x14ac:dyDescent="0.15">
      <c r="A21" s="33"/>
      <c r="B21" s="258" t="s">
        <v>362</v>
      </c>
      <c r="C21" s="33"/>
      <c r="D21" s="33"/>
      <c r="E21" s="259">
        <v>21119</v>
      </c>
      <c r="F21" s="36">
        <v>133646</v>
      </c>
      <c r="G21" s="36">
        <v>266</v>
      </c>
      <c r="H21" s="260">
        <v>626</v>
      </c>
      <c r="I21" s="260">
        <v>8074</v>
      </c>
      <c r="J21" s="405">
        <v>18520</v>
      </c>
      <c r="K21" s="406"/>
      <c r="L21" s="260">
        <v>61</v>
      </c>
      <c r="M21" s="80"/>
      <c r="N21" s="80"/>
    </row>
    <row r="22" spans="1:14" ht="6" customHeight="1" thickBot="1" x14ac:dyDescent="0.2">
      <c r="A22" s="198"/>
      <c r="B22" s="198"/>
      <c r="C22" s="198"/>
      <c r="D22" s="198"/>
      <c r="E22" s="199"/>
      <c r="F22" s="200"/>
      <c r="G22" s="201"/>
      <c r="H22" s="201"/>
      <c r="I22" s="201"/>
      <c r="J22" s="407"/>
      <c r="K22" s="407"/>
      <c r="L22" s="201"/>
    </row>
    <row r="23" spans="1:14" ht="13.5" customHeight="1" x14ac:dyDescent="0.15">
      <c r="A23" s="202" t="s">
        <v>171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</row>
    <row r="24" spans="1:14" ht="13.5" customHeight="1" x14ac:dyDescent="0.15">
      <c r="A24" s="202" t="s">
        <v>290</v>
      </c>
      <c r="B24" s="202"/>
      <c r="C24" s="202"/>
      <c r="D24" s="202"/>
      <c r="E24" s="202"/>
      <c r="F24" s="202"/>
      <c r="G24" s="202"/>
      <c r="H24" s="202"/>
      <c r="I24" s="202"/>
      <c r="J24" s="202"/>
      <c r="K24" s="202"/>
    </row>
    <row r="25" spans="1:14" ht="13.5" customHeight="1" x14ac:dyDescent="0.15">
      <c r="A25" s="202" t="s">
        <v>310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02"/>
    </row>
    <row r="26" spans="1:14" ht="13.5" customHeight="1" x14ac:dyDescent="0.15">
      <c r="A26" s="202"/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</sheetData>
  <mergeCells count="32">
    <mergeCell ref="J20:K20"/>
    <mergeCell ref="J21:K21"/>
    <mergeCell ref="J22:K22"/>
    <mergeCell ref="J14:K15"/>
    <mergeCell ref="L14:L15"/>
    <mergeCell ref="J16:K16"/>
    <mergeCell ref="J17:K17"/>
    <mergeCell ref="J18:K18"/>
    <mergeCell ref="J19:K19"/>
    <mergeCell ref="I10:J10"/>
    <mergeCell ref="K10:L10"/>
    <mergeCell ref="I11:J11"/>
    <mergeCell ref="K11:L11"/>
    <mergeCell ref="A14:D15"/>
    <mergeCell ref="E14:E15"/>
    <mergeCell ref="F14:F15"/>
    <mergeCell ref="G14:G15"/>
    <mergeCell ref="H14:H15"/>
    <mergeCell ref="I14:I15"/>
    <mergeCell ref="I9:J9"/>
    <mergeCell ref="K9:L9"/>
    <mergeCell ref="A4:D5"/>
    <mergeCell ref="E4:E5"/>
    <mergeCell ref="F4:F5"/>
    <mergeCell ref="G4:G5"/>
    <mergeCell ref="H4:H5"/>
    <mergeCell ref="I4:J5"/>
    <mergeCell ref="K5:L5"/>
    <mergeCell ref="I7:J7"/>
    <mergeCell ref="K7:L7"/>
    <mergeCell ref="I8:J8"/>
    <mergeCell ref="K8:L8"/>
  </mergeCells>
  <phoneticPr fontId="6"/>
  <hyperlinks>
    <hyperlink ref="N1" location="商業・貿易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商業・貿易</vt:lpstr>
      <vt:lpstr>12-1(1)</vt:lpstr>
      <vt:lpstr>12-1(2)</vt:lpstr>
      <vt:lpstr>12-1(3)</vt:lpstr>
      <vt:lpstr>12-1(4)</vt:lpstr>
      <vt:lpstr>12-1(5)</vt:lpstr>
      <vt:lpstr>12-1(6)</vt:lpstr>
      <vt:lpstr>12-1(7)</vt:lpstr>
      <vt:lpstr>12-1(8)</vt:lpstr>
      <vt:lpstr>12-1(9)</vt:lpstr>
      <vt:lpstr>12-2(1)</vt:lpstr>
      <vt:lpstr>12-2(2)</vt:lpstr>
      <vt:lpstr>12-2(3)</vt:lpstr>
      <vt:lpstr>'12-1(1)'!DTP表</vt:lpstr>
      <vt:lpstr>'12-1(2)'!DTP表</vt:lpstr>
      <vt:lpstr>'12-1(3)'!DTP表</vt:lpstr>
      <vt:lpstr>'12-1(8)'!DTP表</vt:lpstr>
      <vt:lpstr>'12-1(9)'!DTP表</vt:lpstr>
      <vt:lpstr>'12-2(2)'!DTP表</vt:lpstr>
      <vt:lpstr>'12-1(4)'!DTP表１</vt:lpstr>
      <vt:lpstr>'12-1(5)'!DTP表１</vt:lpstr>
      <vt:lpstr>'12-1(6)'!DTP表１</vt:lpstr>
      <vt:lpstr>'12-1(7)'!DTP表１</vt:lpstr>
      <vt:lpstr>'12-2(1)'!DTP表１</vt:lpstr>
      <vt:lpstr>'12-2(3)'!DTP表１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2022-02-14T04:41:26Z</dcterms:created>
  <dcterms:modified xsi:type="dcterms:W3CDTF">2025-03-10T05:05:30Z</dcterms:modified>
</cp:coreProperties>
</file>