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5A5C84C-A7F8-46B2-BC66-CF2C986D99BB}" xr6:coauthVersionLast="47" xr6:coauthVersionMax="47" xr10:uidLastSave="{00000000-0000-0000-0000-000000000000}"/>
  <bookViews>
    <workbookView xWindow="-120" yWindow="-120" windowWidth="29040" windowHeight="15840"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<sst xmlns="http://schemas.openxmlformats.org/spreadsheetml/2006/main" count="524" uniqueCount="172">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</sst>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Border="1" applyAlignment="1">
      <alignment horizontal="left" vertical="top" wrapText="1"/>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40" fillId="0" borderId="0" xfId="3" applyFont="1" applyBorder="1" applyAlignment="1">
      <alignmen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0" t="s">
        <v>105</v>
      </c>
      <c r="E33" s="271"/>
      <c r="F33" s="271"/>
      <c r="G33" s="271"/>
      <c r="H33" s="272"/>
      <c r="I33" s="273" t="str">
        <f>IF(I26&lt;=I31,"可","不可")</f>
        <v>可</v>
      </c>
      <c r="J33" s="274"/>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5" t="s">
        <v>171</v>
      </c>
      <c r="C36" s="275"/>
      <c r="D36" s="275"/>
      <c r="E36" s="275"/>
      <c r="F36" s="275"/>
      <c r="G36" s="275"/>
      <c r="H36" s="275"/>
      <c r="I36" s="275"/>
      <c r="J36" s="275"/>
      <c r="K36" s="275"/>
      <c r="L36" s="208"/>
    </row>
    <row r="37" spans="1:12" ht="17.25" customHeight="1">
      <c r="A37" s="208"/>
      <c r="B37" s="275"/>
      <c r="C37" s="275"/>
      <c r="D37" s="275"/>
      <c r="E37" s="275"/>
      <c r="F37" s="275"/>
      <c r="G37" s="275"/>
      <c r="H37" s="275"/>
      <c r="I37" s="275"/>
      <c r="J37" s="275"/>
      <c r="K37" s="275"/>
      <c r="L37" s="208"/>
    </row>
    <row r="38" spans="1:12" ht="17.25" customHeight="1">
      <c r="A38" s="208"/>
      <c r="B38" s="275"/>
      <c r="C38" s="275"/>
      <c r="D38" s="275"/>
      <c r="E38" s="275"/>
      <c r="F38" s="275"/>
      <c r="G38" s="275"/>
      <c r="H38" s="275"/>
      <c r="I38" s="275"/>
      <c r="J38" s="275"/>
      <c r="K38" s="275"/>
      <c r="L38" s="208"/>
    </row>
    <row r="39" spans="1:12" ht="17.25" customHeight="1">
      <c r="A39" s="208"/>
      <c r="B39" s="275"/>
      <c r="C39" s="275"/>
      <c r="D39" s="275"/>
      <c r="E39" s="275"/>
      <c r="F39" s="275"/>
      <c r="G39" s="275"/>
      <c r="H39" s="275"/>
      <c r="I39" s="275"/>
      <c r="J39" s="275"/>
      <c r="K39" s="275"/>
      <c r="L39" s="208"/>
    </row>
    <row r="40" spans="1:12" ht="17.25" customHeight="1">
      <c r="A40" s="208"/>
      <c r="B40" s="275"/>
      <c r="C40" s="275"/>
      <c r="D40" s="275"/>
      <c r="E40" s="275"/>
      <c r="F40" s="275"/>
      <c r="G40" s="275"/>
      <c r="H40" s="275"/>
      <c r="I40" s="275"/>
      <c r="J40" s="275"/>
      <c r="K40" s="275"/>
      <c r="L40" s="208"/>
    </row>
    <row r="41" spans="1:12" ht="17.25" customHeight="1">
      <c r="A41" s="208"/>
      <c r="B41" s="693"/>
      <c r="C41" s="693"/>
      <c r="D41" s="693"/>
      <c r="E41" s="693"/>
      <c r="F41" s="693"/>
      <c r="G41" s="693"/>
      <c r="H41" s="693"/>
      <c r="I41" s="693"/>
      <c r="J41" s="693"/>
      <c r="K41" s="693"/>
      <c r="L41" s="208"/>
    </row>
    <row r="45" spans="1:12">
      <c r="B45" s="60"/>
    </row>
    <row r="46" spans="1:12">
      <c r="B46" s="61"/>
    </row>
    <row r="47" spans="1:12">
      <c r="B47" s="61"/>
    </row>
    <row r="48" spans="1:12">
      <c r="B48" s="61"/>
    </row>
    <row r="49" spans="2:2">
      <c r="B49" s="61"/>
    </row>
    <row r="50" spans="2:2">
      <c r="B50" s="61"/>
    </row>
  </sheetData>
  <mergeCells count="15">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B36:K40"/>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61"/>
      <c r="BL5" s="161"/>
      <c r="BM5" s="161"/>
      <c r="BN5" s="161"/>
      <c r="BO5" s="162"/>
      <c r="BP5" s="164"/>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c r="AT6" s="576"/>
      <c r="AU6" s="576"/>
      <c r="AV6" s="577"/>
      <c r="AW6" s="575"/>
      <c r="AX6" s="576"/>
      <c r="AY6" s="576"/>
      <c r="AZ6" s="577"/>
      <c r="BA6" s="575"/>
      <c r="BB6" s="576"/>
      <c r="BC6" s="576"/>
      <c r="BD6" s="577"/>
      <c r="BE6" s="571">
        <f>SUM(AG6:BD6)</f>
        <v>0</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0</v>
      </c>
      <c r="AT9" s="572"/>
      <c r="AU9" s="572"/>
      <c r="AV9" s="573"/>
      <c r="AW9" s="571">
        <f t="shared" ref="AW9" si="2">AW6+AW8</f>
        <v>0</v>
      </c>
      <c r="AX9" s="572"/>
      <c r="AY9" s="572"/>
      <c r="AZ9" s="573"/>
      <c r="BA9" s="571">
        <f t="shared" ref="BA9" si="3">BA6+BA8</f>
        <v>0</v>
      </c>
      <c r="BB9" s="572"/>
      <c r="BC9" s="572"/>
      <c r="BD9" s="573"/>
      <c r="BE9" s="571">
        <f>BE6+BE8</f>
        <v>0</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t="b">
        <f>IF((OR($D$5="○",$D$6="○")),ROUNDDOWN(((BE$6+BE$8*0.9))/6,1))</f>
        <v>0</v>
      </c>
      <c r="AF14" s="552"/>
      <c r="AG14" s="552"/>
      <c r="AH14" s="553"/>
      <c r="AI14" s="538">
        <f>AE14*$AY$60</f>
        <v>0</v>
      </c>
      <c r="AJ14" s="539"/>
      <c r="AK14" s="540"/>
      <c r="AL14" s="538">
        <f>AE14*40</f>
        <v>0</v>
      </c>
      <c r="AM14" s="539"/>
      <c r="AN14" s="540"/>
      <c r="AQ14" s="548" t="s">
        <v>90</v>
      </c>
      <c r="AR14" s="549"/>
      <c r="AS14" s="549"/>
      <c r="AT14" s="549"/>
      <c r="AU14" s="550"/>
      <c r="AV14" s="535" t="b">
        <f>IF((OR($D$5="○",$D$6="○")),$BE$43)</f>
        <v>0</v>
      </c>
      <c r="AW14" s="536"/>
      <c r="AX14" s="536"/>
      <c r="AY14" s="537"/>
      <c r="AZ14" s="541">
        <f>AV14*$AY$60</f>
        <v>0</v>
      </c>
      <c r="BA14" s="541"/>
      <c r="BB14" s="541"/>
      <c r="BC14" s="538">
        <f>AV14*40</f>
        <v>0</v>
      </c>
      <c r="BD14" s="539"/>
      <c r="BE14" s="540"/>
      <c r="BF14" s="124"/>
      <c r="BG14" s="21"/>
      <c r="BH14" s="548" t="s">
        <v>129</v>
      </c>
      <c r="BI14" s="549"/>
      <c r="BJ14" s="549"/>
      <c r="BK14" s="549"/>
      <c r="BL14" s="550"/>
      <c r="BM14" s="535">
        <f>(ROUNDDOWN(BQ14/40,1))</f>
        <v>0</v>
      </c>
      <c r="BN14" s="536"/>
      <c r="BO14" s="536"/>
      <c r="BP14" s="537"/>
      <c r="BQ14" s="541">
        <f>$BB$73</f>
        <v>0</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0</v>
      </c>
      <c r="BN15" s="531"/>
      <c r="BO15" s="531"/>
      <c r="BP15" s="532"/>
      <c r="BQ15" s="542">
        <f>SUMIF(BQ12:BS14,"&lt;&gt;#VALUE!")</f>
        <v>0</v>
      </c>
      <c r="BR15" s="542"/>
      <c r="BS15" s="542"/>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0" t="s">
        <v>21</v>
      </c>
      <c r="AA16" s="421"/>
      <c r="AB16" s="421"/>
      <c r="AC16" s="421"/>
      <c r="AD16" s="534"/>
      <c r="AE16" s="535">
        <f>IF($D$6="○","",ROUNDDOWN(($AO$6+$AO$8*0.9)/9,1)+ROUNDDOWN(($AS$6-$AS$7+$AS$8*0.9)/6,1)+ROUNDDOWN($AS$7/12,1)+ROUNDDOWN(($AW$6-$AW$7+$AW$8*0.9)/4,1)+ROUNDDOWN($AW$7/8,1)+ROUNDDOWN(($BA$6-$BA$7+$BA$8*0.9)/2.5,1)+ROUNDDOWN($BA$7/5,1))</f>
        <v>0</v>
      </c>
      <c r="AF16" s="536"/>
      <c r="AG16" s="536"/>
      <c r="AH16" s="537"/>
      <c r="AI16" s="538">
        <f>AE16*$AY$60</f>
        <v>0</v>
      </c>
      <c r="AJ16" s="539"/>
      <c r="AK16" s="540"/>
      <c r="AL16" s="538">
        <f>AE16*40</f>
        <v>0</v>
      </c>
      <c r="AM16" s="539"/>
      <c r="AN16" s="540"/>
      <c r="AO16" s="3"/>
      <c r="AP16" s="3"/>
      <c r="AQ16" s="420" t="s">
        <v>21</v>
      </c>
      <c r="AR16" s="421"/>
      <c r="AS16" s="421"/>
      <c r="AT16" s="421"/>
      <c r="AU16" s="534"/>
      <c r="AV16" s="535" t="e">
        <f>IF(($D$6="○"),"",$BE$51)</f>
        <v>#DIV/0!</v>
      </c>
      <c r="AW16" s="536"/>
      <c r="AX16" s="536"/>
      <c r="AY16" s="537"/>
      <c r="AZ16" s="541" t="e">
        <f>AV16*$AY$60</f>
        <v>#DIV/0!</v>
      </c>
      <c r="BA16" s="541"/>
      <c r="BB16" s="541"/>
      <c r="BC16" s="538" t="e">
        <f>AV16*40</f>
        <v>#DIV/0!</v>
      </c>
      <c r="BD16" s="539"/>
      <c r="BE16" s="540"/>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7" t="s">
        <v>0</v>
      </c>
      <c r="AA17" s="528"/>
      <c r="AB17" s="528"/>
      <c r="AC17" s="528"/>
      <c r="AD17" s="529"/>
      <c r="AE17" s="530">
        <f>SUM(AE14:AH16)</f>
        <v>0</v>
      </c>
      <c r="AF17" s="531"/>
      <c r="AG17" s="531"/>
      <c r="AH17" s="532"/>
      <c r="AI17" s="533">
        <f>SUMIF(AI14:AK16,"&lt;&gt;#VALUE!")</f>
        <v>0</v>
      </c>
      <c r="AJ17" s="533"/>
      <c r="AK17" s="533"/>
      <c r="AL17" s="533">
        <f>SUMIF(AL14:AN16,"&lt;&gt;#VALUE!")</f>
        <v>0</v>
      </c>
      <c r="AM17" s="533"/>
      <c r="AN17" s="533"/>
      <c r="AO17" s="69"/>
      <c r="AP17" s="69"/>
      <c r="AQ17" s="527" t="s">
        <v>0</v>
      </c>
      <c r="AR17" s="528"/>
      <c r="AS17" s="528"/>
      <c r="AT17" s="528"/>
      <c r="AU17" s="529"/>
      <c r="AV17" s="530" t="e">
        <f>SUM(AV14:AY16)</f>
        <v>#DIV/0!</v>
      </c>
      <c r="AW17" s="531"/>
      <c r="AX17" s="531"/>
      <c r="AY17" s="532"/>
      <c r="AZ17" s="542" t="e">
        <f>SUMIF(AZ14:BB16,"&lt;&gt;#VALUE!")</f>
        <v>#DIV/0!</v>
      </c>
      <c r="BA17" s="542"/>
      <c r="BB17" s="542"/>
      <c r="BC17" s="527" t="e">
        <f>SUMIF(BC14:BE16,"&lt;&gt;#VALUE!")</f>
        <v>#DIV/0!</v>
      </c>
      <c r="BD17" s="528"/>
      <c r="BE17" s="529"/>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0</v>
      </c>
      <c r="J26" s="514"/>
      <c r="K26" s="514"/>
      <c r="L26" s="514"/>
      <c r="M26" s="514">
        <f>((((ROUNDDOWN($BE$9/12,1))*40)))*-1</f>
        <v>0</v>
      </c>
      <c r="N26" s="514"/>
      <c r="O26" s="514"/>
      <c r="P26" s="514"/>
      <c r="Q26" s="98"/>
      <c r="R26" s="130"/>
      <c r="S26" s="130"/>
      <c r="T26" s="518" t="s">
        <v>130</v>
      </c>
      <c r="U26" s="518"/>
      <c r="V26" s="518"/>
      <c r="W26" s="518"/>
      <c r="X26" s="518"/>
      <c r="Y26" s="514">
        <f>(ROUNDDOWN(AC26/40,1))</f>
        <v>0</v>
      </c>
      <c r="Z26" s="514"/>
      <c r="AA26" s="514"/>
      <c r="AB26" s="514"/>
      <c r="AC26" s="514">
        <f>((((ROUNDDOWN($BE$9/30,1))*40)))*-1</f>
        <v>0</v>
      </c>
      <c r="AD26" s="514"/>
      <c r="AE26" s="514"/>
      <c r="AF26" s="514"/>
      <c r="AG26" s="133"/>
      <c r="AH26" s="130"/>
      <c r="AI26" s="134"/>
      <c r="AJ26" s="518" t="s">
        <v>130</v>
      </c>
      <c r="AK26" s="518"/>
      <c r="AL26" s="518"/>
      <c r="AM26" s="518"/>
      <c r="AN26" s="518"/>
      <c r="AO26" s="514">
        <f>(ROUNDDOWN(AS26/40,1))</f>
        <v>0</v>
      </c>
      <c r="AP26" s="514"/>
      <c r="AQ26" s="514"/>
      <c r="AR26" s="514"/>
      <c r="AS26" s="514">
        <f>((((ROUNDDOWN($BE$9/7.5,1))*40)))*-1</f>
        <v>0</v>
      </c>
      <c r="AT26" s="514"/>
      <c r="AU26" s="514"/>
      <c r="AV26" s="514"/>
      <c r="AW26" s="176"/>
      <c r="AX26" s="174"/>
      <c r="AY26" s="175"/>
      <c r="AZ26" s="518" t="s">
        <v>130</v>
      </c>
      <c r="BA26" s="518"/>
      <c r="BB26" s="518"/>
      <c r="BC26" s="518"/>
      <c r="BD26" s="518"/>
      <c r="BE26" s="514">
        <f>(ROUNDDOWN(BI26/40,1))</f>
        <v>0</v>
      </c>
      <c r="BF26" s="514"/>
      <c r="BG26" s="514"/>
      <c r="BH26" s="514"/>
      <c r="BI26" s="515">
        <f>((((ROUNDDOWN($BE$9/20,1))*40)))*-1</f>
        <v>0</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0</v>
      </c>
      <c r="J27" s="514"/>
      <c r="K27" s="514"/>
      <c r="L27" s="514"/>
      <c r="M27" s="515">
        <f>($AL$17-$AI$17)*-1</f>
        <v>0</v>
      </c>
      <c r="N27" s="516"/>
      <c r="O27" s="516"/>
      <c r="P27" s="517"/>
      <c r="Q27" s="98"/>
      <c r="R27" s="130"/>
      <c r="S27" s="130"/>
      <c r="T27" s="511" t="s">
        <v>131</v>
      </c>
      <c r="U27" s="512"/>
      <c r="V27" s="512"/>
      <c r="W27" s="512"/>
      <c r="X27" s="513"/>
      <c r="Y27" s="514">
        <f>(ROUNDDOWN(AC27/40,1))</f>
        <v>0</v>
      </c>
      <c r="Z27" s="514"/>
      <c r="AA27" s="514"/>
      <c r="AB27" s="514"/>
      <c r="AC27" s="515">
        <f>($AL$17-$AI$17)*-1</f>
        <v>0</v>
      </c>
      <c r="AD27" s="516"/>
      <c r="AE27" s="516"/>
      <c r="AF27" s="517"/>
      <c r="AG27" s="133"/>
      <c r="AH27" s="130"/>
      <c r="AI27" s="134"/>
      <c r="AJ27" s="511" t="s">
        <v>131</v>
      </c>
      <c r="AK27" s="512"/>
      <c r="AL27" s="512"/>
      <c r="AM27" s="512"/>
      <c r="AN27" s="513"/>
      <c r="AO27" s="514">
        <f>(ROUNDDOWN(AS27/40,1))</f>
        <v>0</v>
      </c>
      <c r="AP27" s="514"/>
      <c r="AQ27" s="514"/>
      <c r="AR27" s="514"/>
      <c r="AS27" s="515">
        <f>($AL$17-$AI$17)*-1</f>
        <v>0</v>
      </c>
      <c r="AT27" s="516"/>
      <c r="AU27" s="516"/>
      <c r="AV27" s="517"/>
      <c r="AW27" s="176"/>
      <c r="AX27" s="174"/>
      <c r="AY27" s="175"/>
      <c r="AZ27" s="511" t="s">
        <v>131</v>
      </c>
      <c r="BA27" s="512"/>
      <c r="BB27" s="512"/>
      <c r="BC27" s="512"/>
      <c r="BD27" s="513"/>
      <c r="BE27" s="514">
        <f>(ROUNDDOWN(BI27/40,1))</f>
        <v>0</v>
      </c>
      <c r="BF27" s="514"/>
      <c r="BG27" s="514"/>
      <c r="BH27" s="514"/>
      <c r="BI27" s="515">
        <f>($AL$17-$AI$17)*-1</f>
        <v>0</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0</v>
      </c>
      <c r="J28" s="506"/>
      <c r="K28" s="506"/>
      <c r="L28" s="506"/>
      <c r="M28" s="507">
        <f>$BB$73</f>
        <v>0</v>
      </c>
      <c r="N28" s="508"/>
      <c r="O28" s="508"/>
      <c r="P28" s="509"/>
      <c r="Q28" s="98"/>
      <c r="R28" s="130"/>
      <c r="S28" s="130"/>
      <c r="T28" s="505" t="s">
        <v>134</v>
      </c>
      <c r="U28" s="505"/>
      <c r="V28" s="505"/>
      <c r="W28" s="505"/>
      <c r="X28" s="505"/>
      <c r="Y28" s="506">
        <f>(ROUNDDOWN(AC28/40,1))</f>
        <v>0</v>
      </c>
      <c r="Z28" s="506"/>
      <c r="AA28" s="506"/>
      <c r="AB28" s="506"/>
      <c r="AC28" s="507">
        <f>$BB$73</f>
        <v>0</v>
      </c>
      <c r="AD28" s="508"/>
      <c r="AE28" s="508"/>
      <c r="AF28" s="509"/>
      <c r="AG28" s="133"/>
      <c r="AH28" s="130"/>
      <c r="AI28" s="134"/>
      <c r="AJ28" s="505" t="s">
        <v>134</v>
      </c>
      <c r="AK28" s="505"/>
      <c r="AL28" s="505"/>
      <c r="AM28" s="505"/>
      <c r="AN28" s="505"/>
      <c r="AO28" s="506">
        <f>(ROUNDDOWN(AS28/40,1))</f>
        <v>0</v>
      </c>
      <c r="AP28" s="506"/>
      <c r="AQ28" s="506"/>
      <c r="AR28" s="506"/>
      <c r="AS28" s="507">
        <f>$BB$73</f>
        <v>0</v>
      </c>
      <c r="AT28" s="508"/>
      <c r="AU28" s="508"/>
      <c r="AV28" s="509"/>
      <c r="AW28" s="176"/>
      <c r="AX28" s="174"/>
      <c r="AY28" s="175"/>
      <c r="AZ28" s="505" t="s">
        <v>134</v>
      </c>
      <c r="BA28" s="505"/>
      <c r="BB28" s="505"/>
      <c r="BC28" s="505"/>
      <c r="BD28" s="505"/>
      <c r="BE28" s="510">
        <f>(ROUNDDOWN(BI28/40,1))</f>
        <v>0</v>
      </c>
      <c r="BF28" s="510"/>
      <c r="BG28" s="510"/>
      <c r="BH28" s="510"/>
      <c r="BI28" s="507">
        <f>$BB$73</f>
        <v>0</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v>
      </c>
      <c r="N29" s="504"/>
      <c r="O29" s="504"/>
      <c r="P29" s="504"/>
      <c r="Q29" s="130"/>
      <c r="R29" s="130"/>
      <c r="S29" s="130"/>
      <c r="T29" s="501" t="s">
        <v>135</v>
      </c>
      <c r="U29" s="502"/>
      <c r="V29" s="502"/>
      <c r="W29" s="502"/>
      <c r="X29" s="502"/>
      <c r="Y29" s="504">
        <f>SUM(Y26:AB28)</f>
        <v>0</v>
      </c>
      <c r="Z29" s="504"/>
      <c r="AA29" s="504"/>
      <c r="AB29" s="504"/>
      <c r="AC29" s="504">
        <f>SUM(AC26:AF28)</f>
        <v>0</v>
      </c>
      <c r="AD29" s="504"/>
      <c r="AE29" s="504"/>
      <c r="AF29" s="504"/>
      <c r="AG29" s="133"/>
      <c r="AH29" s="130"/>
      <c r="AI29" s="134"/>
      <c r="AJ29" s="501" t="s">
        <v>136</v>
      </c>
      <c r="AK29" s="502"/>
      <c r="AL29" s="502"/>
      <c r="AM29" s="502"/>
      <c r="AN29" s="502"/>
      <c r="AO29" s="503">
        <f>SUM(AO26:AR28)</f>
        <v>0</v>
      </c>
      <c r="AP29" s="503"/>
      <c r="AQ29" s="503"/>
      <c r="AR29" s="503"/>
      <c r="AS29" s="504">
        <f>SUM(AS26:AV28)</f>
        <v>0</v>
      </c>
      <c r="AT29" s="504"/>
      <c r="AU29" s="504"/>
      <c r="AV29" s="504"/>
      <c r="AW29" s="176"/>
      <c r="AX29" s="174"/>
      <c r="AY29" s="175"/>
      <c r="AZ29" s="501" t="s">
        <v>136</v>
      </c>
      <c r="BA29" s="502"/>
      <c r="BB29" s="502"/>
      <c r="BC29" s="502"/>
      <c r="BD29" s="502"/>
      <c r="BE29" s="503">
        <f>SUM(BE26:BH28)</f>
        <v>0</v>
      </c>
      <c r="BF29" s="503"/>
      <c r="BG29" s="503"/>
      <c r="BH29" s="503"/>
      <c r="BI29" s="504">
        <f>SUM(BI26:BL28)</f>
        <v>0</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
      </c>
      <c r="O31" s="496"/>
      <c r="P31" s="497"/>
      <c r="Q31" s="161"/>
      <c r="R31" s="161"/>
      <c r="S31" s="161"/>
      <c r="T31" s="119"/>
      <c r="U31" s="119"/>
      <c r="V31" s="119"/>
      <c r="W31" s="119"/>
      <c r="X31" s="119"/>
      <c r="Y31" s="120"/>
      <c r="Z31" s="120"/>
      <c r="AA31" s="492" t="s">
        <v>126</v>
      </c>
      <c r="AB31" s="493"/>
      <c r="AC31" s="494"/>
      <c r="AD31" s="495" t="str">
        <f>IF(OR($BE$9&gt;0,),IF(AND(OR($D$5="○",$D$6="○"),$Y$29&gt;=0),"可",IF(AND(OR($D$5="○",$D$6="○"),$Y$29&lt;0),"不可","")),"")</f>
        <v/>
      </c>
      <c r="AE31" s="496"/>
      <c r="AF31" s="497"/>
      <c r="AG31" s="167"/>
      <c r="AH31" s="161"/>
      <c r="AI31" s="166"/>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c r="E37" s="473"/>
      <c r="F37" s="473"/>
      <c r="G37" s="473"/>
      <c r="H37" s="473"/>
      <c r="I37" s="474"/>
      <c r="J37" s="475"/>
      <c r="K37" s="473"/>
      <c r="L37" s="474"/>
      <c r="M37" s="475"/>
      <c r="N37" s="473"/>
      <c r="O37" s="474"/>
      <c r="P37" s="476"/>
      <c r="Q37" s="347"/>
      <c r="R37" s="347"/>
      <c r="S37" s="347"/>
      <c r="T37" s="347"/>
      <c r="U37" s="347"/>
      <c r="V37" s="34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7">
        <f t="shared" ref="AY37:AY56" si="4">SUM(W37:AX37)</f>
        <v>0</v>
      </c>
      <c r="AZ37" s="477"/>
      <c r="BA37" s="374"/>
      <c r="BB37" s="478">
        <f t="shared" ref="BB37:BB57" si="5">AY37/4</f>
        <v>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c r="E38" s="462"/>
      <c r="F38" s="462"/>
      <c r="G38" s="462"/>
      <c r="H38" s="462"/>
      <c r="I38" s="401"/>
      <c r="J38" s="463"/>
      <c r="K38" s="462"/>
      <c r="L38" s="401"/>
      <c r="M38" s="463"/>
      <c r="N38" s="462"/>
      <c r="O38" s="401"/>
      <c r="P38" s="402"/>
      <c r="Q38" s="403"/>
      <c r="R38" s="403"/>
      <c r="S38" s="403"/>
      <c r="T38" s="403"/>
      <c r="U38" s="403"/>
      <c r="V38" s="40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4">
        <f t="shared" si="4"/>
        <v>0</v>
      </c>
      <c r="AZ38" s="464"/>
      <c r="BA38" s="428"/>
      <c r="BB38" s="465">
        <f t="shared" si="5"/>
        <v>0</v>
      </c>
      <c r="BC38" s="466"/>
      <c r="BD38" s="467"/>
      <c r="BE38" s="468"/>
      <c r="BF38" s="469"/>
      <c r="BG38" s="470"/>
      <c r="BH38" s="468"/>
      <c r="BI38" s="469"/>
      <c r="BJ38" s="470"/>
      <c r="BK38" s="446"/>
      <c r="BL38" s="447"/>
      <c r="BM38" s="447"/>
      <c r="BN38" s="448"/>
      <c r="BO38" s="44"/>
    </row>
    <row r="39" spans="2:96" ht="21" customHeight="1">
      <c r="B39" s="340"/>
      <c r="C39" s="461"/>
      <c r="D39" s="449"/>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c r="E43" s="343"/>
      <c r="F43" s="343"/>
      <c r="G43" s="343"/>
      <c r="H43" s="343"/>
      <c r="I43" s="343"/>
      <c r="J43" s="343"/>
      <c r="K43" s="343"/>
      <c r="L43" s="343"/>
      <c r="M43" s="343"/>
      <c r="N43" s="343"/>
      <c r="O43" s="343"/>
      <c r="P43" s="402"/>
      <c r="Q43" s="403"/>
      <c r="R43" s="403"/>
      <c r="S43" s="403"/>
      <c r="T43" s="403"/>
      <c r="U43" s="403"/>
      <c r="V43" s="40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8">
        <f t="shared" si="4"/>
        <v>0</v>
      </c>
      <c r="AZ43" s="429"/>
      <c r="BA43" s="429"/>
      <c r="BB43" s="430">
        <f>AY43/4</f>
        <v>0</v>
      </c>
      <c r="BC43" s="430"/>
      <c r="BD43" s="430"/>
      <c r="BE43" s="431" t="e">
        <f>ROUNDDOWN(SUM(BB43:BD50)/AY60,1)</f>
        <v>#DIV/0!</v>
      </c>
      <c r="BF43" s="432"/>
      <c r="BG43" s="433"/>
      <c r="BH43" s="437">
        <f>ROUNDDOWN(SUM(BB43:BD50)/40,1)</f>
        <v>0</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c r="E44" s="324"/>
      <c r="F44" s="324"/>
      <c r="G44" s="324"/>
      <c r="H44" s="324"/>
      <c r="I44" s="324"/>
      <c r="J44" s="324"/>
      <c r="K44" s="324"/>
      <c r="L44" s="324"/>
      <c r="M44" s="324"/>
      <c r="N44" s="324"/>
      <c r="O44" s="324"/>
      <c r="P44" s="325"/>
      <c r="Q44" s="326"/>
      <c r="R44" s="326"/>
      <c r="S44" s="326"/>
      <c r="T44" s="326"/>
      <c r="U44" s="326"/>
      <c r="V44" s="327"/>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4">
        <f t="shared" si="4"/>
        <v>0</v>
      </c>
      <c r="AZ44" s="329"/>
      <c r="BA44" s="329"/>
      <c r="BB44" s="330">
        <f>AY44/4</f>
        <v>0</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c r="E45" s="324"/>
      <c r="F45" s="324"/>
      <c r="G45" s="324"/>
      <c r="H45" s="324"/>
      <c r="I45" s="324"/>
      <c r="J45" s="324"/>
      <c r="K45" s="324"/>
      <c r="L45" s="324"/>
      <c r="M45" s="324"/>
      <c r="N45" s="324"/>
      <c r="O45" s="324"/>
      <c r="P45" s="325"/>
      <c r="Q45" s="326"/>
      <c r="R45" s="326"/>
      <c r="S45" s="326"/>
      <c r="T45" s="326"/>
      <c r="U45" s="326"/>
      <c r="V45" s="327"/>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4">
        <f t="shared" si="4"/>
        <v>0</v>
      </c>
      <c r="AZ45" s="329"/>
      <c r="BA45" s="329"/>
      <c r="BB45" s="330">
        <f t="shared" si="5"/>
        <v>0</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c r="E46" s="324"/>
      <c r="F46" s="324"/>
      <c r="G46" s="324"/>
      <c r="H46" s="324"/>
      <c r="I46" s="324"/>
      <c r="J46" s="324"/>
      <c r="K46" s="324"/>
      <c r="L46" s="324"/>
      <c r="M46" s="324"/>
      <c r="N46" s="324"/>
      <c r="O46" s="324"/>
      <c r="P46" s="325"/>
      <c r="Q46" s="326"/>
      <c r="R46" s="326"/>
      <c r="S46" s="326"/>
      <c r="T46" s="326"/>
      <c r="U46" s="326"/>
      <c r="V46" s="327"/>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4">
        <f t="shared" si="4"/>
        <v>0</v>
      </c>
      <c r="AZ46" s="329"/>
      <c r="BA46" s="329"/>
      <c r="BB46" s="330">
        <f t="shared" si="5"/>
        <v>0</v>
      </c>
      <c r="BC46" s="330"/>
      <c r="BD46" s="330"/>
      <c r="BE46" s="406"/>
      <c r="BF46" s="407"/>
      <c r="BG46" s="408"/>
      <c r="BH46" s="440"/>
      <c r="BI46" s="441"/>
      <c r="BJ46" s="442"/>
      <c r="BK46" s="423"/>
      <c r="BL46" s="424"/>
      <c r="BM46" s="424"/>
      <c r="BN46" s="425"/>
      <c r="BO46" s="44"/>
    </row>
    <row r="47" spans="2:96" ht="21" customHeight="1">
      <c r="B47" s="340"/>
      <c r="C47" s="340"/>
      <c r="D47" s="323"/>
      <c r="E47" s="324"/>
      <c r="F47" s="324"/>
      <c r="G47" s="324"/>
      <c r="H47" s="324"/>
      <c r="I47" s="324"/>
      <c r="J47" s="324"/>
      <c r="K47" s="324"/>
      <c r="L47" s="324"/>
      <c r="M47" s="324"/>
      <c r="N47" s="324"/>
      <c r="O47" s="324"/>
      <c r="P47" s="325"/>
      <c r="Q47" s="326"/>
      <c r="R47" s="326"/>
      <c r="S47" s="326"/>
      <c r="T47" s="326"/>
      <c r="U47" s="326"/>
      <c r="V47" s="327"/>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4">
        <f t="shared" si="4"/>
        <v>0</v>
      </c>
      <c r="AZ47" s="329"/>
      <c r="BA47" s="329"/>
      <c r="BB47" s="330">
        <f t="shared" si="5"/>
        <v>0</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c r="E51" s="343"/>
      <c r="F51" s="343"/>
      <c r="G51" s="343"/>
      <c r="H51" s="343"/>
      <c r="I51" s="343"/>
      <c r="J51" s="343"/>
      <c r="K51" s="343"/>
      <c r="L51" s="343"/>
      <c r="M51" s="343"/>
      <c r="N51" s="343"/>
      <c r="O51" s="343"/>
      <c r="P51" s="402"/>
      <c r="Q51" s="403"/>
      <c r="R51" s="403"/>
      <c r="S51" s="403"/>
      <c r="T51" s="403"/>
      <c r="U51" s="403"/>
      <c r="V51" s="40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5">
        <f t="shared" si="4"/>
        <v>0</v>
      </c>
      <c r="AZ51" s="369"/>
      <c r="BA51" s="369"/>
      <c r="BB51" s="370">
        <f t="shared" si="5"/>
        <v>0</v>
      </c>
      <c r="BC51" s="370"/>
      <c r="BD51" s="370"/>
      <c r="BE51" s="406" t="e">
        <f>ROUNDDOWN(SUM(BB51:BD57)/AY60,1)</f>
        <v>#DIV/0!</v>
      </c>
      <c r="BF51" s="407"/>
      <c r="BG51" s="408"/>
      <c r="BH51" s="409">
        <f>ROUNDDOWN(SUM(BB51:BD57)/40,1)</f>
        <v>0</v>
      </c>
      <c r="BI51" s="410"/>
      <c r="BJ51" s="411"/>
      <c r="BK51" s="395"/>
      <c r="BL51" s="396"/>
      <c r="BM51" s="396"/>
      <c r="BN51" s="397"/>
      <c r="BO51" s="44"/>
    </row>
    <row r="52" spans="2:85" ht="21" customHeight="1">
      <c r="B52" s="340"/>
      <c r="C52" s="391"/>
      <c r="D52" s="393"/>
      <c r="E52" s="324"/>
      <c r="F52" s="324"/>
      <c r="G52" s="324"/>
      <c r="H52" s="324"/>
      <c r="I52" s="324"/>
      <c r="J52" s="324"/>
      <c r="K52" s="324"/>
      <c r="L52" s="324"/>
      <c r="M52" s="324"/>
      <c r="N52" s="324"/>
      <c r="O52" s="324"/>
      <c r="P52" s="325"/>
      <c r="Q52" s="326"/>
      <c r="R52" s="326"/>
      <c r="S52" s="326"/>
      <c r="T52" s="326"/>
      <c r="U52" s="326"/>
      <c r="V52" s="327"/>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4">
        <f t="shared" si="4"/>
        <v>0</v>
      </c>
      <c r="AZ52" s="329"/>
      <c r="BA52" s="329"/>
      <c r="BB52" s="330">
        <f t="shared" si="5"/>
        <v>0</v>
      </c>
      <c r="BC52" s="330"/>
      <c r="BD52" s="330"/>
      <c r="BE52" s="406"/>
      <c r="BF52" s="407"/>
      <c r="BG52" s="408"/>
      <c r="BH52" s="409"/>
      <c r="BI52" s="410"/>
      <c r="BJ52" s="411"/>
      <c r="BK52" s="321"/>
      <c r="BL52" s="321"/>
      <c r="BM52" s="321"/>
      <c r="BN52" s="322"/>
      <c r="BO52" s="44"/>
    </row>
    <row r="53" spans="2:85" ht="21" customHeight="1">
      <c r="B53" s="340"/>
      <c r="C53" s="391"/>
      <c r="D53" s="393"/>
      <c r="E53" s="324"/>
      <c r="F53" s="324"/>
      <c r="G53" s="324"/>
      <c r="H53" s="324"/>
      <c r="I53" s="324"/>
      <c r="J53" s="324"/>
      <c r="K53" s="324"/>
      <c r="L53" s="324"/>
      <c r="M53" s="324"/>
      <c r="N53" s="324"/>
      <c r="O53" s="324"/>
      <c r="P53" s="325"/>
      <c r="Q53" s="326"/>
      <c r="R53" s="326"/>
      <c r="S53" s="326"/>
      <c r="T53" s="326"/>
      <c r="U53" s="326"/>
      <c r="V53" s="327"/>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4">
        <f t="shared" si="4"/>
        <v>0</v>
      </c>
      <c r="AZ53" s="329"/>
      <c r="BA53" s="329"/>
      <c r="BB53" s="330">
        <f t="shared" si="5"/>
        <v>0</v>
      </c>
      <c r="BC53" s="330"/>
      <c r="BD53" s="330"/>
      <c r="BE53" s="406"/>
      <c r="BF53" s="407"/>
      <c r="BG53" s="408"/>
      <c r="BH53" s="409"/>
      <c r="BI53" s="410"/>
      <c r="BJ53" s="411"/>
      <c r="BK53" s="321"/>
      <c r="BL53" s="321"/>
      <c r="BM53" s="321"/>
      <c r="BN53" s="322"/>
      <c r="BO53" s="44"/>
    </row>
    <row r="54" spans="2:85" ht="21" customHeight="1">
      <c r="B54" s="340"/>
      <c r="C54" s="391"/>
      <c r="D54" s="393"/>
      <c r="E54" s="324"/>
      <c r="F54" s="324"/>
      <c r="G54" s="324"/>
      <c r="H54" s="324"/>
      <c r="I54" s="324"/>
      <c r="J54" s="324"/>
      <c r="K54" s="324"/>
      <c r="L54" s="324"/>
      <c r="M54" s="324"/>
      <c r="N54" s="324"/>
      <c r="O54" s="324"/>
      <c r="P54" s="325"/>
      <c r="Q54" s="326"/>
      <c r="R54" s="326"/>
      <c r="S54" s="326"/>
      <c r="T54" s="326"/>
      <c r="U54" s="326"/>
      <c r="V54" s="327"/>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4">
        <f t="shared" si="4"/>
        <v>0</v>
      </c>
      <c r="AZ54" s="329"/>
      <c r="BA54" s="329"/>
      <c r="BB54" s="330">
        <f t="shared" si="5"/>
        <v>0</v>
      </c>
      <c r="BC54" s="330"/>
      <c r="BD54" s="330"/>
      <c r="BE54" s="406"/>
      <c r="BF54" s="407"/>
      <c r="BG54" s="408"/>
      <c r="BH54" s="409"/>
      <c r="BI54" s="410"/>
      <c r="BJ54" s="411"/>
      <c r="BK54" s="321"/>
      <c r="BL54" s="321"/>
      <c r="BM54" s="321"/>
      <c r="BN54" s="322"/>
    </row>
    <row r="55" spans="2:85" ht="21" customHeight="1">
      <c r="B55" s="340"/>
      <c r="C55" s="391"/>
      <c r="D55" s="393"/>
      <c r="E55" s="324"/>
      <c r="F55" s="324"/>
      <c r="G55" s="324"/>
      <c r="H55" s="324"/>
      <c r="I55" s="324"/>
      <c r="J55" s="324"/>
      <c r="K55" s="324"/>
      <c r="L55" s="324"/>
      <c r="M55" s="324"/>
      <c r="N55" s="324"/>
      <c r="O55" s="324"/>
      <c r="P55" s="325"/>
      <c r="Q55" s="326"/>
      <c r="R55" s="326"/>
      <c r="S55" s="326"/>
      <c r="T55" s="326"/>
      <c r="U55" s="326"/>
      <c r="V55" s="327"/>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4">
        <f t="shared" si="4"/>
        <v>0</v>
      </c>
      <c r="AZ55" s="329"/>
      <c r="BA55" s="329"/>
      <c r="BB55" s="330">
        <f t="shared" si="5"/>
        <v>0</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4">
        <f>SUM(AY37:BA53)</f>
        <v>0</v>
      </c>
      <c r="AZ58" s="375"/>
      <c r="BA58" s="375"/>
      <c r="BB58" s="376">
        <f>SUM($BB$43:$BD$57)</f>
        <v>0</v>
      </c>
      <c r="BC58" s="376"/>
      <c r="BD58" s="376"/>
      <c r="BE58" s="384" t="e">
        <f>SUM(BE43:BG57)</f>
        <v>#DIV/0!</v>
      </c>
      <c r="BF58" s="384"/>
      <c r="BG58" s="384"/>
      <c r="BH58" s="385">
        <f>SUM(BH43:BJ57)</f>
        <v>0</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4">
        <f>SUM(AY38:BA54)</f>
        <v>0</v>
      </c>
      <c r="AZ59" s="375"/>
      <c r="BA59" s="375"/>
      <c r="BB59" s="376">
        <f>SUM($BB$37:$BD$57)</f>
        <v>0</v>
      </c>
      <c r="BC59" s="376"/>
      <c r="BD59" s="376"/>
      <c r="BE59" s="377"/>
      <c r="BF59" s="378"/>
      <c r="BG59" s="379"/>
      <c r="BH59" s="380"/>
      <c r="BI59" s="381"/>
      <c r="BJ59" s="381"/>
      <c r="BK59" s="382"/>
      <c r="BL59" s="382"/>
      <c r="BM59" s="382"/>
      <c r="BN59" s="383"/>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6"/>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c r="E65" s="343"/>
      <c r="F65" s="343"/>
      <c r="G65" s="343"/>
      <c r="H65" s="343"/>
      <c r="I65" s="343"/>
      <c r="J65" s="343"/>
      <c r="K65" s="343"/>
      <c r="L65" s="343"/>
      <c r="M65" s="343"/>
      <c r="N65" s="343"/>
      <c r="O65" s="343"/>
      <c r="P65" s="344"/>
      <c r="Q65" s="344"/>
      <c r="R65" s="344"/>
      <c r="S65" s="344"/>
      <c r="T65" s="344"/>
      <c r="U65" s="344"/>
      <c r="V65" s="34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8">
        <f t="shared" ref="AY65:AY72" si="9">SUM(W65:AX65)</f>
        <v>0</v>
      </c>
      <c r="AZ65" s="369"/>
      <c r="BA65" s="369"/>
      <c r="BB65" s="370">
        <f>AY65/4</f>
        <v>0</v>
      </c>
      <c r="BC65" s="370"/>
      <c r="BD65" s="371"/>
      <c r="BE65" s="295">
        <f>ROUNDDOWN(SUM($BB$65:$BD$72)/40,1)</f>
        <v>0</v>
      </c>
      <c r="BF65" s="295"/>
      <c r="BG65" s="295"/>
      <c r="BH65" s="295"/>
      <c r="BI65" s="295"/>
      <c r="BJ65" s="295"/>
      <c r="BK65" s="372"/>
      <c r="BL65" s="372"/>
      <c r="BM65" s="372"/>
      <c r="BN65" s="373"/>
    </row>
    <row r="66" spans="2:66" ht="21" customHeight="1">
      <c r="B66" s="340"/>
      <c r="C66" s="340"/>
      <c r="D66" s="323"/>
      <c r="E66" s="324"/>
      <c r="F66" s="324"/>
      <c r="G66" s="324"/>
      <c r="H66" s="324"/>
      <c r="I66" s="324"/>
      <c r="J66" s="324"/>
      <c r="K66" s="324"/>
      <c r="L66" s="324"/>
      <c r="M66" s="324"/>
      <c r="N66" s="324"/>
      <c r="O66" s="324"/>
      <c r="P66" s="332"/>
      <c r="Q66" s="332"/>
      <c r="R66" s="332"/>
      <c r="S66" s="332"/>
      <c r="T66" s="332"/>
      <c r="U66" s="332"/>
      <c r="V66" s="333"/>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8">
        <f t="shared" si="9"/>
        <v>0</v>
      </c>
      <c r="AZ66" s="329"/>
      <c r="BA66" s="329"/>
      <c r="BB66" s="330">
        <f>AY66/4</f>
        <v>0</v>
      </c>
      <c r="BC66" s="330"/>
      <c r="BD66" s="331"/>
      <c r="BE66" s="296"/>
      <c r="BF66" s="296"/>
      <c r="BG66" s="296"/>
      <c r="BH66" s="296"/>
      <c r="BI66" s="296"/>
      <c r="BJ66" s="296"/>
      <c r="BK66" s="321"/>
      <c r="BL66" s="321"/>
      <c r="BM66" s="321"/>
      <c r="BN66" s="322"/>
    </row>
    <row r="67" spans="2:66" ht="21" customHeight="1">
      <c r="B67" s="340"/>
      <c r="C67" s="340"/>
      <c r="D67" s="323"/>
      <c r="E67" s="324"/>
      <c r="F67" s="324"/>
      <c r="G67" s="324"/>
      <c r="H67" s="324"/>
      <c r="I67" s="324"/>
      <c r="J67" s="324"/>
      <c r="K67" s="324"/>
      <c r="L67" s="324"/>
      <c r="M67" s="324"/>
      <c r="N67" s="324"/>
      <c r="O67" s="324"/>
      <c r="P67" s="332"/>
      <c r="Q67" s="332"/>
      <c r="R67" s="332"/>
      <c r="S67" s="332"/>
      <c r="T67" s="332"/>
      <c r="U67" s="332"/>
      <c r="V67" s="333"/>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8">
        <f t="shared" si="9"/>
        <v>0</v>
      </c>
      <c r="AZ67" s="329"/>
      <c r="BA67" s="329"/>
      <c r="BB67" s="330">
        <f t="shared" ref="BB67:BB72" si="10">AY67/4</f>
        <v>0</v>
      </c>
      <c r="BC67" s="330"/>
      <c r="BD67" s="331"/>
      <c r="BE67" s="296"/>
      <c r="BF67" s="296"/>
      <c r="BG67" s="296"/>
      <c r="BH67" s="296"/>
      <c r="BI67" s="296"/>
      <c r="BJ67" s="296"/>
      <c r="BK67" s="321"/>
      <c r="BL67" s="321"/>
      <c r="BM67" s="321"/>
      <c r="BN67" s="322"/>
    </row>
    <row r="68" spans="2:66" ht="21" customHeight="1">
      <c r="B68" s="340"/>
      <c r="C68" s="340"/>
      <c r="D68" s="323"/>
      <c r="E68" s="324"/>
      <c r="F68" s="324"/>
      <c r="G68" s="324"/>
      <c r="H68" s="324"/>
      <c r="I68" s="324"/>
      <c r="J68" s="324"/>
      <c r="K68" s="324"/>
      <c r="L68" s="324"/>
      <c r="M68" s="324"/>
      <c r="N68" s="324"/>
      <c r="O68" s="324"/>
      <c r="P68" s="325"/>
      <c r="Q68" s="326"/>
      <c r="R68" s="326"/>
      <c r="S68" s="326"/>
      <c r="T68" s="326"/>
      <c r="U68" s="326"/>
      <c r="V68" s="327"/>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8">
        <f t="shared" si="9"/>
        <v>0</v>
      </c>
      <c r="AZ68" s="329"/>
      <c r="BA68" s="329"/>
      <c r="BB68" s="330">
        <f t="shared" si="10"/>
        <v>0</v>
      </c>
      <c r="BC68" s="330"/>
      <c r="BD68" s="331"/>
      <c r="BE68" s="296"/>
      <c r="BF68" s="296"/>
      <c r="BG68" s="296"/>
      <c r="BH68" s="296"/>
      <c r="BI68" s="296"/>
      <c r="BJ68" s="296"/>
      <c r="BK68" s="321"/>
      <c r="BL68" s="321"/>
      <c r="BM68" s="321"/>
      <c r="BN68" s="322"/>
    </row>
    <row r="69" spans="2:66" ht="21" customHeight="1">
      <c r="B69" s="340"/>
      <c r="C69" s="340"/>
      <c r="D69" s="323"/>
      <c r="E69" s="324"/>
      <c r="F69" s="324"/>
      <c r="G69" s="324"/>
      <c r="H69" s="324"/>
      <c r="I69" s="324"/>
      <c r="J69" s="324"/>
      <c r="K69" s="324"/>
      <c r="L69" s="324"/>
      <c r="M69" s="324"/>
      <c r="N69" s="324"/>
      <c r="O69" s="324"/>
      <c r="P69" s="332"/>
      <c r="Q69" s="332"/>
      <c r="R69" s="332"/>
      <c r="S69" s="332"/>
      <c r="T69" s="332"/>
      <c r="U69" s="332"/>
      <c r="V69" s="333"/>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8">
        <f t="shared" si="9"/>
        <v>0</v>
      </c>
      <c r="AZ69" s="329"/>
      <c r="BA69" s="329"/>
      <c r="BB69" s="330">
        <f t="shared" si="10"/>
        <v>0</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6">
        <f>SUM(AY65:BA72)</f>
        <v>0</v>
      </c>
      <c r="AZ73" s="307"/>
      <c r="BA73" s="307"/>
      <c r="BB73" s="308">
        <f>SUM($BB$65:$BD$72)</f>
        <v>0</v>
      </c>
      <c r="BC73" s="308"/>
      <c r="BD73" s="309"/>
      <c r="BE73" s="292">
        <f>SUM(BE65)</f>
        <v>0</v>
      </c>
      <c r="BF73" s="293"/>
      <c r="BG73" s="293"/>
      <c r="BH73" s="293"/>
      <c r="BI73" s="293"/>
      <c r="BJ73" s="294"/>
      <c r="BK73" s="310"/>
      <c r="BL73" s="310"/>
      <c r="BM73" s="310"/>
      <c r="BN73" s="311"/>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v>15</v>
      </c>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t="s">
        <v>71</v>
      </c>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98"/>
      <c r="BL5" s="198"/>
      <c r="BM5" s="198"/>
      <c r="BN5" s="198"/>
      <c r="BO5" s="205"/>
      <c r="BP5" s="195"/>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v>6</v>
      </c>
      <c r="AT6" s="576"/>
      <c r="AU6" s="576"/>
      <c r="AV6" s="577"/>
      <c r="AW6" s="575">
        <v>4</v>
      </c>
      <c r="AX6" s="576"/>
      <c r="AY6" s="576"/>
      <c r="AZ6" s="577"/>
      <c r="BA6" s="575">
        <v>5</v>
      </c>
      <c r="BB6" s="576"/>
      <c r="BC6" s="576"/>
      <c r="BD6" s="577"/>
      <c r="BE6" s="571">
        <f>SUM(AG6:BD6)</f>
        <v>15</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6</v>
      </c>
      <c r="AT9" s="572"/>
      <c r="AU9" s="572"/>
      <c r="AV9" s="573"/>
      <c r="AW9" s="571">
        <f t="shared" ref="AW9" si="2">AW6+AW8</f>
        <v>4</v>
      </c>
      <c r="AX9" s="572"/>
      <c r="AY9" s="572"/>
      <c r="AZ9" s="573"/>
      <c r="BA9" s="571">
        <f t="shared" ref="BA9" si="3">BA6+BA8</f>
        <v>5</v>
      </c>
      <c r="BB9" s="572"/>
      <c r="BC9" s="572"/>
      <c r="BD9" s="573"/>
      <c r="BE9" s="571">
        <f>BE6+BE8</f>
        <v>15</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t="s">
        <v>71</v>
      </c>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f>IF((OR($D$5="○",$D$6="○")),ROUNDDOWN(((BE$6+BE$8*0.9))/6,1))</f>
        <v>2.5</v>
      </c>
      <c r="AF14" s="552"/>
      <c r="AG14" s="552"/>
      <c r="AH14" s="553"/>
      <c r="AI14" s="538">
        <f>AE14*$AY$60</f>
        <v>80</v>
      </c>
      <c r="AJ14" s="539"/>
      <c r="AK14" s="540"/>
      <c r="AL14" s="538">
        <f>AE14*40</f>
        <v>100</v>
      </c>
      <c r="AM14" s="539"/>
      <c r="AN14" s="540"/>
      <c r="AQ14" s="548" t="s">
        <v>90</v>
      </c>
      <c r="AR14" s="549"/>
      <c r="AS14" s="549"/>
      <c r="AT14" s="549"/>
      <c r="AU14" s="550"/>
      <c r="AV14" s="535">
        <f>IF((OR($D$5="○",$D$6="○")),$BE$43)</f>
        <v>2.5</v>
      </c>
      <c r="AW14" s="536"/>
      <c r="AX14" s="536"/>
      <c r="AY14" s="537"/>
      <c r="AZ14" s="541">
        <f>AV14*$AY$60</f>
        <v>80</v>
      </c>
      <c r="BA14" s="541"/>
      <c r="BB14" s="541"/>
      <c r="BC14" s="538">
        <f>AV14*40</f>
        <v>100</v>
      </c>
      <c r="BD14" s="539"/>
      <c r="BE14" s="540"/>
      <c r="BF14" s="124"/>
      <c r="BG14" s="21"/>
      <c r="BH14" s="548" t="s">
        <v>129</v>
      </c>
      <c r="BI14" s="549"/>
      <c r="BJ14" s="549"/>
      <c r="BK14" s="549"/>
      <c r="BL14" s="550"/>
      <c r="BM14" s="535">
        <f>(ROUNDDOWN(BQ14/40,1))</f>
        <v>2.5</v>
      </c>
      <c r="BN14" s="536"/>
      <c r="BO14" s="536"/>
      <c r="BP14" s="537"/>
      <c r="BQ14" s="541">
        <f>$BB$73</f>
        <v>100.25</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2.5</v>
      </c>
      <c r="BN15" s="531"/>
      <c r="BO15" s="531"/>
      <c r="BP15" s="532"/>
      <c r="BQ15" s="542">
        <f>SUMIF(BQ12:BS14,"&lt;&gt;#VALUE!")</f>
        <v>100.25</v>
      </c>
      <c r="BR15" s="542"/>
      <c r="BS15" s="542"/>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0" t="s">
        <v>21</v>
      </c>
      <c r="AA16" s="421"/>
      <c r="AB16" s="421"/>
      <c r="AC16" s="421"/>
      <c r="AD16" s="534"/>
      <c r="AE16" s="535">
        <f>IF($D$6="○","",ROUNDDOWN(($AO$6+$AO$8*0.9)/9,1)+ROUNDDOWN(($AS$6-$AS$7+$AS$8*0.9)/6,1)+ROUNDDOWN($AS$7/12,1)+ROUNDDOWN(($AW$6-$AW$7+$AW$8*0.9)/4,1)+ROUNDDOWN($AW$7/8,1)+ROUNDDOWN(($BA$6-$BA$7+$BA$8*0.9)/2.5,1)+ROUNDDOWN($BA$7/5,1))</f>
        <v>4</v>
      </c>
      <c r="AF16" s="536"/>
      <c r="AG16" s="536"/>
      <c r="AH16" s="537"/>
      <c r="AI16" s="538">
        <f>AE16*$AY$60</f>
        <v>128</v>
      </c>
      <c r="AJ16" s="539"/>
      <c r="AK16" s="540"/>
      <c r="AL16" s="538">
        <f>AE16*40</f>
        <v>160</v>
      </c>
      <c r="AM16" s="539"/>
      <c r="AN16" s="540"/>
      <c r="AO16" s="3"/>
      <c r="AP16" s="3"/>
      <c r="AQ16" s="420" t="s">
        <v>21</v>
      </c>
      <c r="AR16" s="421"/>
      <c r="AS16" s="421"/>
      <c r="AT16" s="421"/>
      <c r="AU16" s="534"/>
      <c r="AV16" s="535">
        <f>IF(($D$6="○"),"",$BE$51)</f>
        <v>4.2</v>
      </c>
      <c r="AW16" s="536"/>
      <c r="AX16" s="536"/>
      <c r="AY16" s="537"/>
      <c r="AZ16" s="541">
        <f>AV16*$AY$60</f>
        <v>134.4</v>
      </c>
      <c r="BA16" s="541"/>
      <c r="BB16" s="541"/>
      <c r="BC16" s="538">
        <f>AV16*40</f>
        <v>168</v>
      </c>
      <c r="BD16" s="539"/>
      <c r="BE16" s="540"/>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7" t="s">
        <v>0</v>
      </c>
      <c r="AA17" s="528"/>
      <c r="AB17" s="528"/>
      <c r="AC17" s="528"/>
      <c r="AD17" s="529"/>
      <c r="AE17" s="530">
        <f>SUM(AE14:AH16)</f>
        <v>6.5</v>
      </c>
      <c r="AF17" s="531"/>
      <c r="AG17" s="531"/>
      <c r="AH17" s="532"/>
      <c r="AI17" s="533">
        <f>SUMIF(AI14:AK16,"&lt;&gt;#VALUE!")</f>
        <v>208</v>
      </c>
      <c r="AJ17" s="533"/>
      <c r="AK17" s="533"/>
      <c r="AL17" s="533">
        <f>SUMIF(AL14:AN16,"&lt;&gt;#VALUE!")</f>
        <v>260</v>
      </c>
      <c r="AM17" s="533"/>
      <c r="AN17" s="533"/>
      <c r="AO17" s="69"/>
      <c r="AP17" s="69"/>
      <c r="AQ17" s="527" t="s">
        <v>0</v>
      </c>
      <c r="AR17" s="528"/>
      <c r="AS17" s="528"/>
      <c r="AT17" s="528"/>
      <c r="AU17" s="529"/>
      <c r="AV17" s="530">
        <f>SUM(AV14:AY16)</f>
        <v>6.7</v>
      </c>
      <c r="AW17" s="531"/>
      <c r="AX17" s="531"/>
      <c r="AY17" s="532"/>
      <c r="AZ17" s="542">
        <f>SUMIF(AZ14:BB16,"&lt;&gt;#VALUE!")</f>
        <v>214.4</v>
      </c>
      <c r="BA17" s="542"/>
      <c r="BB17" s="542"/>
      <c r="BC17" s="527">
        <f>SUMIF(BC14:BE16,"&lt;&gt;#VALUE!")</f>
        <v>268</v>
      </c>
      <c r="BD17" s="528"/>
      <c r="BE17" s="529"/>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-1.2</v>
      </c>
      <c r="J26" s="514"/>
      <c r="K26" s="514"/>
      <c r="L26" s="514"/>
      <c r="M26" s="514">
        <f>((((ROUNDDOWN($BE$9/12,1))*40)))*-1</f>
        <v>-48</v>
      </c>
      <c r="N26" s="514"/>
      <c r="O26" s="514"/>
      <c r="P26" s="514"/>
      <c r="Q26" s="98"/>
      <c r="R26" s="130"/>
      <c r="S26" s="130"/>
      <c r="T26" s="518" t="s">
        <v>130</v>
      </c>
      <c r="U26" s="518"/>
      <c r="V26" s="518"/>
      <c r="W26" s="518"/>
      <c r="X26" s="518"/>
      <c r="Y26" s="514">
        <f>(ROUNDDOWN(AC26/40,1))</f>
        <v>-0.5</v>
      </c>
      <c r="Z26" s="514"/>
      <c r="AA26" s="514"/>
      <c r="AB26" s="514"/>
      <c r="AC26" s="514">
        <f>((((ROUNDDOWN($BE$9/30,1))*40)))*-1</f>
        <v>-20</v>
      </c>
      <c r="AD26" s="514"/>
      <c r="AE26" s="514"/>
      <c r="AF26" s="514"/>
      <c r="AG26" s="133"/>
      <c r="AH26" s="130"/>
      <c r="AI26" s="134"/>
      <c r="AJ26" s="518" t="s">
        <v>130</v>
      </c>
      <c r="AK26" s="518"/>
      <c r="AL26" s="518"/>
      <c r="AM26" s="518"/>
      <c r="AN26" s="518"/>
      <c r="AO26" s="514">
        <f>(ROUNDDOWN(AS26/40,1))</f>
        <v>-2</v>
      </c>
      <c r="AP26" s="514"/>
      <c r="AQ26" s="514"/>
      <c r="AR26" s="514"/>
      <c r="AS26" s="514">
        <f>((((ROUNDDOWN($BE$9/7.5,1))*40)))*-1</f>
        <v>-80</v>
      </c>
      <c r="AT26" s="514"/>
      <c r="AU26" s="514"/>
      <c r="AV26" s="514"/>
      <c r="AW26" s="176"/>
      <c r="AX26" s="174"/>
      <c r="AY26" s="175"/>
      <c r="AZ26" s="518" t="s">
        <v>130</v>
      </c>
      <c r="BA26" s="518"/>
      <c r="BB26" s="518"/>
      <c r="BC26" s="518"/>
      <c r="BD26" s="518"/>
      <c r="BE26" s="514">
        <f>(ROUNDDOWN(BI26/40,1))</f>
        <v>-0.7</v>
      </c>
      <c r="BF26" s="514"/>
      <c r="BG26" s="514"/>
      <c r="BH26" s="514"/>
      <c r="BI26" s="515">
        <f>((((ROUNDDOWN($BE$9/20,1))*40)))*-1</f>
        <v>-28</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-1.3</v>
      </c>
      <c r="J27" s="514"/>
      <c r="K27" s="514"/>
      <c r="L27" s="514"/>
      <c r="M27" s="515">
        <f>($AL$17-$AI$17)*-1</f>
        <v>-52</v>
      </c>
      <c r="N27" s="516"/>
      <c r="O27" s="516"/>
      <c r="P27" s="517"/>
      <c r="Q27" s="98"/>
      <c r="R27" s="130"/>
      <c r="S27" s="130"/>
      <c r="T27" s="511" t="s">
        <v>131</v>
      </c>
      <c r="U27" s="512"/>
      <c r="V27" s="512"/>
      <c r="W27" s="512"/>
      <c r="X27" s="513"/>
      <c r="Y27" s="514">
        <f>(ROUNDDOWN(AC27/40,1))</f>
        <v>-1.3</v>
      </c>
      <c r="Z27" s="514"/>
      <c r="AA27" s="514"/>
      <c r="AB27" s="514"/>
      <c r="AC27" s="515">
        <f>($AL$17-$AI$17)*-1</f>
        <v>-52</v>
      </c>
      <c r="AD27" s="516"/>
      <c r="AE27" s="516"/>
      <c r="AF27" s="517"/>
      <c r="AG27" s="133"/>
      <c r="AH27" s="130"/>
      <c r="AI27" s="134"/>
      <c r="AJ27" s="511" t="s">
        <v>131</v>
      </c>
      <c r="AK27" s="512"/>
      <c r="AL27" s="512"/>
      <c r="AM27" s="512"/>
      <c r="AN27" s="513"/>
      <c r="AO27" s="514">
        <f>(ROUNDDOWN(AS27/40,1))</f>
        <v>-1.3</v>
      </c>
      <c r="AP27" s="514"/>
      <c r="AQ27" s="514"/>
      <c r="AR27" s="514"/>
      <c r="AS27" s="515">
        <f>($AL$17-$AI$17)*-1</f>
        <v>-52</v>
      </c>
      <c r="AT27" s="516"/>
      <c r="AU27" s="516"/>
      <c r="AV27" s="517"/>
      <c r="AW27" s="176"/>
      <c r="AX27" s="174"/>
      <c r="AY27" s="175"/>
      <c r="AZ27" s="511" t="s">
        <v>131</v>
      </c>
      <c r="BA27" s="512"/>
      <c r="BB27" s="512"/>
      <c r="BC27" s="512"/>
      <c r="BD27" s="513"/>
      <c r="BE27" s="514">
        <f>(ROUNDDOWN(BI27/40,1))</f>
        <v>-1.3</v>
      </c>
      <c r="BF27" s="514"/>
      <c r="BG27" s="514"/>
      <c r="BH27" s="514"/>
      <c r="BI27" s="515">
        <f>($AL$17-$AI$17)*-1</f>
        <v>-52</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2.5</v>
      </c>
      <c r="J28" s="506"/>
      <c r="K28" s="506"/>
      <c r="L28" s="506"/>
      <c r="M28" s="507">
        <f>$BB$73</f>
        <v>100.25</v>
      </c>
      <c r="N28" s="508"/>
      <c r="O28" s="508"/>
      <c r="P28" s="509"/>
      <c r="Q28" s="98"/>
      <c r="R28" s="130"/>
      <c r="S28" s="130"/>
      <c r="T28" s="505" t="s">
        <v>134</v>
      </c>
      <c r="U28" s="505"/>
      <c r="V28" s="505"/>
      <c r="W28" s="505"/>
      <c r="X28" s="505"/>
      <c r="Y28" s="506">
        <f>(ROUNDDOWN(AC28/40,1))</f>
        <v>2.5</v>
      </c>
      <c r="Z28" s="506"/>
      <c r="AA28" s="506"/>
      <c r="AB28" s="506"/>
      <c r="AC28" s="507">
        <f>$BB$73</f>
        <v>100.25</v>
      </c>
      <c r="AD28" s="508"/>
      <c r="AE28" s="508"/>
      <c r="AF28" s="509"/>
      <c r="AG28" s="133"/>
      <c r="AH28" s="130"/>
      <c r="AI28" s="134"/>
      <c r="AJ28" s="505" t="s">
        <v>134</v>
      </c>
      <c r="AK28" s="505"/>
      <c r="AL28" s="505"/>
      <c r="AM28" s="505"/>
      <c r="AN28" s="505"/>
      <c r="AO28" s="506">
        <f>(ROUNDDOWN(AS28/40,1))</f>
        <v>2.5</v>
      </c>
      <c r="AP28" s="506"/>
      <c r="AQ28" s="506"/>
      <c r="AR28" s="506"/>
      <c r="AS28" s="507">
        <f>$BB$73</f>
        <v>100.25</v>
      </c>
      <c r="AT28" s="508"/>
      <c r="AU28" s="508"/>
      <c r="AV28" s="509"/>
      <c r="AW28" s="176"/>
      <c r="AX28" s="174"/>
      <c r="AY28" s="175"/>
      <c r="AZ28" s="505" t="s">
        <v>134</v>
      </c>
      <c r="BA28" s="505"/>
      <c r="BB28" s="505"/>
      <c r="BC28" s="505"/>
      <c r="BD28" s="505"/>
      <c r="BE28" s="510">
        <f>(ROUNDDOWN(BI28/40,1))</f>
        <v>2.5</v>
      </c>
      <c r="BF28" s="510"/>
      <c r="BG28" s="510"/>
      <c r="BH28" s="510"/>
      <c r="BI28" s="507">
        <f>$BB$73</f>
        <v>100.25</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0.25</v>
      </c>
      <c r="N29" s="504"/>
      <c r="O29" s="504"/>
      <c r="P29" s="504"/>
      <c r="Q29" s="130"/>
      <c r="R29" s="130"/>
      <c r="S29" s="130"/>
      <c r="T29" s="501" t="s">
        <v>135</v>
      </c>
      <c r="U29" s="502"/>
      <c r="V29" s="502"/>
      <c r="W29" s="502"/>
      <c r="X29" s="502"/>
      <c r="Y29" s="504">
        <f>SUM(Y26:AB28)</f>
        <v>0.7</v>
      </c>
      <c r="Z29" s="504"/>
      <c r="AA29" s="504"/>
      <c r="AB29" s="504"/>
      <c r="AC29" s="504">
        <f>SUM(AC26:AF28)</f>
        <v>28.25</v>
      </c>
      <c r="AD29" s="504"/>
      <c r="AE29" s="504"/>
      <c r="AF29" s="504"/>
      <c r="AG29" s="133"/>
      <c r="AH29" s="130"/>
      <c r="AI29" s="134"/>
      <c r="AJ29" s="501" t="s">
        <v>136</v>
      </c>
      <c r="AK29" s="502"/>
      <c r="AL29" s="502"/>
      <c r="AM29" s="502"/>
      <c r="AN29" s="502"/>
      <c r="AO29" s="503">
        <f>SUM(AO26:AR28)</f>
        <v>-0.79999999999999982</v>
      </c>
      <c r="AP29" s="503"/>
      <c r="AQ29" s="503"/>
      <c r="AR29" s="503"/>
      <c r="AS29" s="504">
        <f>SUM(AS26:AV28)</f>
        <v>-31.75</v>
      </c>
      <c r="AT29" s="504"/>
      <c r="AU29" s="504"/>
      <c r="AV29" s="504"/>
      <c r="AW29" s="176"/>
      <c r="AX29" s="174"/>
      <c r="AY29" s="175"/>
      <c r="AZ29" s="501" t="s">
        <v>136</v>
      </c>
      <c r="BA29" s="502"/>
      <c r="BB29" s="502"/>
      <c r="BC29" s="502"/>
      <c r="BD29" s="502"/>
      <c r="BE29" s="503">
        <f>SUM(BE26:BH28)</f>
        <v>0.5</v>
      </c>
      <c r="BF29" s="503"/>
      <c r="BG29" s="503"/>
      <c r="BH29" s="503"/>
      <c r="BI29" s="504">
        <f>SUM(BI26:BL28)</f>
        <v>20.25</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可</v>
      </c>
      <c r="O31" s="496"/>
      <c r="P31" s="497"/>
      <c r="Q31" s="198"/>
      <c r="R31" s="198"/>
      <c r="S31" s="198"/>
      <c r="T31" s="119"/>
      <c r="U31" s="119"/>
      <c r="V31" s="119"/>
      <c r="W31" s="119"/>
      <c r="X31" s="119"/>
      <c r="Y31" s="120"/>
      <c r="Z31" s="120"/>
      <c r="AA31" s="492" t="s">
        <v>126</v>
      </c>
      <c r="AB31" s="493"/>
      <c r="AC31" s="494"/>
      <c r="AD31" s="495" t="str">
        <f>IF(OR($BE$9&gt;0,),IF(AND(OR($D$5="○",$D$6="○"),$Y$29&gt;=0),"可",IF(AND(OR($D$5="○",$D$6="○"),$Y$29&lt;0),"不可","")),"")</f>
        <v>可</v>
      </c>
      <c r="AE31" s="496"/>
      <c r="AF31" s="497"/>
      <c r="AG31" s="199"/>
      <c r="AH31" s="198"/>
      <c r="AI31" s="197"/>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t="s">
        <v>2</v>
      </c>
      <c r="E37" s="473"/>
      <c r="F37" s="473"/>
      <c r="G37" s="473"/>
      <c r="H37" s="473"/>
      <c r="I37" s="474"/>
      <c r="J37" s="475"/>
      <c r="K37" s="473"/>
      <c r="L37" s="474"/>
      <c r="M37" s="475"/>
      <c r="N37" s="473"/>
      <c r="O37" s="474"/>
      <c r="P37" s="476"/>
      <c r="Q37" s="347"/>
      <c r="R37" s="347"/>
      <c r="S37" s="347"/>
      <c r="T37" s="347"/>
      <c r="U37" s="347"/>
      <c r="V37" s="34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7">
        <f t="shared" ref="AY37:AY56" si="4">SUM(W37:AX37)</f>
        <v>80</v>
      </c>
      <c r="AZ37" s="477"/>
      <c r="BA37" s="374"/>
      <c r="BB37" s="478">
        <f t="shared" ref="BB37:BB57" si="5">AY37/4</f>
        <v>20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t="s">
        <v>1</v>
      </c>
      <c r="E38" s="462"/>
      <c r="F38" s="462"/>
      <c r="G38" s="462"/>
      <c r="H38" s="462"/>
      <c r="I38" s="401"/>
      <c r="J38" s="463"/>
      <c r="K38" s="462"/>
      <c r="L38" s="401"/>
      <c r="M38" s="463"/>
      <c r="N38" s="462"/>
      <c r="O38" s="401"/>
      <c r="P38" s="402"/>
      <c r="Q38" s="403"/>
      <c r="R38" s="403"/>
      <c r="S38" s="403"/>
      <c r="T38" s="403"/>
      <c r="U38" s="403"/>
      <c r="V38" s="40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4">
        <f t="shared" si="4"/>
        <v>160</v>
      </c>
      <c r="AZ38" s="464"/>
      <c r="BA38" s="428"/>
      <c r="BB38" s="465">
        <f t="shared" si="5"/>
        <v>40</v>
      </c>
      <c r="BC38" s="466"/>
      <c r="BD38" s="467"/>
      <c r="BE38" s="468"/>
      <c r="BF38" s="469"/>
      <c r="BG38" s="470"/>
      <c r="BH38" s="468"/>
      <c r="BI38" s="469"/>
      <c r="BJ38" s="470"/>
      <c r="BK38" s="446"/>
      <c r="BL38" s="447"/>
      <c r="BM38" s="447"/>
      <c r="BN38" s="448"/>
      <c r="BO38" s="44"/>
    </row>
    <row r="39" spans="2:96" ht="21" customHeight="1">
      <c r="B39" s="340"/>
      <c r="C39" s="461"/>
      <c r="D39" s="449" t="s">
        <v>1</v>
      </c>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t="s">
        <v>76</v>
      </c>
      <c r="E43" s="343"/>
      <c r="F43" s="343"/>
      <c r="G43" s="343"/>
      <c r="H43" s="343"/>
      <c r="I43" s="343"/>
      <c r="J43" s="343"/>
      <c r="K43" s="343"/>
      <c r="L43" s="343"/>
      <c r="M43" s="343"/>
      <c r="N43" s="343"/>
      <c r="O43" s="343"/>
      <c r="P43" s="402"/>
      <c r="Q43" s="403"/>
      <c r="R43" s="403"/>
      <c r="S43" s="403"/>
      <c r="T43" s="403"/>
      <c r="U43" s="403"/>
      <c r="V43" s="40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8">
        <f t="shared" si="4"/>
        <v>96</v>
      </c>
      <c r="AZ43" s="429"/>
      <c r="BA43" s="429"/>
      <c r="BB43" s="430">
        <f>AY43/4</f>
        <v>24</v>
      </c>
      <c r="BC43" s="430"/>
      <c r="BD43" s="430"/>
      <c r="BE43" s="431">
        <f>ROUNDDOWN(SUM(BB43:BD50)/AY60,1)</f>
        <v>2.5</v>
      </c>
      <c r="BF43" s="432"/>
      <c r="BG43" s="433"/>
      <c r="BH43" s="437">
        <f>ROUNDDOWN(SUM(BB43:BD50)/40,1)</f>
        <v>2</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t="s">
        <v>77</v>
      </c>
      <c r="E44" s="324"/>
      <c r="F44" s="324"/>
      <c r="G44" s="324"/>
      <c r="H44" s="324"/>
      <c r="I44" s="324"/>
      <c r="J44" s="324"/>
      <c r="K44" s="324"/>
      <c r="L44" s="324"/>
      <c r="M44" s="324"/>
      <c r="N44" s="324"/>
      <c r="O44" s="324"/>
      <c r="P44" s="325"/>
      <c r="Q44" s="326"/>
      <c r="R44" s="326"/>
      <c r="S44" s="326"/>
      <c r="T44" s="326"/>
      <c r="U44" s="326"/>
      <c r="V44" s="327"/>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4">
        <f t="shared" si="4"/>
        <v>61</v>
      </c>
      <c r="AZ44" s="329"/>
      <c r="BA44" s="329"/>
      <c r="BB44" s="330">
        <f>AY44/4</f>
        <v>15.25</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t="s">
        <v>144</v>
      </c>
      <c r="E45" s="324"/>
      <c r="F45" s="324"/>
      <c r="G45" s="324"/>
      <c r="H45" s="324"/>
      <c r="I45" s="324"/>
      <c r="J45" s="324"/>
      <c r="K45" s="324"/>
      <c r="L45" s="324"/>
      <c r="M45" s="324"/>
      <c r="N45" s="324"/>
      <c r="O45" s="324"/>
      <c r="P45" s="325"/>
      <c r="Q45" s="326"/>
      <c r="R45" s="326"/>
      <c r="S45" s="326"/>
      <c r="T45" s="326"/>
      <c r="U45" s="326"/>
      <c r="V45" s="327"/>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4">
        <f t="shared" si="4"/>
        <v>61</v>
      </c>
      <c r="AZ45" s="329"/>
      <c r="BA45" s="329"/>
      <c r="BB45" s="330">
        <f t="shared" si="5"/>
        <v>15.25</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t="s">
        <v>149</v>
      </c>
      <c r="E46" s="324"/>
      <c r="F46" s="324"/>
      <c r="G46" s="324"/>
      <c r="H46" s="324"/>
      <c r="I46" s="324"/>
      <c r="J46" s="324"/>
      <c r="K46" s="324"/>
      <c r="L46" s="324"/>
      <c r="M46" s="324"/>
      <c r="N46" s="324"/>
      <c r="O46" s="324"/>
      <c r="P46" s="325"/>
      <c r="Q46" s="326"/>
      <c r="R46" s="326"/>
      <c r="S46" s="326"/>
      <c r="T46" s="326"/>
      <c r="U46" s="326"/>
      <c r="V46" s="327"/>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4">
        <f t="shared" si="4"/>
        <v>57</v>
      </c>
      <c r="AZ46" s="329"/>
      <c r="BA46" s="329"/>
      <c r="BB46" s="330">
        <f t="shared" si="5"/>
        <v>14.25</v>
      </c>
      <c r="BC46" s="330"/>
      <c r="BD46" s="330"/>
      <c r="BE46" s="406"/>
      <c r="BF46" s="407"/>
      <c r="BG46" s="408"/>
      <c r="BH46" s="440"/>
      <c r="BI46" s="441"/>
      <c r="BJ46" s="442"/>
      <c r="BK46" s="423"/>
      <c r="BL46" s="424"/>
      <c r="BM46" s="424"/>
      <c r="BN46" s="425"/>
      <c r="BO46" s="44"/>
    </row>
    <row r="47" spans="2:96" ht="21" customHeight="1">
      <c r="B47" s="340"/>
      <c r="C47" s="340"/>
      <c r="D47" s="323" t="s">
        <v>150</v>
      </c>
      <c r="E47" s="324"/>
      <c r="F47" s="324"/>
      <c r="G47" s="324"/>
      <c r="H47" s="324"/>
      <c r="I47" s="324"/>
      <c r="J47" s="324"/>
      <c r="K47" s="324"/>
      <c r="L47" s="324"/>
      <c r="M47" s="324"/>
      <c r="N47" s="324"/>
      <c r="O47" s="324"/>
      <c r="P47" s="325"/>
      <c r="Q47" s="326"/>
      <c r="R47" s="326"/>
      <c r="S47" s="326"/>
      <c r="T47" s="326"/>
      <c r="U47" s="326"/>
      <c r="V47" s="327"/>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4">
        <f t="shared" si="4"/>
        <v>57</v>
      </c>
      <c r="AZ47" s="329"/>
      <c r="BA47" s="329"/>
      <c r="BB47" s="330">
        <f t="shared" si="5"/>
        <v>14.25</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t="s">
        <v>78</v>
      </c>
      <c r="E51" s="343"/>
      <c r="F51" s="343"/>
      <c r="G51" s="343"/>
      <c r="H51" s="343"/>
      <c r="I51" s="343"/>
      <c r="J51" s="343"/>
      <c r="K51" s="343"/>
      <c r="L51" s="343"/>
      <c r="M51" s="343"/>
      <c r="N51" s="343"/>
      <c r="O51" s="343"/>
      <c r="P51" s="402"/>
      <c r="Q51" s="403"/>
      <c r="R51" s="403"/>
      <c r="S51" s="403"/>
      <c r="T51" s="403"/>
      <c r="U51" s="403"/>
      <c r="V51" s="40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5">
        <f t="shared" si="4"/>
        <v>105</v>
      </c>
      <c r="AZ51" s="369"/>
      <c r="BA51" s="369"/>
      <c r="BB51" s="370">
        <f t="shared" si="5"/>
        <v>26.25</v>
      </c>
      <c r="BC51" s="370"/>
      <c r="BD51" s="370"/>
      <c r="BE51" s="406">
        <f>ROUNDDOWN(SUM(BB51:BD57)/AY60,1)</f>
        <v>4.2</v>
      </c>
      <c r="BF51" s="407"/>
      <c r="BG51" s="408"/>
      <c r="BH51" s="409">
        <f>ROUNDDOWN(SUM(BB51:BD57)/40,1)</f>
        <v>3.3</v>
      </c>
      <c r="BI51" s="410"/>
      <c r="BJ51" s="411"/>
      <c r="BK51" s="395"/>
      <c r="BL51" s="396"/>
      <c r="BM51" s="396"/>
      <c r="BN51" s="397"/>
      <c r="BO51" s="44"/>
    </row>
    <row r="52" spans="2:85" ht="21" customHeight="1">
      <c r="B52" s="340"/>
      <c r="C52" s="391"/>
      <c r="D52" s="393" t="s">
        <v>79</v>
      </c>
      <c r="E52" s="324"/>
      <c r="F52" s="324"/>
      <c r="G52" s="324"/>
      <c r="H52" s="324"/>
      <c r="I52" s="324"/>
      <c r="J52" s="324"/>
      <c r="K52" s="324"/>
      <c r="L52" s="324"/>
      <c r="M52" s="324"/>
      <c r="N52" s="324"/>
      <c r="O52" s="324"/>
      <c r="P52" s="325"/>
      <c r="Q52" s="326"/>
      <c r="R52" s="326"/>
      <c r="S52" s="326"/>
      <c r="T52" s="326"/>
      <c r="U52" s="326"/>
      <c r="V52" s="327"/>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4">
        <f t="shared" si="4"/>
        <v>91</v>
      </c>
      <c r="AZ52" s="329"/>
      <c r="BA52" s="329"/>
      <c r="BB52" s="330">
        <f t="shared" si="5"/>
        <v>22.75</v>
      </c>
      <c r="BC52" s="330"/>
      <c r="BD52" s="330"/>
      <c r="BE52" s="406"/>
      <c r="BF52" s="407"/>
      <c r="BG52" s="408"/>
      <c r="BH52" s="409"/>
      <c r="BI52" s="410"/>
      <c r="BJ52" s="411"/>
      <c r="BK52" s="321"/>
      <c r="BL52" s="321"/>
      <c r="BM52" s="321"/>
      <c r="BN52" s="322"/>
      <c r="BO52" s="44"/>
    </row>
    <row r="53" spans="2:85" ht="21" customHeight="1">
      <c r="B53" s="340"/>
      <c r="C53" s="391"/>
      <c r="D53" s="393" t="s">
        <v>145</v>
      </c>
      <c r="E53" s="324"/>
      <c r="F53" s="324"/>
      <c r="G53" s="324"/>
      <c r="H53" s="324"/>
      <c r="I53" s="324"/>
      <c r="J53" s="324"/>
      <c r="K53" s="324"/>
      <c r="L53" s="324"/>
      <c r="M53" s="324"/>
      <c r="N53" s="324"/>
      <c r="O53" s="324"/>
      <c r="P53" s="325"/>
      <c r="Q53" s="326"/>
      <c r="R53" s="326"/>
      <c r="S53" s="326"/>
      <c r="T53" s="326"/>
      <c r="U53" s="326"/>
      <c r="V53" s="327"/>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4">
        <f t="shared" si="4"/>
        <v>119</v>
      </c>
      <c r="AZ53" s="329"/>
      <c r="BA53" s="329"/>
      <c r="BB53" s="330">
        <f t="shared" si="5"/>
        <v>29.75</v>
      </c>
      <c r="BC53" s="330"/>
      <c r="BD53" s="330"/>
      <c r="BE53" s="406"/>
      <c r="BF53" s="407"/>
      <c r="BG53" s="408"/>
      <c r="BH53" s="409"/>
      <c r="BI53" s="410"/>
      <c r="BJ53" s="411"/>
      <c r="BK53" s="321"/>
      <c r="BL53" s="321"/>
      <c r="BM53" s="321"/>
      <c r="BN53" s="322"/>
      <c r="BO53" s="44"/>
    </row>
    <row r="54" spans="2:85" ht="21" customHeight="1">
      <c r="B54" s="340"/>
      <c r="C54" s="391"/>
      <c r="D54" s="393" t="s">
        <v>146</v>
      </c>
      <c r="E54" s="324"/>
      <c r="F54" s="324"/>
      <c r="G54" s="324"/>
      <c r="H54" s="324"/>
      <c r="I54" s="324"/>
      <c r="J54" s="324"/>
      <c r="K54" s="324"/>
      <c r="L54" s="324"/>
      <c r="M54" s="324"/>
      <c r="N54" s="324"/>
      <c r="O54" s="324"/>
      <c r="P54" s="325"/>
      <c r="Q54" s="326"/>
      <c r="R54" s="326"/>
      <c r="S54" s="326"/>
      <c r="T54" s="326"/>
      <c r="U54" s="326"/>
      <c r="V54" s="327"/>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4">
        <f t="shared" si="4"/>
        <v>112</v>
      </c>
      <c r="AZ54" s="329"/>
      <c r="BA54" s="329"/>
      <c r="BB54" s="330">
        <f t="shared" si="5"/>
        <v>28</v>
      </c>
      <c r="BC54" s="330"/>
      <c r="BD54" s="330"/>
      <c r="BE54" s="406"/>
      <c r="BF54" s="407"/>
      <c r="BG54" s="408"/>
      <c r="BH54" s="409"/>
      <c r="BI54" s="410"/>
      <c r="BJ54" s="411"/>
      <c r="BK54" s="321"/>
      <c r="BL54" s="321"/>
      <c r="BM54" s="321"/>
      <c r="BN54" s="322"/>
    </row>
    <row r="55" spans="2:85" ht="21" customHeight="1">
      <c r="B55" s="340"/>
      <c r="C55" s="391"/>
      <c r="D55" s="393" t="s">
        <v>147</v>
      </c>
      <c r="E55" s="324"/>
      <c r="F55" s="324"/>
      <c r="G55" s="324"/>
      <c r="H55" s="324"/>
      <c r="I55" s="324"/>
      <c r="J55" s="324"/>
      <c r="K55" s="324"/>
      <c r="L55" s="324"/>
      <c r="M55" s="324"/>
      <c r="N55" s="324"/>
      <c r="O55" s="324"/>
      <c r="P55" s="325"/>
      <c r="Q55" s="326"/>
      <c r="R55" s="326"/>
      <c r="S55" s="326"/>
      <c r="T55" s="326"/>
      <c r="U55" s="326"/>
      <c r="V55" s="327"/>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4">
        <f t="shared" si="4"/>
        <v>112</v>
      </c>
      <c r="AZ55" s="329"/>
      <c r="BA55" s="329"/>
      <c r="BB55" s="330">
        <f t="shared" si="5"/>
        <v>28</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4">
        <f>SUM(AY37:BA53)</f>
        <v>887</v>
      </c>
      <c r="AZ58" s="375"/>
      <c r="BA58" s="375"/>
      <c r="BB58" s="376">
        <f>SUM($BB$43:$BD$57)</f>
        <v>217.75</v>
      </c>
      <c r="BC58" s="376"/>
      <c r="BD58" s="376"/>
      <c r="BE58" s="384">
        <f>SUM(BE43:BG57)</f>
        <v>6.7</v>
      </c>
      <c r="BF58" s="384"/>
      <c r="BG58" s="384"/>
      <c r="BH58" s="385">
        <f>SUM(BH43:BJ57)</f>
        <v>5.3</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4">
        <f>SUM(AY38:BA54)</f>
        <v>919</v>
      </c>
      <c r="AZ59" s="375"/>
      <c r="BA59" s="375"/>
      <c r="BB59" s="376">
        <f>SUM($BB$37:$BD$57)</f>
        <v>277.75</v>
      </c>
      <c r="BC59" s="376"/>
      <c r="BD59" s="376"/>
      <c r="BE59" s="377"/>
      <c r="BF59" s="378"/>
      <c r="BG59" s="379"/>
      <c r="BH59" s="380"/>
      <c r="BI59" s="381"/>
      <c r="BJ59" s="381"/>
      <c r="BK59" s="382"/>
      <c r="BL59" s="382"/>
      <c r="BM59" s="382"/>
      <c r="BN59" s="383"/>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6">
        <v>32</v>
      </c>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t="s">
        <v>148</v>
      </c>
      <c r="E65" s="343"/>
      <c r="F65" s="343"/>
      <c r="G65" s="343"/>
      <c r="H65" s="343"/>
      <c r="I65" s="343"/>
      <c r="J65" s="343"/>
      <c r="K65" s="343"/>
      <c r="L65" s="343"/>
      <c r="M65" s="343"/>
      <c r="N65" s="343"/>
      <c r="O65" s="343"/>
      <c r="P65" s="344"/>
      <c r="Q65" s="344"/>
      <c r="R65" s="344"/>
      <c r="S65" s="344"/>
      <c r="T65" s="344"/>
      <c r="U65" s="344"/>
      <c r="V65" s="34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8">
        <f t="shared" ref="AY65:AY72" si="9">SUM(W65:AX65)</f>
        <v>105</v>
      </c>
      <c r="AZ65" s="369"/>
      <c r="BA65" s="369"/>
      <c r="BB65" s="370">
        <f>AY65/4</f>
        <v>26.25</v>
      </c>
      <c r="BC65" s="370"/>
      <c r="BD65" s="371"/>
      <c r="BE65" s="295">
        <f>ROUNDDOWN(SUM($BB$65:$BD$72)/40,1)</f>
        <v>2.5</v>
      </c>
      <c r="BF65" s="295"/>
      <c r="BG65" s="295"/>
      <c r="BH65" s="295"/>
      <c r="BI65" s="295"/>
      <c r="BJ65" s="295"/>
      <c r="BK65" s="372"/>
      <c r="BL65" s="372"/>
      <c r="BM65" s="372"/>
      <c r="BN65" s="373"/>
    </row>
    <row r="66" spans="2:66" ht="21" customHeight="1">
      <c r="B66" s="340"/>
      <c r="C66" s="340"/>
      <c r="D66" s="323" t="s">
        <v>77</v>
      </c>
      <c r="E66" s="324"/>
      <c r="F66" s="324"/>
      <c r="G66" s="324"/>
      <c r="H66" s="324"/>
      <c r="I66" s="324"/>
      <c r="J66" s="324"/>
      <c r="K66" s="324"/>
      <c r="L66" s="324"/>
      <c r="M66" s="324"/>
      <c r="N66" s="324"/>
      <c r="O66" s="324"/>
      <c r="P66" s="332"/>
      <c r="Q66" s="332"/>
      <c r="R66" s="332"/>
      <c r="S66" s="332"/>
      <c r="T66" s="332"/>
      <c r="U66" s="332"/>
      <c r="V66" s="333"/>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8">
        <f t="shared" si="9"/>
        <v>61</v>
      </c>
      <c r="AZ66" s="329"/>
      <c r="BA66" s="329"/>
      <c r="BB66" s="330">
        <f>AY66/4</f>
        <v>15.25</v>
      </c>
      <c r="BC66" s="330"/>
      <c r="BD66" s="331"/>
      <c r="BE66" s="296"/>
      <c r="BF66" s="296"/>
      <c r="BG66" s="296"/>
      <c r="BH66" s="296"/>
      <c r="BI66" s="296"/>
      <c r="BJ66" s="296"/>
      <c r="BK66" s="321"/>
      <c r="BL66" s="321"/>
      <c r="BM66" s="321"/>
      <c r="BN66" s="322"/>
    </row>
    <row r="67" spans="2:66" ht="21" customHeight="1">
      <c r="B67" s="340"/>
      <c r="C67" s="340"/>
      <c r="D67" s="323" t="s">
        <v>78</v>
      </c>
      <c r="E67" s="324"/>
      <c r="F67" s="324"/>
      <c r="G67" s="324"/>
      <c r="H67" s="324"/>
      <c r="I67" s="324"/>
      <c r="J67" s="324"/>
      <c r="K67" s="324"/>
      <c r="L67" s="324"/>
      <c r="M67" s="324"/>
      <c r="N67" s="324"/>
      <c r="O67" s="324"/>
      <c r="P67" s="332"/>
      <c r="Q67" s="332"/>
      <c r="R67" s="332"/>
      <c r="S67" s="332"/>
      <c r="T67" s="332"/>
      <c r="U67" s="332"/>
      <c r="V67" s="333"/>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8">
        <f t="shared" si="9"/>
        <v>105</v>
      </c>
      <c r="AZ67" s="329"/>
      <c r="BA67" s="329"/>
      <c r="BB67" s="330">
        <f t="shared" ref="BB67:BB72" si="10">AY67/4</f>
        <v>26.25</v>
      </c>
      <c r="BC67" s="330"/>
      <c r="BD67" s="331"/>
      <c r="BE67" s="296"/>
      <c r="BF67" s="296"/>
      <c r="BG67" s="296"/>
      <c r="BH67" s="296"/>
      <c r="BI67" s="296"/>
      <c r="BJ67" s="296"/>
      <c r="BK67" s="321"/>
      <c r="BL67" s="321"/>
      <c r="BM67" s="321"/>
      <c r="BN67" s="322"/>
    </row>
    <row r="68" spans="2:66" ht="21" customHeight="1">
      <c r="B68" s="340"/>
      <c r="C68" s="340"/>
      <c r="D68" s="323" t="s">
        <v>79</v>
      </c>
      <c r="E68" s="324"/>
      <c r="F68" s="324"/>
      <c r="G68" s="324"/>
      <c r="H68" s="324"/>
      <c r="I68" s="324"/>
      <c r="J68" s="324"/>
      <c r="K68" s="324"/>
      <c r="L68" s="324"/>
      <c r="M68" s="324"/>
      <c r="N68" s="324"/>
      <c r="O68" s="324"/>
      <c r="P68" s="325"/>
      <c r="Q68" s="326"/>
      <c r="R68" s="326"/>
      <c r="S68" s="326"/>
      <c r="T68" s="326"/>
      <c r="U68" s="326"/>
      <c r="V68" s="327"/>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8">
        <f t="shared" si="9"/>
        <v>56</v>
      </c>
      <c r="AZ68" s="329"/>
      <c r="BA68" s="329"/>
      <c r="BB68" s="330">
        <f t="shared" si="10"/>
        <v>14</v>
      </c>
      <c r="BC68" s="330"/>
      <c r="BD68" s="331"/>
      <c r="BE68" s="296"/>
      <c r="BF68" s="296"/>
      <c r="BG68" s="296"/>
      <c r="BH68" s="296"/>
      <c r="BI68" s="296"/>
      <c r="BJ68" s="296"/>
      <c r="BK68" s="321"/>
      <c r="BL68" s="321"/>
      <c r="BM68" s="321"/>
      <c r="BN68" s="322"/>
    </row>
    <row r="69" spans="2:66" ht="21" customHeight="1">
      <c r="B69" s="340"/>
      <c r="C69" s="340"/>
      <c r="D69" s="323" t="s">
        <v>145</v>
      </c>
      <c r="E69" s="324"/>
      <c r="F69" s="324"/>
      <c r="G69" s="324"/>
      <c r="H69" s="324"/>
      <c r="I69" s="324"/>
      <c r="J69" s="324"/>
      <c r="K69" s="324"/>
      <c r="L69" s="324"/>
      <c r="M69" s="324"/>
      <c r="N69" s="324"/>
      <c r="O69" s="324"/>
      <c r="P69" s="332"/>
      <c r="Q69" s="332"/>
      <c r="R69" s="332"/>
      <c r="S69" s="332"/>
      <c r="T69" s="332"/>
      <c r="U69" s="332"/>
      <c r="V69" s="333"/>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8">
        <f t="shared" si="9"/>
        <v>74</v>
      </c>
      <c r="AZ69" s="329"/>
      <c r="BA69" s="329"/>
      <c r="BB69" s="330">
        <f t="shared" si="10"/>
        <v>18.5</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6">
        <f>SUM(AY65:BA72)</f>
        <v>401</v>
      </c>
      <c r="AZ73" s="307"/>
      <c r="BA73" s="307"/>
      <c r="BB73" s="308">
        <f>SUM($BB$65:$BD$72)</f>
        <v>100.25</v>
      </c>
      <c r="BC73" s="308"/>
      <c r="BD73" s="309"/>
      <c r="BE73" s="292">
        <f>SUM(BE65)</f>
        <v>2.5</v>
      </c>
      <c r="BF73" s="293"/>
      <c r="BG73" s="293"/>
      <c r="BH73" s="293"/>
      <c r="BI73" s="293"/>
      <c r="BJ73" s="294"/>
      <c r="BK73" s="310"/>
      <c r="BL73" s="310"/>
      <c r="BM73" s="310"/>
      <c r="BN73" s="311"/>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26" t="s">
        <v>39</v>
      </c>
      <c r="BP2" s="426"/>
      <c r="BQ2" s="426"/>
      <c r="BR2" s="692"/>
      <c r="BS2" s="692"/>
      <c r="BT2" s="426" t="s">
        <v>40</v>
      </c>
      <c r="BU2" s="426"/>
      <c r="BV2" s="692"/>
      <c r="BW2" s="692"/>
      <c r="BX2" s="426" t="s">
        <v>41</v>
      </c>
      <c r="BY2" s="426"/>
      <c r="BZ2" s="692"/>
      <c r="CA2" s="692"/>
      <c r="CB2" s="426" t="s">
        <v>42</v>
      </c>
      <c r="CC2" s="426"/>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39" t="s">
        <v>45</v>
      </c>
      <c r="H7" s="639"/>
      <c r="I7" s="639"/>
      <c r="J7" s="639"/>
      <c r="K7" s="639"/>
      <c r="L7" s="639"/>
      <c r="M7" s="639"/>
      <c r="N7" s="639"/>
      <c r="O7" s="689"/>
      <c r="P7" s="690"/>
      <c r="Q7" s="690"/>
      <c r="R7" s="690"/>
      <c r="S7" s="690"/>
      <c r="T7" s="690"/>
      <c r="U7" s="690"/>
      <c r="V7" s="690"/>
      <c r="W7" s="690"/>
      <c r="X7" s="690"/>
      <c r="Y7" s="690"/>
      <c r="Z7" s="690"/>
      <c r="AA7" s="690"/>
      <c r="AB7" s="690"/>
      <c r="AC7" s="690"/>
      <c r="AD7" s="690"/>
      <c r="AE7" s="690"/>
      <c r="AF7" s="690"/>
      <c r="AG7" s="690"/>
      <c r="AH7" s="690"/>
      <c r="AI7" s="690"/>
      <c r="AJ7" s="691"/>
      <c r="AK7" s="8"/>
      <c r="AL7" s="8"/>
      <c r="AM7" s="8"/>
      <c r="AN7" s="8"/>
      <c r="AO7" s="8"/>
      <c r="AP7" s="8"/>
      <c r="AQ7" s="8"/>
      <c r="AR7" s="8"/>
      <c r="AS7" s="8"/>
      <c r="AZ7" s="688"/>
      <c r="BA7" s="688"/>
      <c r="BB7" s="688"/>
      <c r="BC7" s="639" t="s">
        <v>46</v>
      </c>
      <c r="BD7" s="639"/>
      <c r="BE7" s="639"/>
      <c r="BF7" s="639"/>
      <c r="BG7" s="639"/>
      <c r="BH7" s="639"/>
      <c r="BI7" s="639"/>
      <c r="BJ7" s="639"/>
      <c r="BK7" s="639"/>
      <c r="BL7" s="639"/>
      <c r="BM7" s="639"/>
      <c r="BN7" s="639"/>
      <c r="CH7" s="14"/>
      <c r="CJ7" s="6"/>
    </row>
    <row r="8" spans="1:103" ht="13.9" customHeight="1">
      <c r="G8" s="639" t="s">
        <v>47</v>
      </c>
      <c r="H8" s="639"/>
      <c r="I8" s="639"/>
      <c r="J8" s="639"/>
      <c r="K8" s="639"/>
      <c r="L8" s="639"/>
      <c r="M8" s="639"/>
      <c r="N8" s="639"/>
      <c r="O8" s="689"/>
      <c r="P8" s="690"/>
      <c r="Q8" s="690"/>
      <c r="R8" s="690"/>
      <c r="S8" s="690"/>
      <c r="T8" s="690"/>
      <c r="U8" s="690"/>
      <c r="V8" s="690"/>
      <c r="W8" s="690"/>
      <c r="X8" s="690"/>
      <c r="Y8" s="690"/>
      <c r="Z8" s="690"/>
      <c r="AA8" s="690"/>
      <c r="AB8" s="690"/>
      <c r="AC8" s="690"/>
      <c r="AD8" s="690"/>
      <c r="AE8" s="690"/>
      <c r="AF8" s="690"/>
      <c r="AG8" s="690"/>
      <c r="AH8" s="690"/>
      <c r="AI8" s="690"/>
      <c r="AJ8" s="691"/>
      <c r="AK8" s="8"/>
      <c r="AL8" s="8"/>
      <c r="AM8" s="8"/>
      <c r="AN8" s="8"/>
      <c r="AO8" s="8"/>
      <c r="AP8" s="8"/>
      <c r="AQ8" s="8"/>
      <c r="AR8" s="8"/>
      <c r="AS8" s="8"/>
      <c r="AZ8" s="688"/>
      <c r="BA8" s="688"/>
      <c r="BB8" s="688"/>
      <c r="BC8" s="639" t="s">
        <v>48</v>
      </c>
      <c r="BD8" s="639"/>
      <c r="BE8" s="639"/>
      <c r="BF8" s="639"/>
      <c r="BG8" s="639"/>
      <c r="BH8" s="639"/>
      <c r="BI8" s="639"/>
      <c r="BJ8" s="639"/>
      <c r="BK8" s="639"/>
      <c r="BL8" s="639"/>
      <c r="BM8" s="639"/>
      <c r="BN8" s="639"/>
      <c r="BO8" s="66"/>
      <c r="BP8" s="66"/>
      <c r="BQ8" s="66"/>
      <c r="BR8" s="6"/>
      <c r="BS8" s="6"/>
      <c r="BT8" s="6"/>
      <c r="BU8" s="6"/>
      <c r="BV8" s="6"/>
      <c r="BW8" s="6"/>
      <c r="BX8" s="6"/>
      <c r="BY8" s="6"/>
      <c r="BZ8" s="6"/>
      <c r="CA8" s="6"/>
      <c r="CB8" s="6"/>
      <c r="CC8" s="6"/>
      <c r="CH8" s="14"/>
      <c r="CJ8" s="6"/>
    </row>
    <row r="9" spans="1:103" ht="13.9" customHeight="1">
      <c r="G9" s="639" t="s">
        <v>49</v>
      </c>
      <c r="H9" s="639"/>
      <c r="I9" s="639"/>
      <c r="J9" s="639"/>
      <c r="K9" s="639"/>
      <c r="L9" s="639"/>
      <c r="M9" s="639"/>
      <c r="N9" s="639"/>
      <c r="O9" s="682"/>
      <c r="P9" s="682"/>
      <c r="Q9" s="682"/>
      <c r="R9" s="682"/>
      <c r="S9" s="682"/>
      <c r="T9" s="682"/>
      <c r="U9" s="682"/>
      <c r="V9" s="682"/>
      <c r="W9" s="682"/>
      <c r="X9" s="682"/>
      <c r="Y9" s="682"/>
      <c r="Z9" s="682"/>
      <c r="AA9" s="682"/>
      <c r="AB9" s="682"/>
      <c r="AC9" s="683" t="s">
        <v>50</v>
      </c>
      <c r="AD9" s="636"/>
      <c r="AE9" s="636"/>
      <c r="AF9" s="684"/>
      <c r="AG9" s="685"/>
      <c r="AH9" s="686"/>
      <c r="AI9" s="686"/>
      <c r="AJ9" s="687"/>
      <c r="AK9" s="8"/>
      <c r="AL9" s="8"/>
      <c r="AM9" s="8"/>
      <c r="AN9" s="8"/>
      <c r="AO9" s="8"/>
      <c r="AP9" s="8"/>
      <c r="AQ9" s="8"/>
      <c r="AR9" s="8"/>
      <c r="AS9" s="8"/>
      <c r="AZ9" s="688"/>
      <c r="BA9" s="688"/>
      <c r="BB9" s="688"/>
      <c r="BC9" s="639" t="s">
        <v>52</v>
      </c>
      <c r="BD9" s="639"/>
      <c r="BE9" s="639"/>
      <c r="BF9" s="639"/>
      <c r="BG9" s="639"/>
      <c r="BH9" s="639"/>
      <c r="BI9" s="639"/>
      <c r="BJ9" s="639"/>
      <c r="BK9" s="639"/>
      <c r="BL9" s="639"/>
      <c r="BM9" s="639"/>
      <c r="BN9" s="639"/>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79" t="s">
        <v>107</v>
      </c>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680"/>
      <c r="BM12" s="680"/>
      <c r="BN12" s="680"/>
      <c r="BO12" s="680"/>
      <c r="BP12" s="680"/>
      <c r="BQ12" s="680"/>
      <c r="BR12" s="680"/>
      <c r="BS12" s="680"/>
      <c r="BT12" s="680"/>
      <c r="BU12" s="680"/>
      <c r="BV12" s="680"/>
      <c r="BW12" s="680"/>
      <c r="BX12" s="680"/>
      <c r="BY12" s="681"/>
    </row>
    <row r="13" spans="1:103" ht="13.9" customHeight="1" thickBot="1">
      <c r="S13" s="676" t="s">
        <v>30</v>
      </c>
      <c r="T13" s="677"/>
      <c r="U13" s="677"/>
      <c r="V13" s="677"/>
      <c r="W13" s="677"/>
      <c r="X13" s="677"/>
      <c r="Y13" s="677"/>
      <c r="Z13" s="677"/>
      <c r="AA13" s="678"/>
      <c r="AB13" s="676" t="s">
        <v>29</v>
      </c>
      <c r="AC13" s="677"/>
      <c r="AD13" s="677"/>
      <c r="AE13" s="677"/>
      <c r="AF13" s="677"/>
      <c r="AG13" s="677"/>
      <c r="AH13" s="677"/>
      <c r="AI13" s="677"/>
      <c r="AJ13" s="678"/>
      <c r="AK13" s="676" t="s">
        <v>28</v>
      </c>
      <c r="AL13" s="677"/>
      <c r="AM13" s="677"/>
      <c r="AN13" s="677"/>
      <c r="AO13" s="677"/>
      <c r="AP13" s="677"/>
      <c r="AQ13" s="677"/>
      <c r="AR13" s="677"/>
      <c r="AS13" s="678"/>
      <c r="AT13" s="677" t="s">
        <v>27</v>
      </c>
      <c r="AU13" s="677"/>
      <c r="AV13" s="677"/>
      <c r="AW13" s="677"/>
      <c r="AX13" s="677"/>
      <c r="AY13" s="677"/>
      <c r="AZ13" s="677"/>
      <c r="BA13" s="677"/>
      <c r="BB13" s="677"/>
      <c r="BC13" s="676" t="s">
        <v>26</v>
      </c>
      <c r="BD13" s="677"/>
      <c r="BE13" s="677"/>
      <c r="BF13" s="677"/>
      <c r="BG13" s="677"/>
      <c r="BH13" s="677"/>
      <c r="BI13" s="677"/>
      <c r="BJ13" s="677"/>
      <c r="BK13" s="678"/>
      <c r="BL13" s="676" t="s">
        <v>25</v>
      </c>
      <c r="BM13" s="677"/>
      <c r="BN13" s="677"/>
      <c r="BO13" s="677"/>
      <c r="BP13" s="677"/>
      <c r="BQ13" s="677"/>
      <c r="BR13" s="677"/>
      <c r="BS13" s="677"/>
      <c r="BT13" s="678"/>
      <c r="BU13" s="666" t="s">
        <v>55</v>
      </c>
      <c r="BV13" s="667"/>
      <c r="BW13" s="667"/>
      <c r="BX13" s="667"/>
      <c r="BY13" s="668"/>
    </row>
    <row r="14" spans="1:103" ht="21.75" customHeight="1">
      <c r="G14" s="672"/>
      <c r="H14" s="673"/>
      <c r="I14" s="673"/>
      <c r="J14" s="673"/>
      <c r="K14" s="673"/>
      <c r="L14" s="673"/>
      <c r="M14" s="673" t="s">
        <v>54</v>
      </c>
      <c r="N14" s="673"/>
      <c r="O14" s="673"/>
      <c r="P14" s="673"/>
      <c r="Q14" s="673"/>
      <c r="R14" s="674"/>
      <c r="S14" s="661" t="s">
        <v>108</v>
      </c>
      <c r="T14" s="661"/>
      <c r="U14" s="661"/>
      <c r="V14" s="661"/>
      <c r="W14" s="661"/>
      <c r="X14" s="663"/>
      <c r="Y14" s="600" t="s">
        <v>156</v>
      </c>
      <c r="Z14" s="601"/>
      <c r="AA14" s="602"/>
      <c r="AB14" s="662" t="s">
        <v>108</v>
      </c>
      <c r="AC14" s="661"/>
      <c r="AD14" s="661"/>
      <c r="AE14" s="661"/>
      <c r="AF14" s="661"/>
      <c r="AG14" s="663"/>
      <c r="AH14" s="660" t="s">
        <v>106</v>
      </c>
      <c r="AI14" s="661"/>
      <c r="AJ14" s="664"/>
      <c r="AK14" s="662" t="s">
        <v>108</v>
      </c>
      <c r="AL14" s="661"/>
      <c r="AM14" s="661"/>
      <c r="AN14" s="661"/>
      <c r="AO14" s="661"/>
      <c r="AP14" s="663"/>
      <c r="AQ14" s="660" t="s">
        <v>106</v>
      </c>
      <c r="AR14" s="661"/>
      <c r="AS14" s="664"/>
      <c r="AT14" s="662" t="s">
        <v>108</v>
      </c>
      <c r="AU14" s="661"/>
      <c r="AV14" s="661"/>
      <c r="AW14" s="661"/>
      <c r="AX14" s="661"/>
      <c r="AY14" s="663"/>
      <c r="AZ14" s="660" t="s">
        <v>106</v>
      </c>
      <c r="BA14" s="661"/>
      <c r="BB14" s="661"/>
      <c r="BC14" s="662" t="s">
        <v>108</v>
      </c>
      <c r="BD14" s="661"/>
      <c r="BE14" s="661"/>
      <c r="BF14" s="661"/>
      <c r="BG14" s="661"/>
      <c r="BH14" s="663"/>
      <c r="BI14" s="660" t="s">
        <v>106</v>
      </c>
      <c r="BJ14" s="661"/>
      <c r="BK14" s="664"/>
      <c r="BL14" s="662" t="s">
        <v>108</v>
      </c>
      <c r="BM14" s="661"/>
      <c r="BN14" s="661"/>
      <c r="BO14" s="661"/>
      <c r="BP14" s="661"/>
      <c r="BQ14" s="663"/>
      <c r="BR14" s="660" t="s">
        <v>106</v>
      </c>
      <c r="BS14" s="661"/>
      <c r="BT14" s="664"/>
      <c r="BU14" s="669"/>
      <c r="BV14" s="426"/>
      <c r="BW14" s="426"/>
      <c r="BX14" s="426"/>
      <c r="BY14" s="670"/>
    </row>
    <row r="15" spans="1:103" ht="21.75" customHeight="1">
      <c r="G15" s="638"/>
      <c r="H15" s="639"/>
      <c r="I15" s="639"/>
      <c r="J15" s="639"/>
      <c r="K15" s="639"/>
      <c r="L15" s="639"/>
      <c r="M15" s="639"/>
      <c r="N15" s="639"/>
      <c r="O15" s="639"/>
      <c r="P15" s="639"/>
      <c r="Q15" s="639"/>
      <c r="R15" s="675"/>
      <c r="S15" s="655"/>
      <c r="T15" s="655"/>
      <c r="U15" s="656"/>
      <c r="V15" s="657" t="s">
        <v>109</v>
      </c>
      <c r="W15" s="658"/>
      <c r="X15" s="659"/>
      <c r="Y15" s="603"/>
      <c r="Z15" s="604"/>
      <c r="AA15" s="605"/>
      <c r="AB15" s="654"/>
      <c r="AC15" s="655"/>
      <c r="AD15" s="656"/>
      <c r="AE15" s="657" t="s">
        <v>109</v>
      </c>
      <c r="AF15" s="658"/>
      <c r="AG15" s="659"/>
      <c r="AH15" s="655"/>
      <c r="AI15" s="655"/>
      <c r="AJ15" s="665"/>
      <c r="AK15" s="654"/>
      <c r="AL15" s="655"/>
      <c r="AM15" s="656"/>
      <c r="AN15" s="657" t="s">
        <v>109</v>
      </c>
      <c r="AO15" s="658"/>
      <c r="AP15" s="659"/>
      <c r="AQ15" s="655"/>
      <c r="AR15" s="655"/>
      <c r="AS15" s="665"/>
      <c r="AT15" s="654"/>
      <c r="AU15" s="655"/>
      <c r="AV15" s="656"/>
      <c r="AW15" s="657" t="s">
        <v>109</v>
      </c>
      <c r="AX15" s="658"/>
      <c r="AY15" s="659"/>
      <c r="AZ15" s="655"/>
      <c r="BA15" s="655"/>
      <c r="BB15" s="655"/>
      <c r="BC15" s="654"/>
      <c r="BD15" s="655"/>
      <c r="BE15" s="656"/>
      <c r="BF15" s="657" t="s">
        <v>109</v>
      </c>
      <c r="BG15" s="658"/>
      <c r="BH15" s="659"/>
      <c r="BI15" s="655"/>
      <c r="BJ15" s="655"/>
      <c r="BK15" s="665"/>
      <c r="BL15" s="654"/>
      <c r="BM15" s="655"/>
      <c r="BN15" s="656"/>
      <c r="BO15" s="657" t="s">
        <v>109</v>
      </c>
      <c r="BP15" s="658"/>
      <c r="BQ15" s="659"/>
      <c r="BR15" s="655"/>
      <c r="BS15" s="655"/>
      <c r="BT15" s="665"/>
      <c r="BU15" s="671"/>
      <c r="BV15" s="642"/>
      <c r="BW15" s="642"/>
      <c r="BX15" s="642"/>
      <c r="BY15" s="643"/>
    </row>
    <row r="16" spans="1:103" ht="13.9" customHeight="1">
      <c r="G16" s="638" t="s">
        <v>56</v>
      </c>
      <c r="H16" s="639"/>
      <c r="I16" s="639"/>
      <c r="J16" s="639"/>
      <c r="K16" s="639"/>
      <c r="L16" s="639"/>
      <c r="M16" s="651">
        <v>30</v>
      </c>
      <c r="N16" s="652"/>
      <c r="O16" s="652"/>
      <c r="P16" s="652"/>
      <c r="Q16" s="642" t="s">
        <v>42</v>
      </c>
      <c r="R16" s="643"/>
      <c r="S16" s="653">
        <v>0</v>
      </c>
      <c r="T16" s="653"/>
      <c r="U16" s="653"/>
      <c r="V16" s="648"/>
      <c r="W16" s="649"/>
      <c r="X16" s="650"/>
      <c r="Y16" s="646">
        <v>0</v>
      </c>
      <c r="Z16" s="645"/>
      <c r="AA16" s="647"/>
      <c r="AB16" s="644">
        <v>0</v>
      </c>
      <c r="AC16" s="645"/>
      <c r="AD16" s="645"/>
      <c r="AE16" s="648"/>
      <c r="AF16" s="649"/>
      <c r="AG16" s="650"/>
      <c r="AH16" s="646">
        <v>0</v>
      </c>
      <c r="AI16" s="645"/>
      <c r="AJ16" s="647"/>
      <c r="AK16" s="644">
        <v>0</v>
      </c>
      <c r="AL16" s="645"/>
      <c r="AM16" s="645"/>
      <c r="AN16" s="648"/>
      <c r="AO16" s="649"/>
      <c r="AP16" s="650"/>
      <c r="AQ16" s="646">
        <v>0</v>
      </c>
      <c r="AR16" s="645"/>
      <c r="AS16" s="647"/>
      <c r="AT16" s="644">
        <v>0</v>
      </c>
      <c r="AU16" s="645"/>
      <c r="AV16" s="645"/>
      <c r="AW16" s="646">
        <v>0</v>
      </c>
      <c r="AX16" s="645"/>
      <c r="AY16" s="645"/>
      <c r="AZ16" s="646">
        <v>0</v>
      </c>
      <c r="BA16" s="645"/>
      <c r="BB16" s="647"/>
      <c r="BC16" s="644">
        <v>0</v>
      </c>
      <c r="BD16" s="645"/>
      <c r="BE16" s="645"/>
      <c r="BF16" s="646">
        <v>0</v>
      </c>
      <c r="BG16" s="645"/>
      <c r="BH16" s="645"/>
      <c r="BI16" s="646">
        <v>0</v>
      </c>
      <c r="BJ16" s="645"/>
      <c r="BK16" s="647"/>
      <c r="BL16" s="644">
        <v>0</v>
      </c>
      <c r="BM16" s="645"/>
      <c r="BN16" s="645"/>
      <c r="BO16" s="646">
        <v>0</v>
      </c>
      <c r="BP16" s="645"/>
      <c r="BQ16" s="645"/>
      <c r="BR16" s="646">
        <v>0</v>
      </c>
      <c r="BS16" s="645"/>
      <c r="BT16" s="647"/>
      <c r="BU16" s="632">
        <f t="shared" ref="BU16:BU27" si="0">S16+Y16+AH16+AB16+AK16+AQ16+AT16+AZ16+BC16+BI16+BL16+BR16</f>
        <v>0</v>
      </c>
      <c r="BV16" s="632"/>
      <c r="BW16" s="632"/>
      <c r="BX16" s="636" t="s">
        <v>51</v>
      </c>
      <c r="BY16" s="637"/>
    </row>
    <row r="17" spans="7:80" ht="13.9" customHeight="1">
      <c r="G17" s="638" t="s">
        <v>57</v>
      </c>
      <c r="H17" s="639"/>
      <c r="I17" s="639"/>
      <c r="J17" s="639"/>
      <c r="K17" s="639"/>
      <c r="L17" s="639"/>
      <c r="M17" s="651">
        <v>31</v>
      </c>
      <c r="N17" s="652"/>
      <c r="O17" s="652"/>
      <c r="P17" s="652"/>
      <c r="Q17" s="642" t="s">
        <v>42</v>
      </c>
      <c r="R17" s="643"/>
      <c r="S17" s="653">
        <v>0</v>
      </c>
      <c r="T17" s="653"/>
      <c r="U17" s="653"/>
      <c r="V17" s="648"/>
      <c r="W17" s="649"/>
      <c r="X17" s="650"/>
      <c r="Y17" s="646">
        <v>0</v>
      </c>
      <c r="Z17" s="645"/>
      <c r="AA17" s="647"/>
      <c r="AB17" s="644">
        <v>0</v>
      </c>
      <c r="AC17" s="645"/>
      <c r="AD17" s="645"/>
      <c r="AE17" s="648"/>
      <c r="AF17" s="649"/>
      <c r="AG17" s="650"/>
      <c r="AH17" s="646">
        <v>0</v>
      </c>
      <c r="AI17" s="645"/>
      <c r="AJ17" s="647"/>
      <c r="AK17" s="644">
        <v>0</v>
      </c>
      <c r="AL17" s="645"/>
      <c r="AM17" s="645"/>
      <c r="AN17" s="648"/>
      <c r="AO17" s="649"/>
      <c r="AP17" s="650"/>
      <c r="AQ17" s="646">
        <v>0</v>
      </c>
      <c r="AR17" s="645"/>
      <c r="AS17" s="647"/>
      <c r="AT17" s="644">
        <v>0</v>
      </c>
      <c r="AU17" s="645"/>
      <c r="AV17" s="645"/>
      <c r="AW17" s="646">
        <v>0</v>
      </c>
      <c r="AX17" s="645"/>
      <c r="AY17" s="645"/>
      <c r="AZ17" s="646">
        <v>0</v>
      </c>
      <c r="BA17" s="645"/>
      <c r="BB17" s="647"/>
      <c r="BC17" s="644">
        <v>0</v>
      </c>
      <c r="BD17" s="645"/>
      <c r="BE17" s="645"/>
      <c r="BF17" s="646">
        <v>0</v>
      </c>
      <c r="BG17" s="645"/>
      <c r="BH17" s="645"/>
      <c r="BI17" s="646">
        <v>0</v>
      </c>
      <c r="BJ17" s="645"/>
      <c r="BK17" s="647"/>
      <c r="BL17" s="644">
        <v>0</v>
      </c>
      <c r="BM17" s="645"/>
      <c r="BN17" s="645"/>
      <c r="BO17" s="646">
        <v>0</v>
      </c>
      <c r="BP17" s="645"/>
      <c r="BQ17" s="645"/>
      <c r="BR17" s="646">
        <v>0</v>
      </c>
      <c r="BS17" s="645"/>
      <c r="BT17" s="647"/>
      <c r="BU17" s="632">
        <f t="shared" si="0"/>
        <v>0</v>
      </c>
      <c r="BV17" s="632"/>
      <c r="BW17" s="632"/>
      <c r="BX17" s="636" t="s">
        <v>51</v>
      </c>
      <c r="BY17" s="637"/>
    </row>
    <row r="18" spans="7:80" ht="13.9" customHeight="1">
      <c r="G18" s="638" t="s">
        <v>58</v>
      </c>
      <c r="H18" s="639"/>
      <c r="I18" s="639"/>
      <c r="J18" s="639"/>
      <c r="K18" s="639"/>
      <c r="L18" s="639"/>
      <c r="M18" s="651">
        <v>30</v>
      </c>
      <c r="N18" s="652"/>
      <c r="O18" s="652"/>
      <c r="P18" s="652"/>
      <c r="Q18" s="642" t="s">
        <v>42</v>
      </c>
      <c r="R18" s="643"/>
      <c r="S18" s="653">
        <v>0</v>
      </c>
      <c r="T18" s="653"/>
      <c r="U18" s="653"/>
      <c r="V18" s="648"/>
      <c r="W18" s="649"/>
      <c r="X18" s="650"/>
      <c r="Y18" s="646">
        <v>0</v>
      </c>
      <c r="Z18" s="645"/>
      <c r="AA18" s="647"/>
      <c r="AB18" s="644">
        <v>0</v>
      </c>
      <c r="AC18" s="645"/>
      <c r="AD18" s="645"/>
      <c r="AE18" s="648"/>
      <c r="AF18" s="649"/>
      <c r="AG18" s="650"/>
      <c r="AH18" s="646">
        <v>0</v>
      </c>
      <c r="AI18" s="645"/>
      <c r="AJ18" s="647"/>
      <c r="AK18" s="644">
        <v>0</v>
      </c>
      <c r="AL18" s="645"/>
      <c r="AM18" s="645"/>
      <c r="AN18" s="648"/>
      <c r="AO18" s="649"/>
      <c r="AP18" s="650"/>
      <c r="AQ18" s="646">
        <v>0</v>
      </c>
      <c r="AR18" s="645"/>
      <c r="AS18" s="647"/>
      <c r="AT18" s="644">
        <v>0</v>
      </c>
      <c r="AU18" s="645"/>
      <c r="AV18" s="645"/>
      <c r="AW18" s="646">
        <v>0</v>
      </c>
      <c r="AX18" s="645"/>
      <c r="AY18" s="645"/>
      <c r="AZ18" s="646">
        <v>0</v>
      </c>
      <c r="BA18" s="645"/>
      <c r="BB18" s="647"/>
      <c r="BC18" s="644">
        <v>0</v>
      </c>
      <c r="BD18" s="645"/>
      <c r="BE18" s="645"/>
      <c r="BF18" s="646">
        <v>0</v>
      </c>
      <c r="BG18" s="645"/>
      <c r="BH18" s="645"/>
      <c r="BI18" s="646">
        <v>0</v>
      </c>
      <c r="BJ18" s="645"/>
      <c r="BK18" s="647"/>
      <c r="BL18" s="644">
        <v>0</v>
      </c>
      <c r="BM18" s="645"/>
      <c r="BN18" s="645"/>
      <c r="BO18" s="646">
        <v>0</v>
      </c>
      <c r="BP18" s="645"/>
      <c r="BQ18" s="645"/>
      <c r="BR18" s="646">
        <v>0</v>
      </c>
      <c r="BS18" s="645"/>
      <c r="BT18" s="647"/>
      <c r="BU18" s="632">
        <f t="shared" si="0"/>
        <v>0</v>
      </c>
      <c r="BV18" s="632"/>
      <c r="BW18" s="632"/>
      <c r="BX18" s="636" t="s">
        <v>51</v>
      </c>
      <c r="BY18" s="637"/>
    </row>
    <row r="19" spans="7:80" ht="13.9" customHeight="1">
      <c r="G19" s="638" t="s">
        <v>59</v>
      </c>
      <c r="H19" s="639"/>
      <c r="I19" s="639"/>
      <c r="J19" s="639"/>
      <c r="K19" s="639"/>
      <c r="L19" s="639"/>
      <c r="M19" s="651">
        <v>31</v>
      </c>
      <c r="N19" s="652"/>
      <c r="O19" s="652"/>
      <c r="P19" s="652"/>
      <c r="Q19" s="642" t="s">
        <v>42</v>
      </c>
      <c r="R19" s="643"/>
      <c r="S19" s="653">
        <v>0</v>
      </c>
      <c r="T19" s="653"/>
      <c r="U19" s="653"/>
      <c r="V19" s="648"/>
      <c r="W19" s="649"/>
      <c r="X19" s="650"/>
      <c r="Y19" s="646">
        <v>0</v>
      </c>
      <c r="Z19" s="645"/>
      <c r="AA19" s="647"/>
      <c r="AB19" s="644">
        <v>0</v>
      </c>
      <c r="AC19" s="645"/>
      <c r="AD19" s="645"/>
      <c r="AE19" s="648"/>
      <c r="AF19" s="649"/>
      <c r="AG19" s="650"/>
      <c r="AH19" s="646">
        <v>0</v>
      </c>
      <c r="AI19" s="645"/>
      <c r="AJ19" s="647"/>
      <c r="AK19" s="644">
        <v>0</v>
      </c>
      <c r="AL19" s="645"/>
      <c r="AM19" s="645"/>
      <c r="AN19" s="648"/>
      <c r="AO19" s="649"/>
      <c r="AP19" s="650"/>
      <c r="AQ19" s="646">
        <v>0</v>
      </c>
      <c r="AR19" s="645"/>
      <c r="AS19" s="647"/>
      <c r="AT19" s="644">
        <v>0</v>
      </c>
      <c r="AU19" s="645"/>
      <c r="AV19" s="645"/>
      <c r="AW19" s="646">
        <v>0</v>
      </c>
      <c r="AX19" s="645"/>
      <c r="AY19" s="645"/>
      <c r="AZ19" s="646">
        <v>0</v>
      </c>
      <c r="BA19" s="645"/>
      <c r="BB19" s="647"/>
      <c r="BC19" s="644">
        <v>0</v>
      </c>
      <c r="BD19" s="645"/>
      <c r="BE19" s="645"/>
      <c r="BF19" s="646">
        <v>0</v>
      </c>
      <c r="BG19" s="645"/>
      <c r="BH19" s="645"/>
      <c r="BI19" s="646">
        <v>0</v>
      </c>
      <c r="BJ19" s="645"/>
      <c r="BK19" s="647"/>
      <c r="BL19" s="644">
        <v>0</v>
      </c>
      <c r="BM19" s="645"/>
      <c r="BN19" s="645"/>
      <c r="BO19" s="646">
        <v>0</v>
      </c>
      <c r="BP19" s="645"/>
      <c r="BQ19" s="645"/>
      <c r="BR19" s="646">
        <v>0</v>
      </c>
      <c r="BS19" s="645"/>
      <c r="BT19" s="647"/>
      <c r="BU19" s="632">
        <f t="shared" si="0"/>
        <v>0</v>
      </c>
      <c r="BV19" s="632"/>
      <c r="BW19" s="632"/>
      <c r="BX19" s="636" t="s">
        <v>51</v>
      </c>
      <c r="BY19" s="637"/>
    </row>
    <row r="20" spans="7:80" ht="13.9" customHeight="1">
      <c r="G20" s="638" t="s">
        <v>60</v>
      </c>
      <c r="H20" s="639"/>
      <c r="I20" s="639"/>
      <c r="J20" s="639"/>
      <c r="K20" s="639"/>
      <c r="L20" s="639"/>
      <c r="M20" s="651">
        <v>30</v>
      </c>
      <c r="N20" s="652"/>
      <c r="O20" s="652"/>
      <c r="P20" s="652"/>
      <c r="Q20" s="642" t="s">
        <v>42</v>
      </c>
      <c r="R20" s="643"/>
      <c r="S20" s="653">
        <v>0</v>
      </c>
      <c r="T20" s="653"/>
      <c r="U20" s="653"/>
      <c r="V20" s="648"/>
      <c r="W20" s="649"/>
      <c r="X20" s="650"/>
      <c r="Y20" s="646">
        <v>0</v>
      </c>
      <c r="Z20" s="645"/>
      <c r="AA20" s="647"/>
      <c r="AB20" s="644">
        <v>0</v>
      </c>
      <c r="AC20" s="645"/>
      <c r="AD20" s="645"/>
      <c r="AE20" s="648"/>
      <c r="AF20" s="649"/>
      <c r="AG20" s="650"/>
      <c r="AH20" s="646">
        <v>0</v>
      </c>
      <c r="AI20" s="645"/>
      <c r="AJ20" s="647"/>
      <c r="AK20" s="644">
        <v>0</v>
      </c>
      <c r="AL20" s="645"/>
      <c r="AM20" s="645"/>
      <c r="AN20" s="648"/>
      <c r="AO20" s="649"/>
      <c r="AP20" s="650"/>
      <c r="AQ20" s="646">
        <v>0</v>
      </c>
      <c r="AR20" s="645"/>
      <c r="AS20" s="647"/>
      <c r="AT20" s="644">
        <v>0</v>
      </c>
      <c r="AU20" s="645"/>
      <c r="AV20" s="645"/>
      <c r="AW20" s="646">
        <v>0</v>
      </c>
      <c r="AX20" s="645"/>
      <c r="AY20" s="645"/>
      <c r="AZ20" s="646">
        <v>0</v>
      </c>
      <c r="BA20" s="645"/>
      <c r="BB20" s="647"/>
      <c r="BC20" s="644">
        <v>0</v>
      </c>
      <c r="BD20" s="645"/>
      <c r="BE20" s="645"/>
      <c r="BF20" s="646">
        <v>0</v>
      </c>
      <c r="BG20" s="645"/>
      <c r="BH20" s="645"/>
      <c r="BI20" s="646">
        <v>0</v>
      </c>
      <c r="BJ20" s="645"/>
      <c r="BK20" s="647"/>
      <c r="BL20" s="644">
        <v>0</v>
      </c>
      <c r="BM20" s="645"/>
      <c r="BN20" s="645"/>
      <c r="BO20" s="646">
        <v>0</v>
      </c>
      <c r="BP20" s="645"/>
      <c r="BQ20" s="645"/>
      <c r="BR20" s="646">
        <v>0</v>
      </c>
      <c r="BS20" s="645"/>
      <c r="BT20" s="647"/>
      <c r="BU20" s="632">
        <f t="shared" si="0"/>
        <v>0</v>
      </c>
      <c r="BV20" s="632"/>
      <c r="BW20" s="632"/>
      <c r="BX20" s="636" t="s">
        <v>51</v>
      </c>
      <c r="BY20" s="637"/>
    </row>
    <row r="21" spans="7:80" ht="13.9" customHeight="1">
      <c r="G21" s="638" t="s">
        <v>61</v>
      </c>
      <c r="H21" s="639"/>
      <c r="I21" s="639"/>
      <c r="J21" s="639"/>
      <c r="K21" s="639"/>
      <c r="L21" s="639"/>
      <c r="M21" s="651">
        <v>30</v>
      </c>
      <c r="N21" s="652"/>
      <c r="O21" s="652"/>
      <c r="P21" s="652"/>
      <c r="Q21" s="642" t="s">
        <v>42</v>
      </c>
      <c r="R21" s="643"/>
      <c r="S21" s="653">
        <v>0</v>
      </c>
      <c r="T21" s="653"/>
      <c r="U21" s="653"/>
      <c r="V21" s="648"/>
      <c r="W21" s="649"/>
      <c r="X21" s="650"/>
      <c r="Y21" s="646">
        <v>0</v>
      </c>
      <c r="Z21" s="645"/>
      <c r="AA21" s="647"/>
      <c r="AB21" s="644">
        <v>0</v>
      </c>
      <c r="AC21" s="645"/>
      <c r="AD21" s="645"/>
      <c r="AE21" s="648"/>
      <c r="AF21" s="649"/>
      <c r="AG21" s="650"/>
      <c r="AH21" s="646">
        <v>0</v>
      </c>
      <c r="AI21" s="645"/>
      <c r="AJ21" s="647"/>
      <c r="AK21" s="644">
        <v>0</v>
      </c>
      <c r="AL21" s="645"/>
      <c r="AM21" s="645"/>
      <c r="AN21" s="648"/>
      <c r="AO21" s="649"/>
      <c r="AP21" s="650"/>
      <c r="AQ21" s="646">
        <v>0</v>
      </c>
      <c r="AR21" s="645"/>
      <c r="AS21" s="647"/>
      <c r="AT21" s="644">
        <v>0</v>
      </c>
      <c r="AU21" s="645"/>
      <c r="AV21" s="645"/>
      <c r="AW21" s="646">
        <v>0</v>
      </c>
      <c r="AX21" s="645"/>
      <c r="AY21" s="645"/>
      <c r="AZ21" s="646">
        <v>0</v>
      </c>
      <c r="BA21" s="645"/>
      <c r="BB21" s="647"/>
      <c r="BC21" s="644">
        <v>0</v>
      </c>
      <c r="BD21" s="645"/>
      <c r="BE21" s="645"/>
      <c r="BF21" s="646">
        <v>0</v>
      </c>
      <c r="BG21" s="645"/>
      <c r="BH21" s="645"/>
      <c r="BI21" s="646">
        <v>0</v>
      </c>
      <c r="BJ21" s="645"/>
      <c r="BK21" s="647"/>
      <c r="BL21" s="644">
        <v>0</v>
      </c>
      <c r="BM21" s="645"/>
      <c r="BN21" s="645"/>
      <c r="BO21" s="646">
        <v>0</v>
      </c>
      <c r="BP21" s="645"/>
      <c r="BQ21" s="645"/>
      <c r="BR21" s="646">
        <v>0</v>
      </c>
      <c r="BS21" s="645"/>
      <c r="BT21" s="647"/>
      <c r="BU21" s="632">
        <f t="shared" si="0"/>
        <v>0</v>
      </c>
      <c r="BV21" s="632"/>
      <c r="BW21" s="632"/>
      <c r="BX21" s="636" t="s">
        <v>51</v>
      </c>
      <c r="BY21" s="637"/>
    </row>
    <row r="22" spans="7:80" ht="13.9" customHeight="1">
      <c r="G22" s="638" t="s">
        <v>62</v>
      </c>
      <c r="H22" s="639"/>
      <c r="I22" s="639"/>
      <c r="J22" s="639"/>
      <c r="K22" s="639"/>
      <c r="L22" s="639"/>
      <c r="M22" s="651">
        <v>31</v>
      </c>
      <c r="N22" s="652"/>
      <c r="O22" s="652"/>
      <c r="P22" s="652"/>
      <c r="Q22" s="642" t="s">
        <v>42</v>
      </c>
      <c r="R22" s="643"/>
      <c r="S22" s="653">
        <v>0</v>
      </c>
      <c r="T22" s="653"/>
      <c r="U22" s="653"/>
      <c r="V22" s="648"/>
      <c r="W22" s="649"/>
      <c r="X22" s="650"/>
      <c r="Y22" s="646">
        <v>0</v>
      </c>
      <c r="Z22" s="645"/>
      <c r="AA22" s="647"/>
      <c r="AB22" s="644">
        <v>0</v>
      </c>
      <c r="AC22" s="645"/>
      <c r="AD22" s="645"/>
      <c r="AE22" s="648"/>
      <c r="AF22" s="649"/>
      <c r="AG22" s="650"/>
      <c r="AH22" s="646">
        <v>0</v>
      </c>
      <c r="AI22" s="645"/>
      <c r="AJ22" s="647"/>
      <c r="AK22" s="644">
        <v>0</v>
      </c>
      <c r="AL22" s="645"/>
      <c r="AM22" s="645"/>
      <c r="AN22" s="648"/>
      <c r="AO22" s="649"/>
      <c r="AP22" s="650"/>
      <c r="AQ22" s="646">
        <v>0</v>
      </c>
      <c r="AR22" s="645"/>
      <c r="AS22" s="647"/>
      <c r="AT22" s="644">
        <v>0</v>
      </c>
      <c r="AU22" s="645"/>
      <c r="AV22" s="645"/>
      <c r="AW22" s="646">
        <v>0</v>
      </c>
      <c r="AX22" s="645"/>
      <c r="AY22" s="645"/>
      <c r="AZ22" s="646">
        <v>0</v>
      </c>
      <c r="BA22" s="645"/>
      <c r="BB22" s="647"/>
      <c r="BC22" s="644">
        <v>0</v>
      </c>
      <c r="BD22" s="645"/>
      <c r="BE22" s="645"/>
      <c r="BF22" s="646">
        <v>0</v>
      </c>
      <c r="BG22" s="645"/>
      <c r="BH22" s="645"/>
      <c r="BI22" s="646">
        <v>0</v>
      </c>
      <c r="BJ22" s="645"/>
      <c r="BK22" s="647"/>
      <c r="BL22" s="644">
        <v>0</v>
      </c>
      <c r="BM22" s="645"/>
      <c r="BN22" s="645"/>
      <c r="BO22" s="646">
        <v>0</v>
      </c>
      <c r="BP22" s="645"/>
      <c r="BQ22" s="645"/>
      <c r="BR22" s="646">
        <v>0</v>
      </c>
      <c r="BS22" s="645"/>
      <c r="BT22" s="647"/>
      <c r="BU22" s="632">
        <f t="shared" si="0"/>
        <v>0</v>
      </c>
      <c r="BV22" s="632"/>
      <c r="BW22" s="632"/>
      <c r="BX22" s="636" t="s">
        <v>51</v>
      </c>
      <c r="BY22" s="637"/>
    </row>
    <row r="23" spans="7:80" ht="13.9" customHeight="1">
      <c r="G23" s="638" t="s">
        <v>63</v>
      </c>
      <c r="H23" s="639"/>
      <c r="I23" s="639"/>
      <c r="J23" s="639"/>
      <c r="K23" s="639"/>
      <c r="L23" s="639"/>
      <c r="M23" s="651">
        <v>30</v>
      </c>
      <c r="N23" s="652"/>
      <c r="O23" s="652"/>
      <c r="P23" s="652"/>
      <c r="Q23" s="642" t="s">
        <v>42</v>
      </c>
      <c r="R23" s="643"/>
      <c r="S23" s="653">
        <v>0</v>
      </c>
      <c r="T23" s="653"/>
      <c r="U23" s="653"/>
      <c r="V23" s="648"/>
      <c r="W23" s="649"/>
      <c r="X23" s="650"/>
      <c r="Y23" s="646">
        <v>0</v>
      </c>
      <c r="Z23" s="645"/>
      <c r="AA23" s="647"/>
      <c r="AB23" s="644">
        <v>0</v>
      </c>
      <c r="AC23" s="645"/>
      <c r="AD23" s="645"/>
      <c r="AE23" s="648"/>
      <c r="AF23" s="649"/>
      <c r="AG23" s="650"/>
      <c r="AH23" s="646">
        <v>0</v>
      </c>
      <c r="AI23" s="645"/>
      <c r="AJ23" s="647"/>
      <c r="AK23" s="644">
        <v>0</v>
      </c>
      <c r="AL23" s="645"/>
      <c r="AM23" s="645"/>
      <c r="AN23" s="648"/>
      <c r="AO23" s="649"/>
      <c r="AP23" s="650"/>
      <c r="AQ23" s="646">
        <v>0</v>
      </c>
      <c r="AR23" s="645"/>
      <c r="AS23" s="647"/>
      <c r="AT23" s="644">
        <v>0</v>
      </c>
      <c r="AU23" s="645"/>
      <c r="AV23" s="645"/>
      <c r="AW23" s="646">
        <v>0</v>
      </c>
      <c r="AX23" s="645"/>
      <c r="AY23" s="645"/>
      <c r="AZ23" s="646">
        <v>0</v>
      </c>
      <c r="BA23" s="645"/>
      <c r="BB23" s="647"/>
      <c r="BC23" s="644">
        <v>0</v>
      </c>
      <c r="BD23" s="645"/>
      <c r="BE23" s="645"/>
      <c r="BF23" s="646">
        <v>0</v>
      </c>
      <c r="BG23" s="645"/>
      <c r="BH23" s="645"/>
      <c r="BI23" s="646">
        <v>0</v>
      </c>
      <c r="BJ23" s="645"/>
      <c r="BK23" s="647"/>
      <c r="BL23" s="644">
        <v>0</v>
      </c>
      <c r="BM23" s="645"/>
      <c r="BN23" s="645"/>
      <c r="BO23" s="646">
        <v>0</v>
      </c>
      <c r="BP23" s="645"/>
      <c r="BQ23" s="645"/>
      <c r="BR23" s="646">
        <v>0</v>
      </c>
      <c r="BS23" s="645"/>
      <c r="BT23" s="647"/>
      <c r="BU23" s="632">
        <f t="shared" si="0"/>
        <v>0</v>
      </c>
      <c r="BV23" s="632"/>
      <c r="BW23" s="632"/>
      <c r="BX23" s="636" t="s">
        <v>51</v>
      </c>
      <c r="BY23" s="637"/>
    </row>
    <row r="24" spans="7:80" ht="13.9" customHeight="1">
      <c r="G24" s="638" t="s">
        <v>64</v>
      </c>
      <c r="H24" s="639"/>
      <c r="I24" s="639"/>
      <c r="J24" s="639"/>
      <c r="K24" s="639"/>
      <c r="L24" s="639"/>
      <c r="M24" s="651">
        <v>31</v>
      </c>
      <c r="N24" s="652"/>
      <c r="O24" s="652"/>
      <c r="P24" s="652"/>
      <c r="Q24" s="642" t="s">
        <v>42</v>
      </c>
      <c r="R24" s="643"/>
      <c r="S24" s="653">
        <v>0</v>
      </c>
      <c r="T24" s="653"/>
      <c r="U24" s="653"/>
      <c r="V24" s="648"/>
      <c r="W24" s="649"/>
      <c r="X24" s="650"/>
      <c r="Y24" s="646">
        <v>0</v>
      </c>
      <c r="Z24" s="645"/>
      <c r="AA24" s="647"/>
      <c r="AB24" s="644">
        <v>0</v>
      </c>
      <c r="AC24" s="645"/>
      <c r="AD24" s="645"/>
      <c r="AE24" s="648"/>
      <c r="AF24" s="649"/>
      <c r="AG24" s="650"/>
      <c r="AH24" s="646">
        <v>0</v>
      </c>
      <c r="AI24" s="645"/>
      <c r="AJ24" s="647"/>
      <c r="AK24" s="644">
        <v>0</v>
      </c>
      <c r="AL24" s="645"/>
      <c r="AM24" s="645"/>
      <c r="AN24" s="648"/>
      <c r="AO24" s="649"/>
      <c r="AP24" s="650"/>
      <c r="AQ24" s="646">
        <v>0</v>
      </c>
      <c r="AR24" s="645"/>
      <c r="AS24" s="647"/>
      <c r="AT24" s="644">
        <v>0</v>
      </c>
      <c r="AU24" s="645"/>
      <c r="AV24" s="645"/>
      <c r="AW24" s="646">
        <v>0</v>
      </c>
      <c r="AX24" s="645"/>
      <c r="AY24" s="645"/>
      <c r="AZ24" s="646">
        <v>0</v>
      </c>
      <c r="BA24" s="645"/>
      <c r="BB24" s="647"/>
      <c r="BC24" s="644">
        <v>0</v>
      </c>
      <c r="BD24" s="645"/>
      <c r="BE24" s="645"/>
      <c r="BF24" s="646">
        <v>0</v>
      </c>
      <c r="BG24" s="645"/>
      <c r="BH24" s="645"/>
      <c r="BI24" s="646">
        <v>0</v>
      </c>
      <c r="BJ24" s="645"/>
      <c r="BK24" s="647"/>
      <c r="BL24" s="644">
        <v>0</v>
      </c>
      <c r="BM24" s="645"/>
      <c r="BN24" s="645"/>
      <c r="BO24" s="646">
        <v>0</v>
      </c>
      <c r="BP24" s="645"/>
      <c r="BQ24" s="645"/>
      <c r="BR24" s="646">
        <v>0</v>
      </c>
      <c r="BS24" s="645"/>
      <c r="BT24" s="647"/>
      <c r="BU24" s="632">
        <f t="shared" si="0"/>
        <v>0</v>
      </c>
      <c r="BV24" s="632"/>
      <c r="BW24" s="632"/>
      <c r="BX24" s="636" t="s">
        <v>51</v>
      </c>
      <c r="BY24" s="637"/>
      <c r="CB24" s="10"/>
    </row>
    <row r="25" spans="7:80" ht="13.9" customHeight="1">
      <c r="G25" s="638" t="s">
        <v>65</v>
      </c>
      <c r="H25" s="639"/>
      <c r="I25" s="639"/>
      <c r="J25" s="639"/>
      <c r="K25" s="639"/>
      <c r="L25" s="639"/>
      <c r="M25" s="651">
        <v>30</v>
      </c>
      <c r="N25" s="652"/>
      <c r="O25" s="652"/>
      <c r="P25" s="652"/>
      <c r="Q25" s="642" t="s">
        <v>42</v>
      </c>
      <c r="R25" s="643"/>
      <c r="S25" s="653">
        <v>0</v>
      </c>
      <c r="T25" s="653"/>
      <c r="U25" s="653"/>
      <c r="V25" s="648"/>
      <c r="W25" s="649"/>
      <c r="X25" s="650"/>
      <c r="Y25" s="646">
        <v>0</v>
      </c>
      <c r="Z25" s="645"/>
      <c r="AA25" s="647"/>
      <c r="AB25" s="644">
        <v>0</v>
      </c>
      <c r="AC25" s="645"/>
      <c r="AD25" s="645"/>
      <c r="AE25" s="648"/>
      <c r="AF25" s="649"/>
      <c r="AG25" s="650"/>
      <c r="AH25" s="646">
        <v>0</v>
      </c>
      <c r="AI25" s="645"/>
      <c r="AJ25" s="647"/>
      <c r="AK25" s="644">
        <v>0</v>
      </c>
      <c r="AL25" s="645"/>
      <c r="AM25" s="645"/>
      <c r="AN25" s="648"/>
      <c r="AO25" s="649"/>
      <c r="AP25" s="650"/>
      <c r="AQ25" s="646">
        <v>0</v>
      </c>
      <c r="AR25" s="645"/>
      <c r="AS25" s="647"/>
      <c r="AT25" s="644">
        <v>0</v>
      </c>
      <c r="AU25" s="645"/>
      <c r="AV25" s="645"/>
      <c r="AW25" s="646">
        <v>0</v>
      </c>
      <c r="AX25" s="645"/>
      <c r="AY25" s="645"/>
      <c r="AZ25" s="646">
        <v>0</v>
      </c>
      <c r="BA25" s="645"/>
      <c r="BB25" s="647"/>
      <c r="BC25" s="644">
        <v>0</v>
      </c>
      <c r="BD25" s="645"/>
      <c r="BE25" s="645"/>
      <c r="BF25" s="646">
        <v>0</v>
      </c>
      <c r="BG25" s="645"/>
      <c r="BH25" s="645"/>
      <c r="BI25" s="646">
        <v>0</v>
      </c>
      <c r="BJ25" s="645"/>
      <c r="BK25" s="647"/>
      <c r="BL25" s="644">
        <v>0</v>
      </c>
      <c r="BM25" s="645"/>
      <c r="BN25" s="645"/>
      <c r="BO25" s="646">
        <v>0</v>
      </c>
      <c r="BP25" s="645"/>
      <c r="BQ25" s="645"/>
      <c r="BR25" s="646">
        <v>0</v>
      </c>
      <c r="BS25" s="645"/>
      <c r="BT25" s="647"/>
      <c r="BU25" s="632">
        <f t="shared" si="0"/>
        <v>0</v>
      </c>
      <c r="BV25" s="632"/>
      <c r="BW25" s="632"/>
      <c r="BX25" s="636" t="s">
        <v>51</v>
      </c>
      <c r="BY25" s="637"/>
    </row>
    <row r="26" spans="7:80" ht="13.9" customHeight="1">
      <c r="G26" s="638" t="s">
        <v>66</v>
      </c>
      <c r="H26" s="639"/>
      <c r="I26" s="639"/>
      <c r="J26" s="639"/>
      <c r="K26" s="639"/>
      <c r="L26" s="639"/>
      <c r="M26" s="651">
        <v>27</v>
      </c>
      <c r="N26" s="652"/>
      <c r="O26" s="652"/>
      <c r="P26" s="652"/>
      <c r="Q26" s="642" t="s">
        <v>42</v>
      </c>
      <c r="R26" s="643"/>
      <c r="S26" s="653">
        <v>0</v>
      </c>
      <c r="T26" s="653"/>
      <c r="U26" s="653"/>
      <c r="V26" s="648"/>
      <c r="W26" s="649"/>
      <c r="X26" s="650"/>
      <c r="Y26" s="646">
        <v>0</v>
      </c>
      <c r="Z26" s="645"/>
      <c r="AA26" s="647"/>
      <c r="AB26" s="644">
        <v>0</v>
      </c>
      <c r="AC26" s="645"/>
      <c r="AD26" s="645"/>
      <c r="AE26" s="648"/>
      <c r="AF26" s="649"/>
      <c r="AG26" s="650"/>
      <c r="AH26" s="646">
        <v>0</v>
      </c>
      <c r="AI26" s="645"/>
      <c r="AJ26" s="647"/>
      <c r="AK26" s="644">
        <v>0</v>
      </c>
      <c r="AL26" s="645"/>
      <c r="AM26" s="645"/>
      <c r="AN26" s="648"/>
      <c r="AO26" s="649"/>
      <c r="AP26" s="650"/>
      <c r="AQ26" s="646">
        <v>0</v>
      </c>
      <c r="AR26" s="645"/>
      <c r="AS26" s="647"/>
      <c r="AT26" s="644">
        <v>0</v>
      </c>
      <c r="AU26" s="645"/>
      <c r="AV26" s="645"/>
      <c r="AW26" s="646">
        <v>0</v>
      </c>
      <c r="AX26" s="645"/>
      <c r="AY26" s="645"/>
      <c r="AZ26" s="646">
        <v>0</v>
      </c>
      <c r="BA26" s="645"/>
      <c r="BB26" s="647"/>
      <c r="BC26" s="644">
        <v>0</v>
      </c>
      <c r="BD26" s="645"/>
      <c r="BE26" s="645"/>
      <c r="BF26" s="646">
        <v>0</v>
      </c>
      <c r="BG26" s="645"/>
      <c r="BH26" s="645"/>
      <c r="BI26" s="646">
        <v>0</v>
      </c>
      <c r="BJ26" s="645"/>
      <c r="BK26" s="647"/>
      <c r="BL26" s="644">
        <v>0</v>
      </c>
      <c r="BM26" s="645"/>
      <c r="BN26" s="645"/>
      <c r="BO26" s="646">
        <v>0</v>
      </c>
      <c r="BP26" s="645"/>
      <c r="BQ26" s="645"/>
      <c r="BR26" s="646">
        <v>0</v>
      </c>
      <c r="BS26" s="645"/>
      <c r="BT26" s="647"/>
      <c r="BU26" s="632">
        <f t="shared" si="0"/>
        <v>0</v>
      </c>
      <c r="BV26" s="632"/>
      <c r="BW26" s="632"/>
      <c r="BX26" s="636" t="s">
        <v>51</v>
      </c>
      <c r="BY26" s="637"/>
    </row>
    <row r="27" spans="7:80" ht="13.9" customHeight="1">
      <c r="G27" s="638" t="s">
        <v>67</v>
      </c>
      <c r="H27" s="639"/>
      <c r="I27" s="639"/>
      <c r="J27" s="639"/>
      <c r="K27" s="639"/>
      <c r="L27" s="639"/>
      <c r="M27" s="651">
        <v>31</v>
      </c>
      <c r="N27" s="652"/>
      <c r="O27" s="652"/>
      <c r="P27" s="652"/>
      <c r="Q27" s="642" t="s">
        <v>42</v>
      </c>
      <c r="R27" s="643"/>
      <c r="S27" s="653">
        <v>0</v>
      </c>
      <c r="T27" s="653"/>
      <c r="U27" s="653"/>
      <c r="V27" s="648"/>
      <c r="W27" s="649"/>
      <c r="X27" s="650"/>
      <c r="Y27" s="646">
        <v>0</v>
      </c>
      <c r="Z27" s="645"/>
      <c r="AA27" s="647"/>
      <c r="AB27" s="644">
        <v>0</v>
      </c>
      <c r="AC27" s="645"/>
      <c r="AD27" s="645"/>
      <c r="AE27" s="648"/>
      <c r="AF27" s="649"/>
      <c r="AG27" s="650"/>
      <c r="AH27" s="646">
        <v>0</v>
      </c>
      <c r="AI27" s="645"/>
      <c r="AJ27" s="647"/>
      <c r="AK27" s="644">
        <v>0</v>
      </c>
      <c r="AL27" s="645"/>
      <c r="AM27" s="645"/>
      <c r="AN27" s="648"/>
      <c r="AO27" s="649"/>
      <c r="AP27" s="650"/>
      <c r="AQ27" s="646">
        <v>0</v>
      </c>
      <c r="AR27" s="645"/>
      <c r="AS27" s="647"/>
      <c r="AT27" s="644">
        <v>0</v>
      </c>
      <c r="AU27" s="645"/>
      <c r="AV27" s="645"/>
      <c r="AW27" s="646">
        <v>0</v>
      </c>
      <c r="AX27" s="645"/>
      <c r="AY27" s="645"/>
      <c r="AZ27" s="646">
        <v>0</v>
      </c>
      <c r="BA27" s="645"/>
      <c r="BB27" s="647"/>
      <c r="BC27" s="644">
        <v>0</v>
      </c>
      <c r="BD27" s="645"/>
      <c r="BE27" s="645"/>
      <c r="BF27" s="646">
        <v>0</v>
      </c>
      <c r="BG27" s="645"/>
      <c r="BH27" s="645"/>
      <c r="BI27" s="646">
        <v>0</v>
      </c>
      <c r="BJ27" s="645"/>
      <c r="BK27" s="647"/>
      <c r="BL27" s="644">
        <v>0</v>
      </c>
      <c r="BM27" s="645"/>
      <c r="BN27" s="645"/>
      <c r="BO27" s="646">
        <v>0</v>
      </c>
      <c r="BP27" s="645"/>
      <c r="BQ27" s="645"/>
      <c r="BR27" s="646">
        <v>0</v>
      </c>
      <c r="BS27" s="645"/>
      <c r="BT27" s="647"/>
      <c r="BU27" s="632">
        <f t="shared" si="0"/>
        <v>0</v>
      </c>
      <c r="BV27" s="632"/>
      <c r="BW27" s="632"/>
      <c r="BX27" s="636" t="s">
        <v>51</v>
      </c>
      <c r="BY27" s="637"/>
    </row>
    <row r="28" spans="7:80" ht="13.9" customHeight="1">
      <c r="G28" s="638" t="s">
        <v>55</v>
      </c>
      <c r="H28" s="639"/>
      <c r="I28" s="639"/>
      <c r="J28" s="639"/>
      <c r="K28" s="639"/>
      <c r="L28" s="639"/>
      <c r="M28" s="640">
        <f>SUM(M16:P27)</f>
        <v>362</v>
      </c>
      <c r="N28" s="641"/>
      <c r="O28" s="641"/>
      <c r="P28" s="641"/>
      <c r="Q28" s="642" t="s">
        <v>42</v>
      </c>
      <c r="R28" s="643"/>
      <c r="S28" s="629">
        <f>SUM(S16:U27)</f>
        <v>0</v>
      </c>
      <c r="T28" s="629"/>
      <c r="U28" s="629"/>
      <c r="V28" s="633"/>
      <c r="W28" s="634"/>
      <c r="X28" s="635"/>
      <c r="Y28" s="628">
        <f>SUM(Y16:AA27)</f>
        <v>0</v>
      </c>
      <c r="Z28" s="629"/>
      <c r="AA28" s="630"/>
      <c r="AB28" s="631">
        <f>SUM(AB16:AD27)</f>
        <v>0</v>
      </c>
      <c r="AC28" s="632"/>
      <c r="AD28" s="632"/>
      <c r="AE28" s="633"/>
      <c r="AF28" s="634"/>
      <c r="AG28" s="635"/>
      <c r="AH28" s="628">
        <f>SUM(AH16:AJ27)</f>
        <v>0</v>
      </c>
      <c r="AI28" s="629"/>
      <c r="AJ28" s="630"/>
      <c r="AK28" s="631">
        <f>SUM(AK16:AM27)</f>
        <v>0</v>
      </c>
      <c r="AL28" s="632"/>
      <c r="AM28" s="632"/>
      <c r="AN28" s="633"/>
      <c r="AO28" s="634"/>
      <c r="AP28" s="635"/>
      <c r="AQ28" s="628">
        <f>SUM(AQ16:AS27)</f>
        <v>0</v>
      </c>
      <c r="AR28" s="629"/>
      <c r="AS28" s="630"/>
      <c r="AT28" s="632">
        <f>SUM(AT16:AV27)</f>
        <v>0</v>
      </c>
      <c r="AU28" s="632"/>
      <c r="AV28" s="632"/>
      <c r="AW28" s="628">
        <f>SUM(AW16:AY27)</f>
        <v>0</v>
      </c>
      <c r="AX28" s="629"/>
      <c r="AY28" s="629"/>
      <c r="AZ28" s="628">
        <f>SUM(AZ16:BB27)</f>
        <v>0</v>
      </c>
      <c r="BA28" s="629"/>
      <c r="BB28" s="629"/>
      <c r="BC28" s="631">
        <f>SUM(BC16:BE27)</f>
        <v>0</v>
      </c>
      <c r="BD28" s="632"/>
      <c r="BE28" s="632"/>
      <c r="BF28" s="628">
        <f>SUM(BF16:BH27)</f>
        <v>0</v>
      </c>
      <c r="BG28" s="629"/>
      <c r="BH28" s="629"/>
      <c r="BI28" s="628">
        <f>SUM(BI16:BK27)</f>
        <v>0</v>
      </c>
      <c r="BJ28" s="629"/>
      <c r="BK28" s="630"/>
      <c r="BL28" s="631">
        <f>SUM(BL16:BN27)</f>
        <v>0</v>
      </c>
      <c r="BM28" s="632"/>
      <c r="BN28" s="632"/>
      <c r="BO28" s="628">
        <f>SUM(BO16:BQ27)</f>
        <v>0</v>
      </c>
      <c r="BP28" s="629"/>
      <c r="BQ28" s="629"/>
      <c r="BR28" s="628">
        <f>SUM(BR16:BT27)</f>
        <v>0</v>
      </c>
      <c r="BS28" s="629"/>
      <c r="BT28" s="630"/>
      <c r="BU28" s="632">
        <f>SUM(BU16:BW27)</f>
        <v>0</v>
      </c>
      <c r="BV28" s="632"/>
      <c r="BW28" s="632"/>
      <c r="BX28" s="636" t="s">
        <v>51</v>
      </c>
      <c r="BY28" s="637"/>
    </row>
    <row r="29" spans="7:80" ht="21.75" customHeight="1" thickBot="1">
      <c r="G29" s="622" t="s">
        <v>111</v>
      </c>
      <c r="H29" s="623"/>
      <c r="I29" s="623"/>
      <c r="J29" s="623"/>
      <c r="K29" s="623"/>
      <c r="L29" s="624"/>
      <c r="M29" s="625"/>
      <c r="N29" s="626"/>
      <c r="O29" s="626"/>
      <c r="P29" s="626"/>
      <c r="Q29" s="626"/>
      <c r="R29" s="627"/>
      <c r="S29" s="609">
        <f>IFERROR(ROUNDUP(S28/$M$28,1),"0")</f>
        <v>0</v>
      </c>
      <c r="T29" s="609"/>
      <c r="U29" s="609"/>
      <c r="V29" s="619"/>
      <c r="W29" s="620"/>
      <c r="X29" s="621"/>
      <c r="Y29" s="608">
        <f>IFERROR(ROUNDUP(Y28/$M$28,1),"0")</f>
        <v>0</v>
      </c>
      <c r="Z29" s="609"/>
      <c r="AA29" s="610"/>
      <c r="AB29" s="618">
        <f>IFERROR(ROUNDUP(AB28/$M$28,1),"0")</f>
        <v>0</v>
      </c>
      <c r="AC29" s="609"/>
      <c r="AD29" s="609"/>
      <c r="AE29" s="619"/>
      <c r="AF29" s="620"/>
      <c r="AG29" s="621"/>
      <c r="AH29" s="608">
        <f>IFERROR(ROUNDUP(AH28/$M$28,1),"0")</f>
        <v>0</v>
      </c>
      <c r="AI29" s="609"/>
      <c r="AJ29" s="610"/>
      <c r="AK29" s="618">
        <f>IFERROR(ROUNDUP(AK28/$M$28,1),"0")</f>
        <v>0</v>
      </c>
      <c r="AL29" s="609"/>
      <c r="AM29" s="609"/>
      <c r="AN29" s="619"/>
      <c r="AO29" s="620"/>
      <c r="AP29" s="621"/>
      <c r="AQ29" s="608">
        <f>IFERROR(ROUNDUP(AQ28/$M$28,1),"0")</f>
        <v>0</v>
      </c>
      <c r="AR29" s="609"/>
      <c r="AS29" s="610"/>
      <c r="AT29" s="609">
        <f>IFERROR(ROUNDUP(AT28/$M$28,1),"0")</f>
        <v>0</v>
      </c>
      <c r="AU29" s="609"/>
      <c r="AV29" s="609"/>
      <c r="AW29" s="608">
        <f>IFERROR(ROUNDUP(AW28/$M$28,1),"0")</f>
        <v>0</v>
      </c>
      <c r="AX29" s="609"/>
      <c r="AY29" s="609"/>
      <c r="AZ29" s="608">
        <f>IFERROR(ROUNDUP(AZ28/$M$28,1),"0")</f>
        <v>0</v>
      </c>
      <c r="BA29" s="609"/>
      <c r="BB29" s="609"/>
      <c r="BC29" s="618">
        <f>IFERROR(ROUNDUP(BC28/$M$28,1),"0")</f>
        <v>0</v>
      </c>
      <c r="BD29" s="609"/>
      <c r="BE29" s="609"/>
      <c r="BF29" s="608">
        <f>IFERROR(ROUNDUP(BF28/$M$28,1),"0")</f>
        <v>0</v>
      </c>
      <c r="BG29" s="609"/>
      <c r="BH29" s="609"/>
      <c r="BI29" s="608">
        <f>IFERROR(ROUNDUP(BI28/$M$28,1),"0")</f>
        <v>0</v>
      </c>
      <c r="BJ29" s="609"/>
      <c r="BK29" s="610"/>
      <c r="BL29" s="618">
        <f>IFERROR(ROUNDUP(BL28/$M$28,1),"0")</f>
        <v>0</v>
      </c>
      <c r="BM29" s="609"/>
      <c r="BN29" s="609"/>
      <c r="BO29" s="608">
        <f>IFERROR(ROUNDUP(BO28/$M$28,1),"0")</f>
        <v>0</v>
      </c>
      <c r="BP29" s="609"/>
      <c r="BQ29" s="609"/>
      <c r="BR29" s="608">
        <f>IFERROR(ROUNDUP(BR28/$M$28,1),"0")</f>
        <v>0</v>
      </c>
      <c r="BS29" s="609"/>
      <c r="BT29" s="610"/>
      <c r="BU29" s="611">
        <f>S29+AB29+AK29+AT29+BC29+BL29</f>
        <v>0</v>
      </c>
      <c r="BV29" s="611"/>
      <c r="BW29" s="611"/>
      <c r="BX29" s="612" t="s">
        <v>51</v>
      </c>
      <c r="BY29" s="613"/>
    </row>
    <row r="30" spans="7:80" ht="13.9" customHeight="1" thickBot="1">
      <c r="G30" s="614" t="s">
        <v>110</v>
      </c>
      <c r="H30" s="615"/>
      <c r="I30" s="615"/>
      <c r="J30" s="615"/>
      <c r="K30" s="615"/>
      <c r="L30" s="615"/>
      <c r="M30" s="615"/>
      <c r="N30" s="615"/>
      <c r="O30" s="615"/>
      <c r="P30" s="615"/>
      <c r="Q30" s="615"/>
      <c r="R30" s="616"/>
      <c r="S30" s="617">
        <f>S29+Y29</f>
        <v>0</v>
      </c>
      <c r="T30" s="606"/>
      <c r="U30" s="606"/>
      <c r="V30" s="606"/>
      <c r="W30" s="606"/>
      <c r="X30" s="606"/>
      <c r="Y30" s="606"/>
      <c r="Z30" s="606"/>
      <c r="AA30" s="606"/>
      <c r="AB30" s="606">
        <f>AB29+AH29</f>
        <v>0</v>
      </c>
      <c r="AC30" s="606"/>
      <c r="AD30" s="606"/>
      <c r="AE30" s="606"/>
      <c r="AF30" s="606"/>
      <c r="AG30" s="606"/>
      <c r="AH30" s="606"/>
      <c r="AI30" s="606"/>
      <c r="AJ30" s="606"/>
      <c r="AK30" s="606">
        <f>AK29+AQ29</f>
        <v>0</v>
      </c>
      <c r="AL30" s="606"/>
      <c r="AM30" s="606"/>
      <c r="AN30" s="606"/>
      <c r="AO30" s="606"/>
      <c r="AP30" s="606"/>
      <c r="AQ30" s="606"/>
      <c r="AR30" s="606"/>
      <c r="AS30" s="606"/>
      <c r="AT30" s="606">
        <f>AT29+AZ29</f>
        <v>0</v>
      </c>
      <c r="AU30" s="606"/>
      <c r="AV30" s="606"/>
      <c r="AW30" s="606"/>
      <c r="AX30" s="606"/>
      <c r="AY30" s="606"/>
      <c r="AZ30" s="606"/>
      <c r="BA30" s="606"/>
      <c r="BB30" s="606"/>
      <c r="BC30" s="606">
        <f>BC29+BI29</f>
        <v>0</v>
      </c>
      <c r="BD30" s="606"/>
      <c r="BE30" s="606"/>
      <c r="BF30" s="606"/>
      <c r="BG30" s="606"/>
      <c r="BH30" s="606"/>
      <c r="BI30" s="606"/>
      <c r="BJ30" s="606"/>
      <c r="BK30" s="606"/>
      <c r="BL30" s="606">
        <f>BL29+BR29</f>
        <v>0</v>
      </c>
      <c r="BM30" s="606"/>
      <c r="BN30" s="606"/>
      <c r="BO30" s="606"/>
      <c r="BP30" s="606"/>
      <c r="BQ30" s="606"/>
      <c r="BR30" s="606"/>
      <c r="BS30" s="606"/>
      <c r="BT30" s="607"/>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2024-03-28T05:27:23Z</cp:lastPrinted>
  <dcterms:created xsi:type="dcterms:W3CDTF">2014-05-22T15:14:51Z</dcterms:created>
  <dcterms:modified xsi:type="dcterms:W3CDTF">2024-03-28T05:27:54Z</dcterms:modified>
</cp:coreProperties>
</file>