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20_本部_財務課\31.経営比較分析\R4\04_回答\"/>
    </mc:Choice>
  </mc:AlternateContent>
  <workbookProtection workbookAlgorithmName="SHA-512" workbookHashValue="pWJkgpvXtnnX+yGamfydPOZLTonEi8t3f93wwnIJPBI0JNSF7t0AWsOxfGHQ+iKQSPcuFVT2LdsjmuZja7lKKA==" workbookSaltValue="dJ10UuxYW9G7LivNcZTiDg==" workbookSpinCount="100000" lockStructure="1"/>
  <bookViews>
    <workbookView xWindow="0" yWindow="0" windowWidth="20490" windowHeight="9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<sst xmlns="http://schemas.openxmlformats.org/spreadsheetml/2006/main" count="253" uniqueCount="112">
  <si>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</si>
  <si>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</si>
  <si>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</si>
  <si>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</si>
  <si>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</si>
  <si>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</si>
  <si>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</si>
  <si>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</si>
  <si>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</si>
  <si>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</si>
  <si>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</si>
  <si>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</si>
  <si>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</si>
  <si>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</si>
  <si>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</si>
  <si>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</si>
  <si>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</si>
  <si>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</si>
  <si>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</si>
  <si>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</si>
  <si>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</si>
  <si>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</si>
  <si>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</si>
  <si>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</si>
  <si>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</si>
  <si>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</si>
  <si>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</si>
  <si>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</si>
  <si>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</si>
  <si>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</si>
  <si>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</si>
  <si>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</si>
  <si>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</si>
  <si>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</si>
  <si>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</si>
  <si>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</si>
  <si>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</si>
  <si>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</si>
  <si>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</si>
  <si>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</si>
  <si>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</si>
  <si>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</si>
  <si>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</si>
  <si>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</si>
  <si>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</si>
  <si>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</si>
  <si>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</si>
  <si>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</si>
  <si>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</si>
  <si>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</si>
  <si>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</si>
  <si>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</si>
  <si>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</si>
  <si>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</si>
  <si>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</si>
  <si>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</si>
  <si>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</si>
  <si>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</si>
  <si>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</si>
  <si>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</si>
  <si>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</si>
  <si>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</si>
  <si>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</si>
  <si>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</si>
  <si>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</si>
  <si>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</si>
  <si>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</si>
  <si>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</si>
  <si>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</si>
  <si>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</si>
  <si>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</si>
  <si>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</si>
  <si>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</si>
  <si>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</si>
  <si>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</si>
  <si>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</si>
  <si>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</si>
  <si>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</si>
  <si>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</si>
  <si>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</si>
  <si>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</si>
  <si>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</si>
  <si>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</si>
  <si>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</si>
  <si>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</si>
  <si>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</si>
  <si>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</si>
  <si>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</si>
  <si>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</si>
  <si>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</si>
  <si>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</si>
  <si>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</si>
  <si>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香川県広域水道企業団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</si>
  <si>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</si>
  <si>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</si>
  <si>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</si>
  <si>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</si>
  <si>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</si>
  <si>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</si>
  <si>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</si>
  <si>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</si>
  <si>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</si>
  <si>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</si>
  <si>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</si>
  <si>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</si>
  <si>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</si>
  <si>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</si>
  <si>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</si>
  <si>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</si>
  <si>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①有形固定資産減価償却率、②管路経年化率は類似団体平均値を上回っている。
　③管路更新率は類似団体平均値を下回っており、管路等の施設の更新事業を進めてはいるものの、法定耐用年数を経過した管路を多く保有していることがうかがえる。今後も施設の統廃合、更新・耐震化事業を着実に進め、指標の向上に努める。</t>
    <phoneticPr fontId="4"/>
  </si>
  <si>
    <r>
      <t>　令和</t>
    </r>
    <r>
      <rPr>
        <sz val="11"/>
        <color rgb="FF0000FF"/>
        <rFont val="ＭＳ ゴシック"/>
        <family val="3"/>
        <charset val="128"/>
      </rPr>
      <t>３</t>
    </r>
    <r>
      <rPr>
        <sz val="11"/>
        <color theme="1"/>
        <rFont val="ＭＳ ゴシック"/>
        <family val="3"/>
        <charset val="128"/>
      </rPr>
      <t>年度は、企業団の</t>
    </r>
    <r>
      <rPr>
        <sz val="11"/>
        <color rgb="FF0000FF"/>
        <rFont val="ＭＳ ゴシック"/>
        <family val="3"/>
        <charset val="128"/>
      </rPr>
      <t>４</t>
    </r>
    <r>
      <rPr>
        <sz val="11"/>
        <color theme="1"/>
        <rFont val="ＭＳ ゴシック"/>
        <family val="3"/>
        <charset val="128"/>
      </rPr>
      <t>か年目となる決算であり、指標を見るに、大きな課題は見受けられない。次年度以降も広域化のメリットを最大限に生かすために、業務の効率化・統一化・危機管理対策、施設の統廃合、更新・耐震化の施設整備などを着実に実施するとともに、経営の健全化・効率化に取り組み、各指標の推移についても留意していく。</t>
    </r>
    <phoneticPr fontId="4"/>
  </si>
  <si>
    <t>　①経常収支比率、⑤料金回収率はともに100％を超え、単年度収支も黒字を継続しており、給水費用は給水収益で賄われている。
　③流動比率は類似団体平均値を大幅に上回るとともに100％を超えており、1年以内に支払う債務に対する支払能力を有している。
　④企業債残高対給水収益比率は類似団体平均値を上回っており、昨年とほぼ同率である。
　⑥給水原価は、全国平均値は下回っているものの類似団体平均値より上回っており、業務の効率化、職員数の適正化、事業の民間委託などを進め、給水原価の低減に努める。
　⑦施設利用率、⑧有収率はともに類似団体平均値を下回っており、今後、施設の統廃合及び更新・耐震化を進めて両指標の向上に努める。</t>
    <rPh sb="36" eb="38">
      <t>ケイゾク</t>
    </rPh>
    <rPh sb="140" eb="142">
      <t>ダンタイ</t>
    </rPh>
    <rPh sb="263" eb="265">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</si>
</sst>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FF"/>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0.73</c:v>
                </c:pt>
                <c:pt idx="2">
                  <c:v>0.89</c:v>
                </c:pt>
                <c:pt idx="3">
                  <c:v>0.57999999999999996</c:v>
                </c:pt>
                <c:pt idx="4">
                  <c:v>0.68</c:v>
                </c:pt>
              </c:numCache>
            </c:numRef>
          </c:val>
          <c:extLst>
            <c:ext xmlns:c16="http://schemas.microsoft.com/office/drawing/2014/chart" uri="{C3380CC4-5D6E-409C-BE32-E72D297353CC}">
              <c16:uniqueId val="{00000000-693C-492F-B198-C7F5AB8FC9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0.75</c:v>
                </c:pt>
                <c:pt idx="2">
                  <c:v>0.73</c:v>
                </c:pt>
                <c:pt idx="3">
                  <c:v>0.79</c:v>
                </c:pt>
                <c:pt idx="4">
                  <c:v>0.75</c:v>
                </c:pt>
              </c:numCache>
            </c:numRef>
          </c:val>
          <c:smooth val="0"/>
          <c:extLst>
            <c:ext xmlns:c16="http://schemas.microsoft.com/office/drawing/2014/chart" uri="{C3380CC4-5D6E-409C-BE32-E72D297353CC}">
              <c16:uniqueId val="{00000001-693C-492F-B198-C7F5AB8FC9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60.12</c:v>
                </c:pt>
                <c:pt idx="2">
                  <c:v>59.58</c:v>
                </c:pt>
                <c:pt idx="3">
                  <c:v>60.62</c:v>
                </c:pt>
                <c:pt idx="4">
                  <c:v>61.33</c:v>
                </c:pt>
              </c:numCache>
            </c:numRef>
          </c:val>
          <c:extLst>
            <c:ext xmlns:c16="http://schemas.microsoft.com/office/drawing/2014/chart" uri="{C3380CC4-5D6E-409C-BE32-E72D297353CC}">
              <c16:uniqueId val="{00000000-72E7-4417-B966-6687E71B53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63.53</c:v>
                </c:pt>
                <c:pt idx="2">
                  <c:v>63.16</c:v>
                </c:pt>
                <c:pt idx="3">
                  <c:v>64.41</c:v>
                </c:pt>
                <c:pt idx="4">
                  <c:v>64.11</c:v>
                </c:pt>
              </c:numCache>
            </c:numRef>
          </c:val>
          <c:smooth val="0"/>
          <c:extLst>
            <c:ext xmlns:c16="http://schemas.microsoft.com/office/drawing/2014/chart" uri="{C3380CC4-5D6E-409C-BE32-E72D297353CC}">
              <c16:uniqueId val="{00000001-72E7-4417-B966-6687E71B53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89.45</c:v>
                </c:pt>
                <c:pt idx="2">
                  <c:v>88.45</c:v>
                </c:pt>
                <c:pt idx="3">
                  <c:v>87.28</c:v>
                </c:pt>
                <c:pt idx="4">
                  <c:v>88.29</c:v>
                </c:pt>
              </c:numCache>
            </c:numRef>
          </c:val>
          <c:extLst>
            <c:ext xmlns:c16="http://schemas.microsoft.com/office/drawing/2014/chart" uri="{C3380CC4-5D6E-409C-BE32-E72D297353CC}">
              <c16:uniqueId val="{00000000-6912-43F6-90A0-B550CB6CE9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91.58</c:v>
                </c:pt>
                <c:pt idx="2">
                  <c:v>91.48</c:v>
                </c:pt>
                <c:pt idx="3">
                  <c:v>91.64</c:v>
                </c:pt>
                <c:pt idx="4">
                  <c:v>92.09</c:v>
                </c:pt>
              </c:numCache>
            </c:numRef>
          </c:val>
          <c:smooth val="0"/>
          <c:extLst>
            <c:ext xmlns:c16="http://schemas.microsoft.com/office/drawing/2014/chart" uri="{C3380CC4-5D6E-409C-BE32-E72D297353CC}">
              <c16:uniqueId val="{00000001-6912-43F6-90A0-B550CB6CE9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112.57</c:v>
                </c:pt>
                <c:pt idx="2">
                  <c:v>110.02</c:v>
                </c:pt>
                <c:pt idx="3">
                  <c:v>109.66</c:v>
                </c:pt>
                <c:pt idx="4">
                  <c:v>108.32</c:v>
                </c:pt>
              </c:numCache>
            </c:numRef>
          </c:val>
          <c:extLst>
            <c:ext xmlns:c16="http://schemas.microsoft.com/office/drawing/2014/chart" uri="{C3380CC4-5D6E-409C-BE32-E72D297353CC}">
              <c16:uniqueId val="{00000000-85CF-4569-B4D9-08D2A1E736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115.41</c:v>
                </c:pt>
                <c:pt idx="2">
                  <c:v>113.57</c:v>
                </c:pt>
                <c:pt idx="3">
                  <c:v>112.59</c:v>
                </c:pt>
                <c:pt idx="4">
                  <c:v>113.87</c:v>
                </c:pt>
              </c:numCache>
            </c:numRef>
          </c:val>
          <c:smooth val="0"/>
          <c:extLst>
            <c:ext xmlns:c16="http://schemas.microsoft.com/office/drawing/2014/chart" uri="{C3380CC4-5D6E-409C-BE32-E72D297353CC}">
              <c16:uniqueId val="{00000001-85CF-4569-B4D9-08D2A1E736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52.33</c:v>
                </c:pt>
                <c:pt idx="2">
                  <c:v>52.43</c:v>
                </c:pt>
                <c:pt idx="3">
                  <c:v>52.87</c:v>
                </c:pt>
                <c:pt idx="4">
                  <c:v>53.18</c:v>
                </c:pt>
              </c:numCache>
            </c:numRef>
          </c:val>
          <c:extLst>
            <c:ext xmlns:c16="http://schemas.microsoft.com/office/drawing/2014/chart" uri="{C3380CC4-5D6E-409C-BE32-E72D297353CC}">
              <c16:uniqueId val="{00000000-A67B-4CB2-AFA8-DCB2EB4C9D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50.41</c:v>
                </c:pt>
                <c:pt idx="2">
                  <c:v>51.13</c:v>
                </c:pt>
                <c:pt idx="3">
                  <c:v>51.62</c:v>
                </c:pt>
                <c:pt idx="4">
                  <c:v>52.16</c:v>
                </c:pt>
              </c:numCache>
            </c:numRef>
          </c:val>
          <c:smooth val="0"/>
          <c:extLst>
            <c:ext xmlns:c16="http://schemas.microsoft.com/office/drawing/2014/chart" uri="{C3380CC4-5D6E-409C-BE32-E72D297353CC}">
              <c16:uniqueId val="{00000001-A67B-4CB2-AFA8-DCB2EB4C9D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22.57</c:v>
                </c:pt>
                <c:pt idx="2">
                  <c:v>25.08</c:v>
                </c:pt>
                <c:pt idx="3">
                  <c:v>26.32</c:v>
                </c:pt>
                <c:pt idx="4">
                  <c:v>28.9</c:v>
                </c:pt>
              </c:numCache>
            </c:numRef>
          </c:val>
          <c:extLst>
            <c:ext xmlns:c16="http://schemas.microsoft.com/office/drawing/2014/chart" uri="{C3380CC4-5D6E-409C-BE32-E72D297353CC}">
              <c16:uniqueId val="{00000000-AF1D-4594-8340-3C27B959E5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20.36</c:v>
                </c:pt>
                <c:pt idx="2">
                  <c:v>22.41</c:v>
                </c:pt>
                <c:pt idx="3">
                  <c:v>23.68</c:v>
                </c:pt>
                <c:pt idx="4">
                  <c:v>25.76</c:v>
                </c:pt>
              </c:numCache>
            </c:numRef>
          </c:val>
          <c:smooth val="0"/>
          <c:extLst>
            <c:ext xmlns:c16="http://schemas.microsoft.com/office/drawing/2014/chart" uri="{C3380CC4-5D6E-409C-BE32-E72D297353CC}">
              <c16:uniqueId val="{00000001-AF1D-4594-8340-3C27B959E5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53-4FFC-9D75-84673A0B7D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453-4FFC-9D75-84673A0B7D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367.08</c:v>
                </c:pt>
                <c:pt idx="2">
                  <c:v>350.38</c:v>
                </c:pt>
                <c:pt idx="3">
                  <c:v>358.03</c:v>
                </c:pt>
                <c:pt idx="4">
                  <c:v>347.29</c:v>
                </c:pt>
              </c:numCache>
            </c:numRef>
          </c:val>
          <c:extLst>
            <c:ext xmlns:c16="http://schemas.microsoft.com/office/drawing/2014/chart" uri="{C3380CC4-5D6E-409C-BE32-E72D297353CC}">
              <c16:uniqueId val="{00000000-B171-425F-9C04-ECB104DB7D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258.22000000000003</c:v>
                </c:pt>
                <c:pt idx="2">
                  <c:v>250.03</c:v>
                </c:pt>
                <c:pt idx="3">
                  <c:v>239.45</c:v>
                </c:pt>
                <c:pt idx="4">
                  <c:v>246.01</c:v>
                </c:pt>
              </c:numCache>
            </c:numRef>
          </c:val>
          <c:smooth val="0"/>
          <c:extLst>
            <c:ext xmlns:c16="http://schemas.microsoft.com/office/drawing/2014/chart" uri="{C3380CC4-5D6E-409C-BE32-E72D297353CC}">
              <c16:uniqueId val="{00000001-B171-425F-9C04-ECB104DB7D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274.85000000000002</c:v>
                </c:pt>
                <c:pt idx="2">
                  <c:v>277.18</c:v>
                </c:pt>
                <c:pt idx="3">
                  <c:v>276.10000000000002</c:v>
                </c:pt>
                <c:pt idx="4">
                  <c:v>276.13</c:v>
                </c:pt>
              </c:numCache>
            </c:numRef>
          </c:val>
          <c:extLst>
            <c:ext xmlns:c16="http://schemas.microsoft.com/office/drawing/2014/chart" uri="{C3380CC4-5D6E-409C-BE32-E72D297353CC}">
              <c16:uniqueId val="{00000000-12A2-41B0-AC87-58A88B62F1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255.12</c:v>
                </c:pt>
                <c:pt idx="2">
                  <c:v>254.19</c:v>
                </c:pt>
                <c:pt idx="3">
                  <c:v>259.56</c:v>
                </c:pt>
                <c:pt idx="4">
                  <c:v>248.92</c:v>
                </c:pt>
              </c:numCache>
            </c:numRef>
          </c:val>
          <c:smooth val="0"/>
          <c:extLst>
            <c:ext xmlns:c16="http://schemas.microsoft.com/office/drawing/2014/chart" uri="{C3380CC4-5D6E-409C-BE32-E72D297353CC}">
              <c16:uniqueId val="{00000001-12A2-41B0-AC87-58A88B62F1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110.29</c:v>
                </c:pt>
                <c:pt idx="2">
                  <c:v>107.64</c:v>
                </c:pt>
                <c:pt idx="3">
                  <c:v>107.51</c:v>
                </c:pt>
                <c:pt idx="4">
                  <c:v>105.85</c:v>
                </c:pt>
              </c:numCache>
            </c:numRef>
          </c:val>
          <c:extLst>
            <c:ext xmlns:c16="http://schemas.microsoft.com/office/drawing/2014/chart" uri="{C3380CC4-5D6E-409C-BE32-E72D297353CC}">
              <c16:uniqueId val="{00000000-8F04-4C1C-A4DE-F049817271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109.12</c:v>
                </c:pt>
                <c:pt idx="2">
                  <c:v>107.42</c:v>
                </c:pt>
                <c:pt idx="3">
                  <c:v>105.07</c:v>
                </c:pt>
                <c:pt idx="4">
                  <c:v>107.54</c:v>
                </c:pt>
              </c:numCache>
            </c:numRef>
          </c:val>
          <c:smooth val="0"/>
          <c:extLst>
            <c:ext xmlns:c16="http://schemas.microsoft.com/office/drawing/2014/chart" uri="{C3380CC4-5D6E-409C-BE32-E72D297353CC}">
              <c16:uniqueId val="{00000001-8F04-4C1C-A4DE-F049817271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161.21</c:v>
                </c:pt>
                <c:pt idx="2">
                  <c:v>165.91</c:v>
                </c:pt>
                <c:pt idx="3">
                  <c:v>164.48</c:v>
                </c:pt>
                <c:pt idx="4">
                  <c:v>167.2</c:v>
                </c:pt>
              </c:numCache>
            </c:numRef>
          </c:val>
          <c:extLst>
            <c:ext xmlns:c16="http://schemas.microsoft.com/office/drawing/2014/chart" uri="{C3380CC4-5D6E-409C-BE32-E72D297353CC}">
              <c16:uniqueId val="{00000000-19B0-40F2-B896-7EFC74A0F1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153.88</c:v>
                </c:pt>
                <c:pt idx="2">
                  <c:v>157.19</c:v>
                </c:pt>
                <c:pt idx="3">
                  <c:v>153.71</c:v>
                </c:pt>
                <c:pt idx="4">
                  <c:v>155.9</c:v>
                </c:pt>
              </c:numCache>
            </c:numRef>
          </c:val>
          <c:smooth val="0"/>
          <c:extLst>
            <c:ext xmlns:c16="http://schemas.microsoft.com/office/drawing/2014/chart" uri="{C3380CC4-5D6E-409C-BE32-E72D297353CC}">
              <c16:uniqueId val="{00000001-19B0-40F2-B896-7EFC74A0F1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香川県　香川県広域水道企業団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73.63</v>
      </c>
      <c r="J10" s="38"/>
      <c r="K10" s="38"/>
      <c r="L10" s="38"/>
      <c r="M10" s="38"/>
      <c r="N10" s="38"/>
      <c r="O10" s="65"/>
      <c r="P10" s="55">
        <f>データ!$P$6</f>
        <v>97.75</v>
      </c>
      <c r="Q10" s="55"/>
      <c r="R10" s="55"/>
      <c r="S10" s="55"/>
      <c r="T10" s="55"/>
      <c r="U10" s="55"/>
      <c r="V10" s="55"/>
      <c r="W10" s="66">
        <f>データ!$Q$6</f>
        <v>2970</v>
      </c>
      <c r="X10" s="66"/>
      <c r="Y10" s="66"/>
      <c r="Z10" s="66"/>
      <c r="AA10" s="66"/>
      <c r="AB10" s="66"/>
      <c r="AC10" s="66"/>
      <c r="AD10" s="2"/>
      <c r="AE10" s="2"/>
      <c r="AF10" s="2"/>
      <c r="AG10" s="2"/>
      <c r="AH10" s="2"/>
      <c r="AI10" s="2"/>
      <c r="AJ10" s="2"/>
      <c r="AK10" s="2"/>
      <c r="AL10" s="66">
        <f>データ!$U$6</f>
        <v>934771</v>
      </c>
      <c r="AM10" s="66"/>
      <c r="AN10" s="66"/>
      <c r="AO10" s="66"/>
      <c r="AP10" s="66"/>
      <c r="AQ10" s="66"/>
      <c r="AR10" s="66"/>
      <c r="AS10" s="66"/>
      <c r="AT10" s="37">
        <f>データ!$V$6</f>
        <v>987.42</v>
      </c>
      <c r="AU10" s="38"/>
      <c r="AV10" s="38"/>
      <c r="AW10" s="38"/>
      <c r="AX10" s="38"/>
      <c r="AY10" s="38"/>
      <c r="AZ10" s="38"/>
      <c r="BA10" s="38"/>
      <c r="BB10" s="55">
        <f>データ!$W$6</f>
        <v>946.68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SCBzFSeddcEio1JxuNPtZMuax/1bfS6oSyDIKlQHaDiIjdSgaH4cteRipmCmYoTtwoOJoq01w4ncosfvqzhWQ==" saltValue="Af7NobzSTdkLDgBtHbBb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2021</v>
      </c>
      <c r="C6" s="20">
        <f t="shared" ref="C6:W6" si="3">C7</f>
        <v>378887</v>
      </c>
      <c r="D6" s="20">
        <f t="shared" si="3"/>
        <v>46</v>
      </c>
      <c r="E6" s="20">
        <f t="shared" si="3"/>
        <v>1</v>
      </c>
      <c r="F6" s="20">
        <f t="shared" si="3"/>
        <v>0</v>
      </c>
      <c r="G6" s="20">
        <f t="shared" si="3"/>
        <v>1</v>
      </c>
      <c r="H6" s="20" t="str">
        <f t="shared" si="3"/>
        <v>香川県　香川県広域水道企業団</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73.63</v>
      </c>
      <c r="P6" s="21">
        <f t="shared" si="3"/>
        <v>97.75</v>
      </c>
      <c r="Q6" s="21">
        <f t="shared" si="3"/>
        <v>2970</v>
      </c>
      <c r="R6" s="21" t="str">
        <f t="shared" si="3"/>
        <v>-</v>
      </c>
      <c r="S6" s="21" t="str">
        <f t="shared" si="3"/>
        <v>-</v>
      </c>
      <c r="T6" s="21" t="str">
        <f t="shared" si="3"/>
        <v>-</v>
      </c>
      <c r="U6" s="21">
        <f t="shared" si="3"/>
        <v>934771</v>
      </c>
      <c r="V6" s="21">
        <f t="shared" si="3"/>
        <v>987.42</v>
      </c>
      <c r="W6" s="21">
        <f t="shared" si="3"/>
        <v>946.68</v>
      </c>
      <c r="X6" s="22" t="str">
        <f>IF(X7="",NA(),X7)</f>
        <v>-</v>
      </c>
      <c r="Y6" s="22">
        <f t="shared" ref="Y6:AG6" si="4">IF(Y7="",NA(),Y7)</f>
        <v>112.57</v>
      </c>
      <c r="Z6" s="22">
        <f t="shared" si="4"/>
        <v>110.02</v>
      </c>
      <c r="AA6" s="22">
        <f t="shared" si="4"/>
        <v>109.66</v>
      </c>
      <c r="AB6" s="22">
        <f t="shared" si="4"/>
        <v>108.32</v>
      </c>
      <c r="AC6" s="22" t="str">
        <f t="shared" si="4"/>
        <v>-</v>
      </c>
      <c r="AD6" s="22">
        <f t="shared" si="4"/>
        <v>115.41</v>
      </c>
      <c r="AE6" s="22">
        <f t="shared" si="4"/>
        <v>113.57</v>
      </c>
      <c r="AF6" s="22">
        <f t="shared" si="4"/>
        <v>112.59</v>
      </c>
      <c r="AG6" s="22">
        <f t="shared" si="4"/>
        <v>113.87</v>
      </c>
      <c r="AH6" s="21" t="str">
        <f>IF(AH7="","",IF(AH7="-","【-】","【"&amp;SUBSTITUTE(TEXT(AH7,"#,##0.00"),"-","△")&amp;"】"))</f>
        <v>【111.39】</v>
      </c>
      <c r="AI6" s="22" t="str">
        <f>IF(AI7="",NA(),AI7)</f>
        <v>-</v>
      </c>
      <c r="AJ6" s="21">
        <f t="shared" ref="AJ6:AR6" si="5">IF(AJ7="",NA(),AJ7)</f>
        <v>0</v>
      </c>
      <c r="AK6" s="21">
        <f t="shared" si="5"/>
        <v>0</v>
      </c>
      <c r="AL6" s="21">
        <f t="shared" si="5"/>
        <v>0</v>
      </c>
      <c r="AM6" s="21">
        <f t="shared" si="5"/>
        <v>0</v>
      </c>
      <c r="AN6" s="22" t="str">
        <f t="shared" si="5"/>
        <v>-</v>
      </c>
      <c r="AO6" s="21">
        <f t="shared" si="5"/>
        <v>0</v>
      </c>
      <c r="AP6" s="21">
        <f t="shared" si="5"/>
        <v>0</v>
      </c>
      <c r="AQ6" s="21">
        <f t="shared" si="5"/>
        <v>0</v>
      </c>
      <c r="AR6" s="21">
        <f t="shared" si="5"/>
        <v>0</v>
      </c>
      <c r="AS6" s="21" t="str">
        <f>IF(AS7="","",IF(AS7="-","【-】","【"&amp;SUBSTITUTE(TEXT(AS7,"#,##0.00"),"-","△")&amp;"】"))</f>
        <v>【1.30】</v>
      </c>
      <c r="AT6" s="22" t="str">
        <f>IF(AT7="",NA(),AT7)</f>
        <v>-</v>
      </c>
      <c r="AU6" s="22">
        <f t="shared" ref="AU6:BC6" si="6">IF(AU7="",NA(),AU7)</f>
        <v>367.08</v>
      </c>
      <c r="AV6" s="22">
        <f t="shared" si="6"/>
        <v>350.38</v>
      </c>
      <c r="AW6" s="22">
        <f t="shared" si="6"/>
        <v>358.03</v>
      </c>
      <c r="AX6" s="22">
        <f t="shared" si="6"/>
        <v>347.29</v>
      </c>
      <c r="AY6" s="22" t="str">
        <f t="shared" si="6"/>
        <v>-</v>
      </c>
      <c r="AZ6" s="22">
        <f t="shared" si="6"/>
        <v>258.22000000000003</v>
      </c>
      <c r="BA6" s="22">
        <f t="shared" si="6"/>
        <v>250.03</v>
      </c>
      <c r="BB6" s="22">
        <f t="shared" si="6"/>
        <v>239.45</v>
      </c>
      <c r="BC6" s="22">
        <f t="shared" si="6"/>
        <v>246.01</v>
      </c>
      <c r="BD6" s="21" t="str">
        <f>IF(BD7="","",IF(BD7="-","【-】","【"&amp;SUBSTITUTE(TEXT(BD7,"#,##0.00"),"-","△")&amp;"】"))</f>
        <v>【261.51】</v>
      </c>
      <c r="BE6" s="22" t="str">
        <f>IF(BE7="",NA(),BE7)</f>
        <v>-</v>
      </c>
      <c r="BF6" s="22">
        <f t="shared" ref="BF6:BN6" si="7">IF(BF7="",NA(),BF7)</f>
        <v>274.85000000000002</v>
      </c>
      <c r="BG6" s="22">
        <f t="shared" si="7"/>
        <v>277.18</v>
      </c>
      <c r="BH6" s="22">
        <f t="shared" si="7"/>
        <v>276.10000000000002</v>
      </c>
      <c r="BI6" s="22">
        <f t="shared" si="7"/>
        <v>276.13</v>
      </c>
      <c r="BJ6" s="22" t="str">
        <f t="shared" si="7"/>
        <v>-</v>
      </c>
      <c r="BK6" s="22">
        <f t="shared" si="7"/>
        <v>255.12</v>
      </c>
      <c r="BL6" s="22">
        <f t="shared" si="7"/>
        <v>254.19</v>
      </c>
      <c r="BM6" s="22">
        <f t="shared" si="7"/>
        <v>259.56</v>
      </c>
      <c r="BN6" s="22">
        <f t="shared" si="7"/>
        <v>248.92</v>
      </c>
      <c r="BO6" s="21" t="str">
        <f>IF(BO7="","",IF(BO7="-","【-】","【"&amp;SUBSTITUTE(TEXT(BO7,"#,##0.00"),"-","△")&amp;"】"))</f>
        <v>【265.16】</v>
      </c>
      <c r="BP6" s="22" t="str">
        <f>IF(BP7="",NA(),BP7)</f>
        <v>-</v>
      </c>
      <c r="BQ6" s="22">
        <f t="shared" ref="BQ6:BY6" si="8">IF(BQ7="",NA(),BQ7)</f>
        <v>110.29</v>
      </c>
      <c r="BR6" s="22">
        <f t="shared" si="8"/>
        <v>107.64</v>
      </c>
      <c r="BS6" s="22">
        <f t="shared" si="8"/>
        <v>107.51</v>
      </c>
      <c r="BT6" s="22">
        <f t="shared" si="8"/>
        <v>105.85</v>
      </c>
      <c r="BU6" s="22" t="str">
        <f t="shared" si="8"/>
        <v>-</v>
      </c>
      <c r="BV6" s="22">
        <f t="shared" si="8"/>
        <v>109.12</v>
      </c>
      <c r="BW6" s="22">
        <f t="shared" si="8"/>
        <v>107.42</v>
      </c>
      <c r="BX6" s="22">
        <f t="shared" si="8"/>
        <v>105.07</v>
      </c>
      <c r="BY6" s="22">
        <f t="shared" si="8"/>
        <v>107.54</v>
      </c>
      <c r="BZ6" s="21" t="str">
        <f>IF(BZ7="","",IF(BZ7="-","【-】","【"&amp;SUBSTITUTE(TEXT(BZ7,"#,##0.00"),"-","△")&amp;"】"))</f>
        <v>【102.35】</v>
      </c>
      <c r="CA6" s="22" t="str">
        <f>IF(CA7="",NA(),CA7)</f>
        <v>-</v>
      </c>
      <c r="CB6" s="22">
        <f t="shared" ref="CB6:CJ6" si="9">IF(CB7="",NA(),CB7)</f>
        <v>161.21</v>
      </c>
      <c r="CC6" s="22">
        <f t="shared" si="9"/>
        <v>165.91</v>
      </c>
      <c r="CD6" s="22">
        <f t="shared" si="9"/>
        <v>164.48</v>
      </c>
      <c r="CE6" s="22">
        <f t="shared" si="9"/>
        <v>167.2</v>
      </c>
      <c r="CF6" s="22" t="str">
        <f t="shared" si="9"/>
        <v>-</v>
      </c>
      <c r="CG6" s="22">
        <f t="shared" si="9"/>
        <v>153.88</v>
      </c>
      <c r="CH6" s="22">
        <f t="shared" si="9"/>
        <v>157.19</v>
      </c>
      <c r="CI6" s="22">
        <f t="shared" si="9"/>
        <v>153.71</v>
      </c>
      <c r="CJ6" s="22">
        <f t="shared" si="9"/>
        <v>155.9</v>
      </c>
      <c r="CK6" s="21" t="str">
        <f>IF(CK7="","",IF(CK7="-","【-】","【"&amp;SUBSTITUTE(TEXT(CK7,"#,##0.00"),"-","△")&amp;"】"))</f>
        <v>【167.74】</v>
      </c>
      <c r="CL6" s="22" t="str">
        <f>IF(CL7="",NA(),CL7)</f>
        <v>-</v>
      </c>
      <c r="CM6" s="22">
        <f t="shared" ref="CM6:CU6" si="10">IF(CM7="",NA(),CM7)</f>
        <v>60.12</v>
      </c>
      <c r="CN6" s="22">
        <f t="shared" si="10"/>
        <v>59.58</v>
      </c>
      <c r="CO6" s="22">
        <f t="shared" si="10"/>
        <v>60.62</v>
      </c>
      <c r="CP6" s="22">
        <f t="shared" si="10"/>
        <v>61.33</v>
      </c>
      <c r="CQ6" s="22" t="str">
        <f t="shared" si="10"/>
        <v>-</v>
      </c>
      <c r="CR6" s="22">
        <f t="shared" si="10"/>
        <v>63.53</v>
      </c>
      <c r="CS6" s="22">
        <f t="shared" si="10"/>
        <v>63.16</v>
      </c>
      <c r="CT6" s="22">
        <f t="shared" si="10"/>
        <v>64.41</v>
      </c>
      <c r="CU6" s="22">
        <f t="shared" si="10"/>
        <v>64.11</v>
      </c>
      <c r="CV6" s="21" t="str">
        <f>IF(CV7="","",IF(CV7="-","【-】","【"&amp;SUBSTITUTE(TEXT(CV7,"#,##0.00"),"-","△")&amp;"】"))</f>
        <v>【60.29】</v>
      </c>
      <c r="CW6" s="22" t="str">
        <f>IF(CW7="",NA(),CW7)</f>
        <v>-</v>
      </c>
      <c r="CX6" s="22">
        <f t="shared" ref="CX6:DF6" si="11">IF(CX7="",NA(),CX7)</f>
        <v>89.45</v>
      </c>
      <c r="CY6" s="22">
        <f t="shared" si="11"/>
        <v>88.45</v>
      </c>
      <c r="CZ6" s="22">
        <f t="shared" si="11"/>
        <v>87.28</v>
      </c>
      <c r="DA6" s="22">
        <f t="shared" si="11"/>
        <v>88.29</v>
      </c>
      <c r="DB6" s="22" t="str">
        <f t="shared" si="11"/>
        <v>-</v>
      </c>
      <c r="DC6" s="22">
        <f t="shared" si="11"/>
        <v>91.58</v>
      </c>
      <c r="DD6" s="22">
        <f t="shared" si="11"/>
        <v>91.48</v>
      </c>
      <c r="DE6" s="22">
        <f t="shared" si="11"/>
        <v>91.64</v>
      </c>
      <c r="DF6" s="22">
        <f t="shared" si="11"/>
        <v>92.09</v>
      </c>
      <c r="DG6" s="21" t="str">
        <f>IF(DG7="","",IF(DG7="-","【-】","【"&amp;SUBSTITUTE(TEXT(DG7,"#,##0.00"),"-","△")&amp;"】"))</f>
        <v>【90.12】</v>
      </c>
      <c r="DH6" s="22" t="str">
        <f>IF(DH7="",NA(),DH7)</f>
        <v>-</v>
      </c>
      <c r="DI6" s="22">
        <f t="shared" ref="DI6:DQ6" si="12">IF(DI7="",NA(),DI7)</f>
        <v>52.33</v>
      </c>
      <c r="DJ6" s="22">
        <f t="shared" si="12"/>
        <v>52.43</v>
      </c>
      <c r="DK6" s="22">
        <f t="shared" si="12"/>
        <v>52.87</v>
      </c>
      <c r="DL6" s="22">
        <f t="shared" si="12"/>
        <v>53.18</v>
      </c>
      <c r="DM6" s="22" t="str">
        <f t="shared" si="12"/>
        <v>-</v>
      </c>
      <c r="DN6" s="22">
        <f t="shared" si="12"/>
        <v>50.41</v>
      </c>
      <c r="DO6" s="22">
        <f t="shared" si="12"/>
        <v>51.13</v>
      </c>
      <c r="DP6" s="22">
        <f t="shared" si="12"/>
        <v>51.62</v>
      </c>
      <c r="DQ6" s="22">
        <f t="shared" si="12"/>
        <v>52.16</v>
      </c>
      <c r="DR6" s="21" t="str">
        <f>IF(DR7="","",IF(DR7="-","【-】","【"&amp;SUBSTITUTE(TEXT(DR7,"#,##0.00"),"-","△")&amp;"】"))</f>
        <v>【50.88】</v>
      </c>
      <c r="DS6" s="22" t="str">
        <f>IF(DS7="",NA(),DS7)</f>
        <v>-</v>
      </c>
      <c r="DT6" s="22">
        <f t="shared" ref="DT6:EB6" si="13">IF(DT7="",NA(),DT7)</f>
        <v>22.57</v>
      </c>
      <c r="DU6" s="22">
        <f t="shared" si="13"/>
        <v>25.08</v>
      </c>
      <c r="DV6" s="22">
        <f t="shared" si="13"/>
        <v>26.32</v>
      </c>
      <c r="DW6" s="22">
        <f t="shared" si="13"/>
        <v>28.9</v>
      </c>
      <c r="DX6" s="22" t="str">
        <f t="shared" si="13"/>
        <v>-</v>
      </c>
      <c r="DY6" s="22">
        <f t="shared" si="13"/>
        <v>20.36</v>
      </c>
      <c r="DZ6" s="22">
        <f t="shared" si="13"/>
        <v>22.41</v>
      </c>
      <c r="EA6" s="22">
        <f t="shared" si="13"/>
        <v>23.68</v>
      </c>
      <c r="EB6" s="22">
        <f t="shared" si="13"/>
        <v>25.76</v>
      </c>
      <c r="EC6" s="21" t="str">
        <f>IF(EC7="","",IF(EC7="-","【-】","【"&amp;SUBSTITUTE(TEXT(EC7,"#,##0.00"),"-","△")&amp;"】"))</f>
        <v>【22.30】</v>
      </c>
      <c r="ED6" s="22" t="str">
        <f>IF(ED7="",NA(),ED7)</f>
        <v>-</v>
      </c>
      <c r="EE6" s="22">
        <f t="shared" ref="EE6:EM6" si="14">IF(EE7="",NA(),EE7)</f>
        <v>0.73</v>
      </c>
      <c r="EF6" s="22">
        <f t="shared" si="14"/>
        <v>0.89</v>
      </c>
      <c r="EG6" s="22">
        <f t="shared" si="14"/>
        <v>0.57999999999999996</v>
      </c>
      <c r="EH6" s="22">
        <f t="shared" si="14"/>
        <v>0.68</v>
      </c>
      <c r="EI6" s="22" t="str">
        <f t="shared" si="14"/>
        <v>-</v>
      </c>
      <c r="EJ6" s="22">
        <f t="shared" si="14"/>
        <v>0.75</v>
      </c>
      <c r="EK6" s="22">
        <f t="shared" si="14"/>
        <v>0.73</v>
      </c>
      <c r="EL6" s="22">
        <f t="shared" si="14"/>
        <v>0.79</v>
      </c>
      <c r="EM6" s="22">
        <f t="shared" si="14"/>
        <v>0.75</v>
      </c>
      <c r="EN6" s="21" t="str">
        <f>IF(EN7="","",IF(EN7="-","【-】","【"&amp;SUBSTITUTE(TEXT(EN7,"#,##0.00"),"-","△")&amp;"】"))</f>
        <v>【0.66】</v>
      </c>
    </row>
    <row r="7" spans="1:144" s="23" customFormat="1">
      <c r="A7" s="15"/>
      <c r="B7" s="24">
        <v>2021</v>
      </c>
      <c r="C7" s="24">
        <v>378887</v>
      </c>
      <c r="D7" s="24">
        <v>46</v>
      </c>
      <c r="E7" s="24">
        <v>1</v>
      </c>
      <c r="F7" s="24">
        <v>0</v>
      </c>
      <c r="G7" s="24">
        <v>1</v>
      </c>
      <c r="H7" s="24" t="s">
        <v>92</v>
      </c>
      <c r="I7" s="24" t="s">
        <v>93</v>
      </c>
      <c r="J7" s="24" t="s">
        <v>94</v>
      </c>
      <c r="K7" s="24" t="s">
        <v>95</v>
      </c>
      <c r="L7" s="24" t="s">
        <v>96</v>
      </c>
      <c r="M7" s="24" t="s">
        <v>97</v>
      </c>
      <c r="N7" s="25" t="s">
        <v>98</v>
      </c>
      <c r="O7" s="25">
        <v>73.63</v>
      </c>
      <c r="P7" s="25">
        <v>97.75</v>
      </c>
      <c r="Q7" s="25">
        <v>2970</v>
      </c>
      <c r="R7" s="25" t="s">
        <v>98</v>
      </c>
      <c r="S7" s="25" t="s">
        <v>98</v>
      </c>
      <c r="T7" s="25" t="s">
        <v>98</v>
      </c>
      <c r="U7" s="25">
        <v>934771</v>
      </c>
      <c r="V7" s="25">
        <v>987.42</v>
      </c>
      <c r="W7" s="25">
        <v>946.68</v>
      </c>
      <c r="X7" s="25" t="s">
        <v>98</v>
      </c>
      <c r="Y7" s="25">
        <v>112.57</v>
      </c>
      <c r="Z7" s="25">
        <v>110.02</v>
      </c>
      <c r="AA7" s="25">
        <v>109.66</v>
      </c>
      <c r="AB7" s="25">
        <v>108.32</v>
      </c>
      <c r="AC7" s="25" t="s">
        <v>98</v>
      </c>
      <c r="AD7" s="25">
        <v>115.41</v>
      </c>
      <c r="AE7" s="25">
        <v>113.57</v>
      </c>
      <c r="AF7" s="25">
        <v>112.59</v>
      </c>
      <c r="AG7" s="25">
        <v>113.87</v>
      </c>
      <c r="AH7" s="25">
        <v>111.39</v>
      </c>
      <c r="AI7" s="25" t="s">
        <v>98</v>
      </c>
      <c r="AJ7" s="25">
        <v>0</v>
      </c>
      <c r="AK7" s="25">
        <v>0</v>
      </c>
      <c r="AL7" s="25">
        <v>0</v>
      </c>
      <c r="AM7" s="25">
        <v>0</v>
      </c>
      <c r="AN7" s="25" t="s">
        <v>98</v>
      </c>
      <c r="AO7" s="25">
        <v>0</v>
      </c>
      <c r="AP7" s="25">
        <v>0</v>
      </c>
      <c r="AQ7" s="25">
        <v>0</v>
      </c>
      <c r="AR7" s="25">
        <v>0</v>
      </c>
      <c r="AS7" s="25">
        <v>1.3</v>
      </c>
      <c r="AT7" s="25" t="s">
        <v>98</v>
      </c>
      <c r="AU7" s="25">
        <v>367.08</v>
      </c>
      <c r="AV7" s="25">
        <v>350.38</v>
      </c>
      <c r="AW7" s="25">
        <v>358.03</v>
      </c>
      <c r="AX7" s="25">
        <v>347.29</v>
      </c>
      <c r="AY7" s="25" t="s">
        <v>98</v>
      </c>
      <c r="AZ7" s="25">
        <v>258.22000000000003</v>
      </c>
      <c r="BA7" s="25">
        <v>250.03</v>
      </c>
      <c r="BB7" s="25">
        <v>239.45</v>
      </c>
      <c r="BC7" s="25">
        <v>246.01</v>
      </c>
      <c r="BD7" s="25">
        <v>261.51</v>
      </c>
      <c r="BE7" s="25" t="s">
        <v>98</v>
      </c>
      <c r="BF7" s="25">
        <v>274.85000000000002</v>
      </c>
      <c r="BG7" s="25">
        <v>277.18</v>
      </c>
      <c r="BH7" s="25">
        <v>276.10000000000002</v>
      </c>
      <c r="BI7" s="25">
        <v>276.13</v>
      </c>
      <c r="BJ7" s="25" t="s">
        <v>98</v>
      </c>
      <c r="BK7" s="25">
        <v>255.12</v>
      </c>
      <c r="BL7" s="25">
        <v>254.19</v>
      </c>
      <c r="BM7" s="25">
        <v>259.56</v>
      </c>
      <c r="BN7" s="25">
        <v>248.92</v>
      </c>
      <c r="BO7" s="25">
        <v>265.16000000000003</v>
      </c>
      <c r="BP7" s="25" t="s">
        <v>98</v>
      </c>
      <c r="BQ7" s="25">
        <v>110.29</v>
      </c>
      <c r="BR7" s="25">
        <v>107.64</v>
      </c>
      <c r="BS7" s="25">
        <v>107.51</v>
      </c>
      <c r="BT7" s="25">
        <v>105.85</v>
      </c>
      <c r="BU7" s="25" t="s">
        <v>98</v>
      </c>
      <c r="BV7" s="25">
        <v>109.12</v>
      </c>
      <c r="BW7" s="25">
        <v>107.42</v>
      </c>
      <c r="BX7" s="25">
        <v>105.07</v>
      </c>
      <c r="BY7" s="25">
        <v>107.54</v>
      </c>
      <c r="BZ7" s="25">
        <v>102.35</v>
      </c>
      <c r="CA7" s="25" t="s">
        <v>98</v>
      </c>
      <c r="CB7" s="25">
        <v>161.21</v>
      </c>
      <c r="CC7" s="25">
        <v>165.91</v>
      </c>
      <c r="CD7" s="25">
        <v>164.48</v>
      </c>
      <c r="CE7" s="25">
        <v>167.2</v>
      </c>
      <c r="CF7" s="25" t="s">
        <v>98</v>
      </c>
      <c r="CG7" s="25">
        <v>153.88</v>
      </c>
      <c r="CH7" s="25">
        <v>157.19</v>
      </c>
      <c r="CI7" s="25">
        <v>153.71</v>
      </c>
      <c r="CJ7" s="25">
        <v>155.9</v>
      </c>
      <c r="CK7" s="25">
        <v>167.74</v>
      </c>
      <c r="CL7" s="25" t="s">
        <v>98</v>
      </c>
      <c r="CM7" s="25">
        <v>60.12</v>
      </c>
      <c r="CN7" s="25">
        <v>59.58</v>
      </c>
      <c r="CO7" s="25">
        <v>60.62</v>
      </c>
      <c r="CP7" s="25">
        <v>61.33</v>
      </c>
      <c r="CQ7" s="25" t="s">
        <v>98</v>
      </c>
      <c r="CR7" s="25">
        <v>63.53</v>
      </c>
      <c r="CS7" s="25">
        <v>63.16</v>
      </c>
      <c r="CT7" s="25">
        <v>64.41</v>
      </c>
      <c r="CU7" s="25">
        <v>64.11</v>
      </c>
      <c r="CV7" s="25">
        <v>60.29</v>
      </c>
      <c r="CW7" s="25" t="s">
        <v>98</v>
      </c>
      <c r="CX7" s="25">
        <v>89.45</v>
      </c>
      <c r="CY7" s="25">
        <v>88.45</v>
      </c>
      <c r="CZ7" s="25">
        <v>87.28</v>
      </c>
      <c r="DA7" s="25">
        <v>88.29</v>
      </c>
      <c r="DB7" s="25" t="s">
        <v>98</v>
      </c>
      <c r="DC7" s="25">
        <v>91.58</v>
      </c>
      <c r="DD7" s="25">
        <v>91.48</v>
      </c>
      <c r="DE7" s="25">
        <v>91.64</v>
      </c>
      <c r="DF7" s="25">
        <v>92.09</v>
      </c>
      <c r="DG7" s="25">
        <v>90.12</v>
      </c>
      <c r="DH7" s="25" t="s">
        <v>98</v>
      </c>
      <c r="DI7" s="25">
        <v>52.33</v>
      </c>
      <c r="DJ7" s="25">
        <v>52.43</v>
      </c>
      <c r="DK7" s="25">
        <v>52.87</v>
      </c>
      <c r="DL7" s="25">
        <v>53.18</v>
      </c>
      <c r="DM7" s="25" t="s">
        <v>98</v>
      </c>
      <c r="DN7" s="25">
        <v>50.41</v>
      </c>
      <c r="DO7" s="25">
        <v>51.13</v>
      </c>
      <c r="DP7" s="25">
        <v>51.62</v>
      </c>
      <c r="DQ7" s="25">
        <v>52.16</v>
      </c>
      <c r="DR7" s="25">
        <v>50.88</v>
      </c>
      <c r="DS7" s="25" t="s">
        <v>98</v>
      </c>
      <c r="DT7" s="25">
        <v>22.57</v>
      </c>
      <c r="DU7" s="25">
        <v>25.08</v>
      </c>
      <c r="DV7" s="25">
        <v>26.32</v>
      </c>
      <c r="DW7" s="25">
        <v>28.9</v>
      </c>
      <c r="DX7" s="25" t="s">
        <v>98</v>
      </c>
      <c r="DY7" s="25">
        <v>20.36</v>
      </c>
      <c r="DZ7" s="25">
        <v>22.41</v>
      </c>
      <c r="EA7" s="25">
        <v>23.68</v>
      </c>
      <c r="EB7" s="25">
        <v>25.76</v>
      </c>
      <c r="EC7" s="25">
        <v>22.3</v>
      </c>
      <c r="ED7" s="25" t="s">
        <v>98</v>
      </c>
      <c r="EE7" s="25">
        <v>0.73</v>
      </c>
      <c r="EF7" s="25">
        <v>0.89</v>
      </c>
      <c r="EG7" s="25">
        <v>0.57999999999999996</v>
      </c>
      <c r="EH7" s="25">
        <v>0.68</v>
      </c>
      <c r="EI7" s="25" t="s">
        <v>98</v>
      </c>
      <c r="EJ7" s="25">
        <v>0.75</v>
      </c>
      <c r="EK7" s="25">
        <v>0.73</v>
      </c>
      <c r="EL7" s="25">
        <v>0.79</v>
      </c>
      <c r="EM7" s="25">
        <v>0.75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KGA52901</cp:lastModifiedBy>
  <cp:lastPrinted>2023-01-20T04:22:18Z</cp:lastPrinted>
  <dcterms:created xsi:type="dcterms:W3CDTF">2022-12-01T01:04:23Z</dcterms:created>
  <dcterms:modified xsi:type="dcterms:W3CDTF">2023-01-23T01:31:20Z</dcterms:modified>
  <cp:category/>
</cp:coreProperties>
</file>