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showInkAnnotation="0" codeName="ThisWorkbook" defaultThemeVersion="153222"/>
  <bookViews>
    <workbookView xWindow="0" yWindow="0" windowWidth="19200" windowHeight="6612" tabRatio="390" activeTab="1"/>
  </bookViews>
  <sheets>
    <sheet name="記載の手引き" sheetId="56" r:id="rId1"/>
    <sheet name="① " sheetId="50" r:id="rId2"/>
    <sheet name="②-1" sheetId="49" r:id="rId3"/>
    <sheet name="②-2" sheetId="48" r:id="rId4"/>
    <sheet name="③" sheetId="47" r:id="rId5"/>
    <sheet name="④" sheetId="51" r:id="rId6"/>
    <sheet name="⑤-1" sheetId="52" r:id="rId7"/>
    <sheet name="⑤-2" sheetId="53" r:id="rId8"/>
  </sheets>
  <definedNames>
    <definedName name="_xlnm.Print_Area" localSheetId="1">'① '!$A$1:$S$69</definedName>
    <definedName name="_xlnm.Print_Area" localSheetId="2">'②-1'!$A$1:$S$62</definedName>
    <definedName name="_xlnm.Print_Area" localSheetId="3">'②-2'!$A$1:$T$61</definedName>
    <definedName name="_xlnm.Print_Area" localSheetId="4">③!$A$1:$AR$44</definedName>
    <definedName name="_xlnm.Print_Area" localSheetId="5">④!$A$1:$T$69</definedName>
    <definedName name="_xlnm.Print_Area" localSheetId="6">'⑤-1'!$A$1:$T$61</definedName>
    <definedName name="_xlnm.Print_Area" localSheetId="7">'⑤-2'!$A$1:$U$60</definedName>
    <definedName name="_xlnm.Print_Area" localSheetId="0">記載の手引き!$A$1:$AU$287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46" i="48" l="1"/>
  <c r="K52" i="50"/>
  <c r="D42" i="47" l="1"/>
  <c r="C44" i="47"/>
  <c r="C43" i="47" s="1"/>
  <c r="AQ43" i="47" s="1"/>
  <c r="H50" i="52" l="1"/>
  <c r="H48" i="52"/>
  <c r="Q59" i="49"/>
  <c r="K59" i="49"/>
  <c r="E59" i="49"/>
  <c r="Q64" i="50"/>
  <c r="K64" i="50"/>
  <c r="E64" i="50"/>
  <c r="G57" i="53" l="1"/>
  <c r="G55" i="53"/>
  <c r="G48" i="53"/>
  <c r="G47" i="53" s="1"/>
  <c r="G46" i="53"/>
  <c r="G56" i="53"/>
  <c r="E7" i="53"/>
  <c r="E9" i="53" s="1"/>
  <c r="E10" i="53" s="1"/>
  <c r="E11" i="53" s="1"/>
  <c r="E12" i="53" s="1"/>
  <c r="E13" i="53" s="1"/>
  <c r="E14" i="53" s="1"/>
  <c r="E15" i="53" s="1"/>
  <c r="E16" i="53" s="1"/>
  <c r="E17" i="53" s="1"/>
  <c r="E18" i="53" s="1"/>
  <c r="E19" i="53" s="1"/>
  <c r="E20" i="53" s="1"/>
  <c r="E21" i="53" s="1"/>
  <c r="E22" i="53" s="1"/>
  <c r="E23" i="53" s="1"/>
  <c r="E24" i="53" s="1"/>
  <c r="E25" i="53" s="1"/>
  <c r="E26" i="53" s="1"/>
  <c r="E27" i="53" s="1"/>
  <c r="E28" i="53" s="1"/>
  <c r="E29" i="53" s="1"/>
  <c r="E30" i="53" s="1"/>
  <c r="E31" i="53" s="1"/>
  <c r="E32" i="53" s="1"/>
  <c r="E33" i="53" s="1"/>
  <c r="E34" i="53" s="1"/>
  <c r="E35" i="53" s="1"/>
  <c r="E36" i="53" s="1"/>
  <c r="E37" i="53" s="1"/>
  <c r="E38" i="53" s="1"/>
  <c r="E39" i="53" s="1"/>
  <c r="C6" i="53"/>
  <c r="H58" i="52"/>
  <c r="H56" i="52"/>
  <c r="E8" i="52"/>
  <c r="E10" i="52" s="1"/>
  <c r="E11" i="52" s="1"/>
  <c r="E12" i="52" s="1"/>
  <c r="E13" i="52" s="1"/>
  <c r="E14" i="52" s="1"/>
  <c r="E15" i="52" s="1"/>
  <c r="E16" i="52" s="1"/>
  <c r="E17" i="52" s="1"/>
  <c r="E18" i="52" s="1"/>
  <c r="E19" i="52" s="1"/>
  <c r="E20" i="52" s="1"/>
  <c r="E21" i="52" s="1"/>
  <c r="E22" i="52" s="1"/>
  <c r="E23" i="52" s="1"/>
  <c r="E24" i="52" s="1"/>
  <c r="E25" i="52" s="1"/>
  <c r="E26" i="52" s="1"/>
  <c r="E27" i="52" s="1"/>
  <c r="E28" i="52" s="1"/>
  <c r="E29" i="52" s="1"/>
  <c r="E30" i="52" s="1"/>
  <c r="E31" i="52" s="1"/>
  <c r="E32" i="52" s="1"/>
  <c r="E33" i="52" s="1"/>
  <c r="E34" i="52" s="1"/>
  <c r="E35" i="52" s="1"/>
  <c r="E36" i="52" s="1"/>
  <c r="E37" i="52" s="1"/>
  <c r="E38" i="52" s="1"/>
  <c r="E39" i="52" s="1"/>
  <c r="E40" i="52" s="1"/>
  <c r="G58" i="53" l="1"/>
  <c r="Q37" i="53" s="1"/>
  <c r="G49" i="53"/>
  <c r="Q33" i="53" s="1"/>
  <c r="H57" i="52"/>
  <c r="H49" i="52"/>
  <c r="H64" i="51"/>
  <c r="H63" i="51" s="1"/>
  <c r="H62" i="51"/>
  <c r="J65" i="51" l="1"/>
  <c r="J51" i="52"/>
  <c r="H54" i="51"/>
  <c r="H52" i="51"/>
  <c r="Q32" i="53" l="1"/>
  <c r="Q34" i="53" s="1"/>
  <c r="Q50" i="53"/>
  <c r="Q51" i="53" s="1"/>
  <c r="J59" i="52"/>
  <c r="E13" i="51"/>
  <c r="E15" i="51" s="1"/>
  <c r="E16" i="51" s="1"/>
  <c r="E17" i="51" s="1"/>
  <c r="E18" i="51" s="1"/>
  <c r="E19" i="51" s="1"/>
  <c r="E20" i="51" s="1"/>
  <c r="E21" i="51" s="1"/>
  <c r="E22" i="51" s="1"/>
  <c r="E23" i="51" s="1"/>
  <c r="E24" i="51" s="1"/>
  <c r="E25" i="51" s="1"/>
  <c r="E26" i="51" s="1"/>
  <c r="E27" i="51" s="1"/>
  <c r="E28" i="51" s="1"/>
  <c r="E29" i="51" s="1"/>
  <c r="E30" i="51" s="1"/>
  <c r="E31" i="51" s="1"/>
  <c r="E32" i="51" s="1"/>
  <c r="E33" i="51" s="1"/>
  <c r="E34" i="51" s="1"/>
  <c r="E35" i="51" s="1"/>
  <c r="E36" i="51" s="1"/>
  <c r="E37" i="51" s="1"/>
  <c r="E38" i="51" s="1"/>
  <c r="E39" i="51" s="1"/>
  <c r="E40" i="51" s="1"/>
  <c r="E41" i="51" s="1"/>
  <c r="E42" i="51" s="1"/>
  <c r="E43" i="51" s="1"/>
  <c r="E44" i="51" s="1"/>
  <c r="E45" i="51" s="1"/>
  <c r="H53" i="51"/>
  <c r="J55" i="51" s="1"/>
  <c r="C12" i="51"/>
  <c r="B15" i="47"/>
  <c r="Q36" i="53" l="1"/>
  <c r="Q38" i="53" s="1"/>
  <c r="Q53" i="53"/>
  <c r="Q54" i="53" s="1"/>
  <c r="J57" i="51"/>
  <c r="J67" i="51" l="1"/>
  <c r="Q63" i="50" l="1"/>
  <c r="K63" i="50"/>
  <c r="E63" i="50"/>
  <c r="Q62" i="50"/>
  <c r="K62" i="50"/>
  <c r="E62" i="50"/>
  <c r="Q54" i="50"/>
  <c r="Q53" i="50" s="1"/>
  <c r="K54" i="50"/>
  <c r="K53" i="50" s="1"/>
  <c r="E54" i="50"/>
  <c r="E53" i="50" s="1"/>
  <c r="Q52" i="50"/>
  <c r="E52" i="50"/>
  <c r="N46" i="50"/>
  <c r="H46" i="50"/>
  <c r="B46" i="50"/>
  <c r="O14" i="50"/>
  <c r="O15" i="50" s="1"/>
  <c r="O16" i="50" s="1"/>
  <c r="O17" i="50" s="1"/>
  <c r="O18" i="50" s="1"/>
  <c r="O19" i="50" s="1"/>
  <c r="O20" i="50" s="1"/>
  <c r="O21" i="50" s="1"/>
  <c r="O22" i="50" s="1"/>
  <c r="O23" i="50" s="1"/>
  <c r="O24" i="50" s="1"/>
  <c r="O25" i="50" s="1"/>
  <c r="O26" i="50" s="1"/>
  <c r="O27" i="50" s="1"/>
  <c r="O28" i="50" s="1"/>
  <c r="O29" i="50" s="1"/>
  <c r="O30" i="50" s="1"/>
  <c r="O31" i="50" s="1"/>
  <c r="O32" i="50" s="1"/>
  <c r="O33" i="50" s="1"/>
  <c r="O34" i="50" s="1"/>
  <c r="O35" i="50" s="1"/>
  <c r="O36" i="50" s="1"/>
  <c r="O37" i="50" s="1"/>
  <c r="O38" i="50" s="1"/>
  <c r="O39" i="50" s="1"/>
  <c r="O40" i="50" s="1"/>
  <c r="O41" i="50" s="1"/>
  <c r="O42" i="50" s="1"/>
  <c r="O43" i="50" s="1"/>
  <c r="O44" i="50" s="1"/>
  <c r="O12" i="50"/>
  <c r="I12" i="50"/>
  <c r="I14" i="50" s="1"/>
  <c r="I15" i="50" s="1"/>
  <c r="I16" i="50" s="1"/>
  <c r="I17" i="50" s="1"/>
  <c r="I18" i="50" s="1"/>
  <c r="I19" i="50" s="1"/>
  <c r="I20" i="50" s="1"/>
  <c r="I21" i="50" s="1"/>
  <c r="I22" i="50" s="1"/>
  <c r="I23" i="50" s="1"/>
  <c r="I24" i="50" s="1"/>
  <c r="I25" i="50" s="1"/>
  <c r="I26" i="50" s="1"/>
  <c r="I27" i="50" s="1"/>
  <c r="I28" i="50" s="1"/>
  <c r="I29" i="50" s="1"/>
  <c r="I30" i="50" s="1"/>
  <c r="I31" i="50" s="1"/>
  <c r="I32" i="50" s="1"/>
  <c r="I33" i="50" s="1"/>
  <c r="I34" i="50" s="1"/>
  <c r="I35" i="50" s="1"/>
  <c r="I36" i="50" s="1"/>
  <c r="I37" i="50" s="1"/>
  <c r="I38" i="50" s="1"/>
  <c r="I39" i="50" s="1"/>
  <c r="I40" i="50" s="1"/>
  <c r="I41" i="50" s="1"/>
  <c r="I42" i="50" s="1"/>
  <c r="I43" i="50" s="1"/>
  <c r="I44" i="50" s="1"/>
  <c r="C12" i="50"/>
  <c r="C14" i="50" s="1"/>
  <c r="C15" i="50" s="1"/>
  <c r="C16" i="50" s="1"/>
  <c r="C17" i="50" s="1"/>
  <c r="C18" i="50" s="1"/>
  <c r="C19" i="50" s="1"/>
  <c r="C20" i="50" s="1"/>
  <c r="C21" i="50" s="1"/>
  <c r="C22" i="50" s="1"/>
  <c r="C23" i="50" s="1"/>
  <c r="C24" i="50" s="1"/>
  <c r="C25" i="50" s="1"/>
  <c r="C26" i="50" s="1"/>
  <c r="C27" i="50" s="1"/>
  <c r="C28" i="50" s="1"/>
  <c r="C29" i="50" s="1"/>
  <c r="C30" i="50" s="1"/>
  <c r="C31" i="50" s="1"/>
  <c r="C32" i="50" s="1"/>
  <c r="C33" i="50" s="1"/>
  <c r="C34" i="50" s="1"/>
  <c r="C35" i="50" s="1"/>
  <c r="C36" i="50" s="1"/>
  <c r="C37" i="50" s="1"/>
  <c r="C38" i="50" s="1"/>
  <c r="C39" i="50" s="1"/>
  <c r="C40" i="50" s="1"/>
  <c r="C41" i="50" s="1"/>
  <c r="C42" i="50" s="1"/>
  <c r="C43" i="50" s="1"/>
  <c r="C44" i="50" s="1"/>
  <c r="Q58" i="49"/>
  <c r="K58" i="49"/>
  <c r="E58" i="49"/>
  <c r="Q57" i="49"/>
  <c r="K57" i="49"/>
  <c r="E57" i="49"/>
  <c r="Q51" i="49"/>
  <c r="Q50" i="49" s="1"/>
  <c r="K51" i="49"/>
  <c r="K50" i="49" s="1"/>
  <c r="E51" i="49"/>
  <c r="E50" i="49" s="1"/>
  <c r="Q49" i="49"/>
  <c r="K49" i="49"/>
  <c r="E49" i="49"/>
  <c r="N43" i="49"/>
  <c r="H43" i="49"/>
  <c r="B43" i="49"/>
  <c r="C11" i="49"/>
  <c r="C12" i="49" s="1"/>
  <c r="C13" i="49" s="1"/>
  <c r="C14" i="49" s="1"/>
  <c r="C15" i="49" s="1"/>
  <c r="C16" i="49" s="1"/>
  <c r="C17" i="49" s="1"/>
  <c r="C18" i="49" s="1"/>
  <c r="C19" i="49" s="1"/>
  <c r="C20" i="49" s="1"/>
  <c r="C21" i="49" s="1"/>
  <c r="C22" i="49" s="1"/>
  <c r="C23" i="49" s="1"/>
  <c r="C24" i="49" s="1"/>
  <c r="C25" i="49" s="1"/>
  <c r="C26" i="49" s="1"/>
  <c r="C27" i="49" s="1"/>
  <c r="C28" i="49" s="1"/>
  <c r="C29" i="49" s="1"/>
  <c r="C30" i="49" s="1"/>
  <c r="C31" i="49" s="1"/>
  <c r="C32" i="49" s="1"/>
  <c r="C33" i="49" s="1"/>
  <c r="C34" i="49" s="1"/>
  <c r="C35" i="49" s="1"/>
  <c r="C36" i="49" s="1"/>
  <c r="C37" i="49" s="1"/>
  <c r="C38" i="49" s="1"/>
  <c r="C39" i="49" s="1"/>
  <c r="C40" i="49" s="1"/>
  <c r="C41" i="49" s="1"/>
  <c r="O9" i="49"/>
  <c r="O11" i="49" s="1"/>
  <c r="O12" i="49" s="1"/>
  <c r="O13" i="49" s="1"/>
  <c r="O14" i="49" s="1"/>
  <c r="O15" i="49" s="1"/>
  <c r="O16" i="49" s="1"/>
  <c r="O17" i="49" s="1"/>
  <c r="O18" i="49" s="1"/>
  <c r="O19" i="49" s="1"/>
  <c r="O20" i="49" s="1"/>
  <c r="O21" i="49" s="1"/>
  <c r="O22" i="49" s="1"/>
  <c r="O23" i="49" s="1"/>
  <c r="O24" i="49" s="1"/>
  <c r="O25" i="49" s="1"/>
  <c r="O26" i="49" s="1"/>
  <c r="O27" i="49" s="1"/>
  <c r="O28" i="49" s="1"/>
  <c r="O29" i="49" s="1"/>
  <c r="O30" i="49" s="1"/>
  <c r="O31" i="49" s="1"/>
  <c r="O32" i="49" s="1"/>
  <c r="O33" i="49" s="1"/>
  <c r="O34" i="49" s="1"/>
  <c r="O35" i="49" s="1"/>
  <c r="O36" i="49" s="1"/>
  <c r="O37" i="49" s="1"/>
  <c r="O38" i="49" s="1"/>
  <c r="O39" i="49" s="1"/>
  <c r="O40" i="49" s="1"/>
  <c r="O41" i="49" s="1"/>
  <c r="I9" i="49"/>
  <c r="I11" i="49" s="1"/>
  <c r="I12" i="49" s="1"/>
  <c r="I13" i="49" s="1"/>
  <c r="I14" i="49" s="1"/>
  <c r="I15" i="49" s="1"/>
  <c r="I16" i="49" s="1"/>
  <c r="I17" i="49" s="1"/>
  <c r="I18" i="49" s="1"/>
  <c r="I19" i="49" s="1"/>
  <c r="I20" i="49" s="1"/>
  <c r="I21" i="49" s="1"/>
  <c r="I22" i="49" s="1"/>
  <c r="I23" i="49" s="1"/>
  <c r="I24" i="49" s="1"/>
  <c r="I25" i="49" s="1"/>
  <c r="I26" i="49" s="1"/>
  <c r="I27" i="49" s="1"/>
  <c r="I28" i="49" s="1"/>
  <c r="I29" i="49" s="1"/>
  <c r="I30" i="49" s="1"/>
  <c r="I31" i="49" s="1"/>
  <c r="I32" i="49" s="1"/>
  <c r="I33" i="49" s="1"/>
  <c r="I34" i="49" s="1"/>
  <c r="I35" i="49" s="1"/>
  <c r="I36" i="49" s="1"/>
  <c r="I37" i="49" s="1"/>
  <c r="I38" i="49" s="1"/>
  <c r="I39" i="49" s="1"/>
  <c r="I40" i="49" s="1"/>
  <c r="I41" i="49" s="1"/>
  <c r="C9" i="49"/>
  <c r="G57" i="48"/>
  <c r="G56" i="48" s="1"/>
  <c r="G55" i="48"/>
  <c r="G48" i="48"/>
  <c r="G47" i="48" s="1"/>
  <c r="E7" i="48"/>
  <c r="E9" i="48" s="1"/>
  <c r="E10" i="48" s="1"/>
  <c r="E11" i="48" s="1"/>
  <c r="E12" i="48" s="1"/>
  <c r="E13" i="48" s="1"/>
  <c r="E14" i="48" s="1"/>
  <c r="E15" i="48" s="1"/>
  <c r="E16" i="48" s="1"/>
  <c r="E17" i="48" s="1"/>
  <c r="E18" i="48" s="1"/>
  <c r="E19" i="48" s="1"/>
  <c r="E20" i="48" s="1"/>
  <c r="E21" i="48" s="1"/>
  <c r="E22" i="48" s="1"/>
  <c r="E23" i="48" s="1"/>
  <c r="E24" i="48" s="1"/>
  <c r="E25" i="48" s="1"/>
  <c r="E26" i="48" s="1"/>
  <c r="E27" i="48" s="1"/>
  <c r="E28" i="48" s="1"/>
  <c r="E29" i="48" s="1"/>
  <c r="E30" i="48" s="1"/>
  <c r="E31" i="48" s="1"/>
  <c r="E32" i="48" s="1"/>
  <c r="E33" i="48" s="1"/>
  <c r="E34" i="48" s="1"/>
  <c r="E35" i="48" s="1"/>
  <c r="E36" i="48" s="1"/>
  <c r="E37" i="48" s="1"/>
  <c r="E38" i="48" s="1"/>
  <c r="E39" i="48" s="1"/>
  <c r="C6" i="48"/>
  <c r="AM44" i="47"/>
  <c r="AM43" i="47" s="1"/>
  <c r="AJ44" i="47"/>
  <c r="AJ43" i="47" s="1"/>
  <c r="AG44" i="47"/>
  <c r="AG43" i="47" s="1"/>
  <c r="AD44" i="47"/>
  <c r="AA44" i="47"/>
  <c r="X44" i="47"/>
  <c r="U44" i="47"/>
  <c r="U43" i="47" s="1"/>
  <c r="R44" i="47"/>
  <c r="O44" i="47"/>
  <c r="O43" i="47" s="1"/>
  <c r="L44" i="47"/>
  <c r="I44" i="47"/>
  <c r="I43" i="47" s="1"/>
  <c r="F44" i="47"/>
  <c r="F43" i="47" s="1"/>
  <c r="AD43" i="47"/>
  <c r="AA43" i="47"/>
  <c r="X43" i="47"/>
  <c r="R43" i="47"/>
  <c r="L43" i="47"/>
  <c r="AS42" i="47"/>
  <c r="AN42" i="47"/>
  <c r="AK42" i="47"/>
  <c r="AH42" i="47"/>
  <c r="AE42" i="47"/>
  <c r="AB42" i="47"/>
  <c r="Y42" i="47"/>
  <c r="V42" i="47"/>
  <c r="S42" i="47"/>
  <c r="P42" i="47"/>
  <c r="M42" i="47"/>
  <c r="J42" i="47"/>
  <c r="G42" i="47"/>
  <c r="AS40" i="47"/>
  <c r="B7" i="47"/>
  <c r="B21" i="47" s="1"/>
  <c r="B22" i="47" s="1"/>
  <c r="B23" i="47" s="1"/>
  <c r="B24" i="47" s="1"/>
  <c r="B25" i="47" s="1"/>
  <c r="B26" i="47" s="1"/>
  <c r="B27" i="47" s="1"/>
  <c r="B28" i="47" s="1"/>
  <c r="B29" i="47" s="1"/>
  <c r="B30" i="47" s="1"/>
  <c r="B31" i="47" s="1"/>
  <c r="B32" i="47" s="1"/>
  <c r="B33" i="47" s="1"/>
  <c r="B34" i="47" s="1"/>
  <c r="B35" i="47" s="1"/>
  <c r="B36" i="47" s="1"/>
  <c r="B37" i="47" s="1"/>
  <c r="B38" i="47" s="1"/>
  <c r="B39" i="47" s="1"/>
  <c r="AR42" i="47" l="1"/>
  <c r="Q65" i="50"/>
  <c r="Q67" i="50" s="1"/>
  <c r="G58" i="48"/>
  <c r="P26" i="48" s="1"/>
  <c r="E60" i="49"/>
  <c r="P51" i="48" s="1"/>
  <c r="P52" i="48" s="1"/>
  <c r="E52" i="49"/>
  <c r="P42" i="48" s="1"/>
  <c r="P43" i="48" s="1"/>
  <c r="K60" i="49"/>
  <c r="P54" i="48" s="1"/>
  <c r="P55" i="48" s="1"/>
  <c r="K52" i="49"/>
  <c r="Q55" i="50"/>
  <c r="Q57" i="50" s="1"/>
  <c r="E65" i="50"/>
  <c r="E67" i="50" s="1"/>
  <c r="E55" i="50"/>
  <c r="E57" i="50" s="1"/>
  <c r="K55" i="50"/>
  <c r="K57" i="50" s="1"/>
  <c r="G49" i="48"/>
  <c r="K65" i="50"/>
  <c r="K67" i="50" s="1"/>
  <c r="Q52" i="49"/>
  <c r="Q60" i="49"/>
  <c r="E7" i="47"/>
  <c r="B16" i="47"/>
  <c r="B17" i="47" s="1"/>
  <c r="B18" i="47" s="1"/>
  <c r="B19" i="47" s="1"/>
  <c r="B20" i="47" s="1"/>
  <c r="AQ44" i="47"/>
  <c r="P25" i="48" l="1"/>
  <c r="P27" i="48" s="1"/>
  <c r="P21" i="48"/>
  <c r="P9" i="48"/>
  <c r="P22" i="48"/>
  <c r="P30" i="48"/>
  <c r="P45" i="48"/>
  <c r="P46" i="48" s="1"/>
  <c r="P13" i="48"/>
  <c r="P48" i="48"/>
  <c r="P49" i="48" s="1"/>
  <c r="P17" i="48"/>
  <c r="P57" i="48"/>
  <c r="P58" i="48" s="1"/>
  <c r="P29" i="48"/>
  <c r="P14" i="48"/>
  <c r="P10" i="48"/>
  <c r="P18" i="48"/>
  <c r="H7" i="47"/>
  <c r="E9" i="47"/>
  <c r="E10" i="47" s="1"/>
  <c r="E11" i="47" s="1"/>
  <c r="E12" i="47" s="1"/>
  <c r="E13" i="47" s="1"/>
  <c r="E14" i="47" s="1"/>
  <c r="E15" i="47" s="1"/>
  <c r="E16" i="47" s="1"/>
  <c r="E17" i="47" s="1"/>
  <c r="E18" i="47" s="1"/>
  <c r="E19" i="47" s="1"/>
  <c r="E20" i="47" s="1"/>
  <c r="E21" i="47" s="1"/>
  <c r="E22" i="47" s="1"/>
  <c r="E23" i="47" s="1"/>
  <c r="E24" i="47" s="1"/>
  <c r="E25" i="47" s="1"/>
  <c r="E26" i="47" s="1"/>
  <c r="E27" i="47" s="1"/>
  <c r="E28" i="47" s="1"/>
  <c r="E29" i="47" s="1"/>
  <c r="E30" i="47" s="1"/>
  <c r="E31" i="47" s="1"/>
  <c r="E32" i="47" s="1"/>
  <c r="E33" i="47" s="1"/>
  <c r="E34" i="47" s="1"/>
  <c r="E35" i="47" s="1"/>
  <c r="E36" i="47" s="1"/>
  <c r="E37" i="47" s="1"/>
  <c r="E38" i="47" s="1"/>
  <c r="E39" i="47" s="1"/>
  <c r="P19" i="48" l="1"/>
  <c r="P15" i="48"/>
  <c r="P23" i="48"/>
  <c r="P11" i="48"/>
  <c r="P31" i="48"/>
  <c r="K7" i="47"/>
  <c r="H9" i="47"/>
  <c r="H10" i="47" s="1"/>
  <c r="H11" i="47" s="1"/>
  <c r="H12" i="47" s="1"/>
  <c r="H13" i="47" s="1"/>
  <c r="H14" i="47" s="1"/>
  <c r="H15" i="47" s="1"/>
  <c r="H16" i="47" s="1"/>
  <c r="H17" i="47" s="1"/>
  <c r="H18" i="47" s="1"/>
  <c r="H19" i="47" s="1"/>
  <c r="H20" i="47" s="1"/>
  <c r="H21" i="47" s="1"/>
  <c r="H22" i="47" s="1"/>
  <c r="H23" i="47" s="1"/>
  <c r="H24" i="47" s="1"/>
  <c r="H25" i="47" s="1"/>
  <c r="H26" i="47" s="1"/>
  <c r="H27" i="47" s="1"/>
  <c r="H28" i="47" s="1"/>
  <c r="H29" i="47" s="1"/>
  <c r="H30" i="47" s="1"/>
  <c r="H31" i="47" s="1"/>
  <c r="H32" i="47" s="1"/>
  <c r="H33" i="47" s="1"/>
  <c r="H34" i="47" s="1"/>
  <c r="H35" i="47" s="1"/>
  <c r="H36" i="47" s="1"/>
  <c r="H37" i="47" s="1"/>
  <c r="H38" i="47" s="1"/>
  <c r="H39" i="47" s="1"/>
  <c r="K9" i="47" l="1"/>
  <c r="K10" i="47" s="1"/>
  <c r="K11" i="47" s="1"/>
  <c r="K12" i="47" s="1"/>
  <c r="K13" i="47" s="1"/>
  <c r="K14" i="47" s="1"/>
  <c r="K15" i="47" s="1"/>
  <c r="K16" i="47" s="1"/>
  <c r="K17" i="47" s="1"/>
  <c r="K18" i="47" s="1"/>
  <c r="K19" i="47" s="1"/>
  <c r="K20" i="47" s="1"/>
  <c r="K21" i="47" s="1"/>
  <c r="K22" i="47" s="1"/>
  <c r="K23" i="47" s="1"/>
  <c r="K24" i="47" s="1"/>
  <c r="K25" i="47" s="1"/>
  <c r="K26" i="47" s="1"/>
  <c r="K27" i="47" s="1"/>
  <c r="K28" i="47" s="1"/>
  <c r="K29" i="47" s="1"/>
  <c r="K30" i="47" s="1"/>
  <c r="K31" i="47" s="1"/>
  <c r="K32" i="47" s="1"/>
  <c r="K33" i="47" s="1"/>
  <c r="K34" i="47" s="1"/>
  <c r="K35" i="47" s="1"/>
  <c r="K36" i="47" s="1"/>
  <c r="K37" i="47" s="1"/>
  <c r="K38" i="47" s="1"/>
  <c r="K39" i="47" s="1"/>
  <c r="N7" i="47"/>
  <c r="N9" i="47" l="1"/>
  <c r="N10" i="47" s="1"/>
  <c r="N11" i="47" s="1"/>
  <c r="N12" i="47" s="1"/>
  <c r="N13" i="47" s="1"/>
  <c r="N14" i="47" s="1"/>
  <c r="N15" i="47" s="1"/>
  <c r="N16" i="47" s="1"/>
  <c r="N17" i="47" s="1"/>
  <c r="N18" i="47" s="1"/>
  <c r="N19" i="47" s="1"/>
  <c r="N20" i="47" s="1"/>
  <c r="N21" i="47" s="1"/>
  <c r="N22" i="47" s="1"/>
  <c r="N23" i="47" s="1"/>
  <c r="N24" i="47" s="1"/>
  <c r="N25" i="47" s="1"/>
  <c r="N26" i="47" s="1"/>
  <c r="N27" i="47" s="1"/>
  <c r="N28" i="47" s="1"/>
  <c r="N29" i="47" s="1"/>
  <c r="N30" i="47" s="1"/>
  <c r="N31" i="47" s="1"/>
  <c r="N32" i="47" s="1"/>
  <c r="N33" i="47" s="1"/>
  <c r="N34" i="47" s="1"/>
  <c r="N35" i="47" s="1"/>
  <c r="N36" i="47" s="1"/>
  <c r="N37" i="47" s="1"/>
  <c r="N38" i="47" s="1"/>
  <c r="N39" i="47" s="1"/>
  <c r="Q7" i="47"/>
  <c r="T7" i="47" l="1"/>
  <c r="Q9" i="47"/>
  <c r="Q10" i="47" s="1"/>
  <c r="Q11" i="47" s="1"/>
  <c r="Q12" i="47" s="1"/>
  <c r="Q13" i="47" s="1"/>
  <c r="Q14" i="47" s="1"/>
  <c r="Q15" i="47" s="1"/>
  <c r="Q16" i="47" s="1"/>
  <c r="Q17" i="47" s="1"/>
  <c r="Q18" i="47" s="1"/>
  <c r="Q19" i="47" s="1"/>
  <c r="Q20" i="47" s="1"/>
  <c r="Q21" i="47" s="1"/>
  <c r="Q22" i="47" s="1"/>
  <c r="Q23" i="47" s="1"/>
  <c r="Q24" i="47" s="1"/>
  <c r="Q25" i="47" s="1"/>
  <c r="Q26" i="47" s="1"/>
  <c r="Q27" i="47" s="1"/>
  <c r="Q28" i="47" s="1"/>
  <c r="Q29" i="47" s="1"/>
  <c r="Q30" i="47" s="1"/>
  <c r="Q31" i="47" s="1"/>
  <c r="Q32" i="47" s="1"/>
  <c r="Q33" i="47" s="1"/>
  <c r="Q34" i="47" s="1"/>
  <c r="Q35" i="47" s="1"/>
  <c r="Q36" i="47" s="1"/>
  <c r="Q37" i="47" s="1"/>
  <c r="Q38" i="47" s="1"/>
  <c r="Q39" i="47" s="1"/>
  <c r="T9" i="47" l="1"/>
  <c r="T10" i="47" s="1"/>
  <c r="T11" i="47" s="1"/>
  <c r="T12" i="47" s="1"/>
  <c r="T13" i="47" s="1"/>
  <c r="T14" i="47" s="1"/>
  <c r="T15" i="47" s="1"/>
  <c r="T16" i="47" s="1"/>
  <c r="T17" i="47" s="1"/>
  <c r="T18" i="47" s="1"/>
  <c r="T19" i="47" s="1"/>
  <c r="T20" i="47" s="1"/>
  <c r="T21" i="47" s="1"/>
  <c r="T22" i="47" s="1"/>
  <c r="T23" i="47" s="1"/>
  <c r="T24" i="47" s="1"/>
  <c r="T25" i="47" s="1"/>
  <c r="T26" i="47" s="1"/>
  <c r="T27" i="47" s="1"/>
  <c r="T28" i="47" s="1"/>
  <c r="T29" i="47" s="1"/>
  <c r="T30" i="47" s="1"/>
  <c r="T31" i="47" s="1"/>
  <c r="T32" i="47" s="1"/>
  <c r="T33" i="47" s="1"/>
  <c r="T34" i="47" s="1"/>
  <c r="T35" i="47" s="1"/>
  <c r="T36" i="47" s="1"/>
  <c r="T37" i="47" s="1"/>
  <c r="T38" i="47" s="1"/>
  <c r="T39" i="47" s="1"/>
  <c r="W7" i="47"/>
  <c r="W9" i="47" l="1"/>
  <c r="W10" i="47" s="1"/>
  <c r="W11" i="47" s="1"/>
  <c r="W12" i="47" s="1"/>
  <c r="W13" i="47" s="1"/>
  <c r="W14" i="47" s="1"/>
  <c r="W15" i="47" s="1"/>
  <c r="W16" i="47" s="1"/>
  <c r="W17" i="47" s="1"/>
  <c r="W18" i="47" s="1"/>
  <c r="W19" i="47" s="1"/>
  <c r="W20" i="47" s="1"/>
  <c r="W21" i="47" s="1"/>
  <c r="W22" i="47" s="1"/>
  <c r="W23" i="47" s="1"/>
  <c r="W24" i="47" s="1"/>
  <c r="W25" i="47" s="1"/>
  <c r="W26" i="47" s="1"/>
  <c r="W27" i="47" s="1"/>
  <c r="W28" i="47" s="1"/>
  <c r="W29" i="47" s="1"/>
  <c r="W30" i="47" s="1"/>
  <c r="W31" i="47" s="1"/>
  <c r="W32" i="47" s="1"/>
  <c r="W33" i="47" s="1"/>
  <c r="W34" i="47" s="1"/>
  <c r="W35" i="47" s="1"/>
  <c r="W36" i="47" s="1"/>
  <c r="W37" i="47" s="1"/>
  <c r="W38" i="47" s="1"/>
  <c r="W39" i="47" s="1"/>
  <c r="Z7" i="47"/>
  <c r="Z9" i="47" l="1"/>
  <c r="Z10" i="47" s="1"/>
  <c r="Z11" i="47" s="1"/>
  <c r="Z12" i="47" s="1"/>
  <c r="Z13" i="47" s="1"/>
  <c r="Z14" i="47" s="1"/>
  <c r="Z15" i="47" s="1"/>
  <c r="Z16" i="47" s="1"/>
  <c r="Z17" i="47" s="1"/>
  <c r="Z18" i="47" s="1"/>
  <c r="Z19" i="47" s="1"/>
  <c r="Z20" i="47" s="1"/>
  <c r="Z21" i="47" s="1"/>
  <c r="Z22" i="47" s="1"/>
  <c r="Z23" i="47" s="1"/>
  <c r="Z24" i="47" s="1"/>
  <c r="Z25" i="47" s="1"/>
  <c r="Z26" i="47" s="1"/>
  <c r="Z27" i="47" s="1"/>
  <c r="Z28" i="47" s="1"/>
  <c r="Z29" i="47" s="1"/>
  <c r="Z30" i="47" s="1"/>
  <c r="Z31" i="47" s="1"/>
  <c r="Z32" i="47" s="1"/>
  <c r="Z33" i="47" s="1"/>
  <c r="Z34" i="47" s="1"/>
  <c r="Z35" i="47" s="1"/>
  <c r="Z36" i="47" s="1"/>
  <c r="Z37" i="47" s="1"/>
  <c r="Z38" i="47" s="1"/>
  <c r="Z39" i="47" s="1"/>
  <c r="AC7" i="47"/>
  <c r="AC9" i="47" l="1"/>
  <c r="AC10" i="47" s="1"/>
  <c r="AC11" i="47" s="1"/>
  <c r="AC12" i="47" s="1"/>
  <c r="AC13" i="47" s="1"/>
  <c r="AC14" i="47" s="1"/>
  <c r="AC15" i="47" s="1"/>
  <c r="AC16" i="47" s="1"/>
  <c r="AC17" i="47" s="1"/>
  <c r="AC18" i="47" s="1"/>
  <c r="AC19" i="47" s="1"/>
  <c r="AC20" i="47" s="1"/>
  <c r="AC21" i="47" s="1"/>
  <c r="AC22" i="47" s="1"/>
  <c r="AC23" i="47" s="1"/>
  <c r="AC24" i="47" s="1"/>
  <c r="AC25" i="47" s="1"/>
  <c r="AC26" i="47" s="1"/>
  <c r="AC27" i="47" s="1"/>
  <c r="AC28" i="47" s="1"/>
  <c r="AC29" i="47" s="1"/>
  <c r="AC30" i="47" s="1"/>
  <c r="AC31" i="47" s="1"/>
  <c r="AC32" i="47" s="1"/>
  <c r="AC33" i="47" s="1"/>
  <c r="AC34" i="47" s="1"/>
  <c r="AC35" i="47" s="1"/>
  <c r="AC36" i="47" s="1"/>
  <c r="AC37" i="47" s="1"/>
  <c r="AC38" i="47" s="1"/>
  <c r="AC39" i="47" s="1"/>
  <c r="AF7" i="47"/>
  <c r="AI7" i="47" l="1"/>
  <c r="AF9" i="47"/>
  <c r="AF10" i="47" s="1"/>
  <c r="AF11" i="47" s="1"/>
  <c r="AF12" i="47" s="1"/>
  <c r="AF13" i="47" s="1"/>
  <c r="AF14" i="47" s="1"/>
  <c r="AF15" i="47" s="1"/>
  <c r="AF16" i="47" s="1"/>
  <c r="AF17" i="47" s="1"/>
  <c r="AF18" i="47" s="1"/>
  <c r="AF19" i="47" s="1"/>
  <c r="AF20" i="47" s="1"/>
  <c r="AF21" i="47" s="1"/>
  <c r="AF22" i="47" s="1"/>
  <c r="AF23" i="47" s="1"/>
  <c r="AF24" i="47" s="1"/>
  <c r="AF25" i="47" s="1"/>
  <c r="AF26" i="47" s="1"/>
  <c r="AF27" i="47" s="1"/>
  <c r="AF28" i="47" s="1"/>
  <c r="AF29" i="47" s="1"/>
  <c r="AF30" i="47" s="1"/>
  <c r="AF31" i="47" s="1"/>
  <c r="AF32" i="47" s="1"/>
  <c r="AF33" i="47" s="1"/>
  <c r="AF34" i="47" s="1"/>
  <c r="AF35" i="47" s="1"/>
  <c r="AF36" i="47" s="1"/>
  <c r="AF37" i="47" s="1"/>
  <c r="AF38" i="47" s="1"/>
  <c r="AF39" i="47" s="1"/>
  <c r="AI9" i="47" l="1"/>
  <c r="AI10" i="47" s="1"/>
  <c r="AI11" i="47" s="1"/>
  <c r="AI12" i="47" s="1"/>
  <c r="AI13" i="47" s="1"/>
  <c r="AI14" i="47" s="1"/>
  <c r="AI15" i="47" s="1"/>
  <c r="AI16" i="47" s="1"/>
  <c r="AI17" i="47" s="1"/>
  <c r="AI18" i="47" s="1"/>
  <c r="AI19" i="47" s="1"/>
  <c r="AI20" i="47" s="1"/>
  <c r="AI21" i="47" s="1"/>
  <c r="AI22" i="47" s="1"/>
  <c r="AI23" i="47" s="1"/>
  <c r="AI24" i="47" s="1"/>
  <c r="AI25" i="47" s="1"/>
  <c r="AI26" i="47" s="1"/>
  <c r="AI27" i="47" s="1"/>
  <c r="AI28" i="47" s="1"/>
  <c r="AI29" i="47" s="1"/>
  <c r="AI30" i="47" s="1"/>
  <c r="AI31" i="47" s="1"/>
  <c r="AI32" i="47" s="1"/>
  <c r="AI33" i="47" s="1"/>
  <c r="AI34" i="47" s="1"/>
  <c r="AI35" i="47" s="1"/>
  <c r="AI36" i="47" s="1"/>
  <c r="AI37" i="47" s="1"/>
  <c r="AI38" i="47" s="1"/>
  <c r="AI39" i="47" s="1"/>
  <c r="AL7" i="47"/>
  <c r="AL9" i="47" s="1"/>
  <c r="AL10" i="47" s="1"/>
  <c r="AL11" i="47" s="1"/>
  <c r="AL12" i="47" s="1"/>
  <c r="AL13" i="47" s="1"/>
  <c r="AL14" i="47" s="1"/>
</calcChain>
</file>

<file path=xl/sharedStrings.xml><?xml version="1.0" encoding="utf-8"?>
<sst xmlns="http://schemas.openxmlformats.org/spreadsheetml/2006/main" count="526" uniqueCount="156">
  <si>
    <t>売上高</t>
    <rPh sb="0" eb="2">
      <t>ウリアゲ</t>
    </rPh>
    <rPh sb="2" eb="3">
      <t>ダカ</t>
    </rPh>
    <phoneticPr fontId="1"/>
  </si>
  <si>
    <t>店舗名：</t>
    <rPh sb="0" eb="2">
      <t>テンポ</t>
    </rPh>
    <rPh sb="2" eb="3">
      <t>メイ</t>
    </rPh>
    <phoneticPr fontId="1"/>
  </si>
  <si>
    <t>飲食業部門　店舗別 売上高集計表　　</t>
    <rPh sb="0" eb="3">
      <t>インショクギョウ</t>
    </rPh>
    <rPh sb="3" eb="5">
      <t>ブモン</t>
    </rPh>
    <rPh sb="6" eb="8">
      <t>テンポ</t>
    </rPh>
    <rPh sb="8" eb="9">
      <t>ベツ</t>
    </rPh>
    <rPh sb="10" eb="12">
      <t>ウリアゲ</t>
    </rPh>
    <rPh sb="12" eb="13">
      <t>ダカ</t>
    </rPh>
    <rPh sb="13" eb="16">
      <t>シュウケイヒョウ</t>
    </rPh>
    <phoneticPr fontId="1"/>
  </si>
  <si>
    <t>営業日</t>
    <rPh sb="0" eb="3">
      <t>エイギョウビ</t>
    </rPh>
    <phoneticPr fontId="1"/>
  </si>
  <si>
    <t>【月単位方式】　</t>
    <phoneticPr fontId="1"/>
  </si>
  <si>
    <t>【月単位方式】</t>
    <phoneticPr fontId="1"/>
  </si>
  <si>
    <t>【時短要請期間方式】</t>
    <phoneticPr fontId="1"/>
  </si>
  <si>
    <t>　</t>
    <phoneticPr fontId="1"/>
  </si>
  <si>
    <t>※１円未満を切り上げ</t>
    <phoneticPr fontId="1"/>
  </si>
  <si>
    <t>※千円未満を切り上げ</t>
    <rPh sb="1" eb="2">
      <t>セン</t>
    </rPh>
    <phoneticPr fontId="1"/>
  </si>
  <si>
    <t>日</t>
    <rPh sb="0" eb="1">
      <t>ヒ</t>
    </rPh>
    <phoneticPr fontId="1"/>
  </si>
  <si>
    <t>最も高い金額にチェック</t>
    <rPh sb="0" eb="1">
      <t>モット</t>
    </rPh>
    <rPh sb="2" eb="3">
      <t>タカ</t>
    </rPh>
    <rPh sb="4" eb="6">
      <t>キンガク</t>
    </rPh>
    <phoneticPr fontId="1"/>
  </si>
  <si>
    <t>選択方式</t>
  </si>
  <si>
    <t>休</t>
    <rPh sb="0" eb="1">
      <t>ヤス</t>
    </rPh>
    <phoneticPr fontId="1"/>
  </si>
  <si>
    <r>
      <t>＜売上高減少額方式算出表＞</t>
    </r>
    <r>
      <rPr>
        <sz val="12"/>
        <color rgb="FFFF0000"/>
        <rFont val="Meiryo UI"/>
        <family val="3"/>
        <charset val="128"/>
      </rPr>
      <t>【時間短縮要請期間】</t>
    </r>
    <rPh sb="14" eb="16">
      <t>ジカン</t>
    </rPh>
    <rPh sb="16" eb="18">
      <t>タンシュク</t>
    </rPh>
    <rPh sb="18" eb="20">
      <t>ヨウセイ</t>
    </rPh>
    <rPh sb="20" eb="22">
      <t>キカン</t>
    </rPh>
    <phoneticPr fontId="1"/>
  </si>
  <si>
    <t>↓上の入力結果が自動計算されます</t>
    <rPh sb="1" eb="2">
      <t>ウエ</t>
    </rPh>
    <rPh sb="3" eb="5">
      <t>ニュウリョク</t>
    </rPh>
    <rPh sb="5" eb="7">
      <t>ケッカ</t>
    </rPh>
    <rPh sb="8" eb="10">
      <t>ジドウ</t>
    </rPh>
    <rPh sb="10" eb="12">
      <t>ケイサン</t>
    </rPh>
    <phoneticPr fontId="1"/>
  </si>
  <si>
    <t>定休日には「休」欄に〇を、「売上高」欄には売上高を入力ください。</t>
    <rPh sb="0" eb="3">
      <t>テイキュウビ</t>
    </rPh>
    <rPh sb="6" eb="7">
      <t>ヤス</t>
    </rPh>
    <rPh sb="8" eb="9">
      <t>ラン</t>
    </rPh>
    <rPh sb="14" eb="16">
      <t>ウリアゲ</t>
    </rPh>
    <rPh sb="16" eb="17">
      <t>ダカ</t>
    </rPh>
    <rPh sb="18" eb="19">
      <t>ラン</t>
    </rPh>
    <rPh sb="21" eb="23">
      <t>ウリアゲ</t>
    </rPh>
    <rPh sb="23" eb="24">
      <t>ダカ</t>
    </rPh>
    <rPh sb="25" eb="27">
      <t>ニュウリョク</t>
    </rPh>
    <phoneticPr fontId="1"/>
  </si>
  <si>
    <r>
      <t>＜売上高減少額方式算出表＞　</t>
    </r>
    <r>
      <rPr>
        <sz val="12"/>
        <color rgb="FFFF0000"/>
        <rFont val="Meiryo UI"/>
        <family val="3"/>
        <charset val="128"/>
      </rPr>
      <t>【参照期間】</t>
    </r>
    <rPh sb="4" eb="6">
      <t>ゲンショウ</t>
    </rPh>
    <rPh sb="6" eb="7">
      <t>ガク</t>
    </rPh>
    <phoneticPr fontId="1"/>
  </si>
  <si>
    <r>
      <t>飲食業部門　店舗別 売上高集計表　</t>
    </r>
    <r>
      <rPr>
        <sz val="16"/>
        <color rgb="FFFF0000"/>
        <rFont val="Meiryo UI"/>
        <family val="3"/>
        <charset val="128"/>
      </rPr>
      <t>【罹災特例】　</t>
    </r>
    <rPh sb="0" eb="3">
      <t>インショクギョウ</t>
    </rPh>
    <rPh sb="3" eb="5">
      <t>ブモン</t>
    </rPh>
    <rPh sb="6" eb="8">
      <t>テンポ</t>
    </rPh>
    <rPh sb="8" eb="9">
      <t>ベツ</t>
    </rPh>
    <rPh sb="10" eb="12">
      <t>ウリアゲ</t>
    </rPh>
    <rPh sb="12" eb="13">
      <t>ダカ</t>
    </rPh>
    <rPh sb="13" eb="16">
      <t>シュウケイヒョウ</t>
    </rPh>
    <phoneticPr fontId="1"/>
  </si>
  <si>
    <t>　　</t>
    <phoneticPr fontId="1"/>
  </si>
  <si>
    <t xml:space="preserve"> (ア)</t>
    <phoneticPr fontId="1"/>
  </si>
  <si>
    <t>2021　　令和３年</t>
    <rPh sb="6" eb="8">
      <t>レイワ</t>
    </rPh>
    <rPh sb="9" eb="10">
      <t>ネン</t>
    </rPh>
    <phoneticPr fontId="1"/>
  </si>
  <si>
    <t>2020　　令和２年</t>
    <rPh sb="6" eb="8">
      <t>レイワ</t>
    </rPh>
    <rPh sb="9" eb="10">
      <t>ネン</t>
    </rPh>
    <phoneticPr fontId="1"/>
  </si>
  <si>
    <t>＜売上高方式算出表＞ 【参照期間】</t>
    <rPh sb="1" eb="3">
      <t>ウリアゲ</t>
    </rPh>
    <rPh sb="3" eb="4">
      <t>ダカ</t>
    </rPh>
    <rPh sb="4" eb="6">
      <t>ホウシキ</t>
    </rPh>
    <rPh sb="6" eb="8">
      <t>サンシュツ</t>
    </rPh>
    <rPh sb="8" eb="9">
      <t>ヒョウ</t>
    </rPh>
    <phoneticPr fontId="1"/>
  </si>
  <si>
    <t>【新規開店特例】</t>
    <rPh sb="1" eb="3">
      <t>シンキ</t>
    </rPh>
    <rPh sb="3" eb="5">
      <t>カイテン</t>
    </rPh>
    <rPh sb="5" eb="7">
      <t>トクレイ</t>
    </rPh>
    <phoneticPr fontId="1"/>
  </si>
  <si>
    <t>売上高計算シート③【新規開店特例】</t>
    <phoneticPr fontId="1"/>
  </si>
  <si>
    <t>飲食業部門　店舗別 売上高集計表</t>
    <phoneticPr fontId="1"/>
  </si>
  <si>
    <t>令和３年</t>
    <rPh sb="0" eb="2">
      <t>レイワ</t>
    </rPh>
    <rPh sb="3" eb="4">
      <t>ネン</t>
    </rPh>
    <phoneticPr fontId="1"/>
  </si>
  <si>
    <t>６月計</t>
    <rPh sb="1" eb="2">
      <t>ツキ</t>
    </rPh>
    <rPh sb="2" eb="3">
      <t>ケイ</t>
    </rPh>
    <phoneticPr fontId="1"/>
  </si>
  <si>
    <t>７月計</t>
    <rPh sb="1" eb="2">
      <t>ツキ</t>
    </rPh>
    <rPh sb="2" eb="3">
      <t>ケイ</t>
    </rPh>
    <phoneticPr fontId="1"/>
  </si>
  <si>
    <t>８月計</t>
    <rPh sb="1" eb="2">
      <t>ツキ</t>
    </rPh>
    <rPh sb="2" eb="3">
      <t>ケイ</t>
    </rPh>
    <phoneticPr fontId="1"/>
  </si>
  <si>
    <t>９月計</t>
    <rPh sb="1" eb="2">
      <t>ツキ</t>
    </rPh>
    <rPh sb="2" eb="3">
      <t>ケイ</t>
    </rPh>
    <phoneticPr fontId="1"/>
  </si>
  <si>
    <t>10月計</t>
    <rPh sb="2" eb="3">
      <t>ツキ</t>
    </rPh>
    <rPh sb="3" eb="4">
      <t>ケイ</t>
    </rPh>
    <phoneticPr fontId="1"/>
  </si>
  <si>
    <t>11月計</t>
    <rPh sb="2" eb="3">
      <t>ツキ</t>
    </rPh>
    <rPh sb="3" eb="4">
      <t>ケイ</t>
    </rPh>
    <phoneticPr fontId="1"/>
  </si>
  <si>
    <t>12月計</t>
    <rPh sb="2" eb="3">
      <t>ツキ</t>
    </rPh>
    <rPh sb="3" eb="4">
      <t>ケイ</t>
    </rPh>
    <phoneticPr fontId="1"/>
  </si>
  <si>
    <t>１月計</t>
    <rPh sb="1" eb="2">
      <t>ツキ</t>
    </rPh>
    <rPh sb="2" eb="3">
      <t>ケイ</t>
    </rPh>
    <phoneticPr fontId="1"/>
  </si>
  <si>
    <t>２月計</t>
    <rPh sb="1" eb="2">
      <t>ツキ</t>
    </rPh>
    <rPh sb="2" eb="3">
      <t>ケイ</t>
    </rPh>
    <phoneticPr fontId="1"/>
  </si>
  <si>
    <t>３月計</t>
    <rPh sb="1" eb="2">
      <t>ツキ</t>
    </rPh>
    <rPh sb="2" eb="3">
      <t>ケイ</t>
    </rPh>
    <phoneticPr fontId="1"/>
  </si>
  <si>
    <t>４月計</t>
    <rPh sb="1" eb="2">
      <t>ツキ</t>
    </rPh>
    <rPh sb="2" eb="3">
      <t>ケイ</t>
    </rPh>
    <phoneticPr fontId="1"/>
  </si>
  <si>
    <t>店休日</t>
    <rPh sb="0" eb="3">
      <t>テンキュウビ</t>
    </rPh>
    <phoneticPr fontId="1"/>
  </si>
  <si>
    <t xml:space="preserve">  【新規開店特例】</t>
    <phoneticPr fontId="1"/>
  </si>
  <si>
    <r>
      <t>【罹災特例】　</t>
    </r>
    <r>
      <rPr>
        <b/>
        <sz val="16"/>
        <rFont val="Meiryo UI"/>
        <family val="3"/>
        <charset val="128"/>
      </rPr>
      <t xml:space="preserve">売上高計算シート④＜売上高方式算出表＞  </t>
    </r>
    <rPh sb="1" eb="3">
      <t>リサイ</t>
    </rPh>
    <rPh sb="3" eb="5">
      <t>トクレイ</t>
    </rPh>
    <rPh sb="7" eb="9">
      <t>ウリアゲ</t>
    </rPh>
    <rPh sb="9" eb="10">
      <t>ダカ</t>
    </rPh>
    <rPh sb="10" eb="12">
      <t>ケイサン</t>
    </rPh>
    <rPh sb="17" eb="19">
      <t>ウリアゲ</t>
    </rPh>
    <rPh sb="19" eb="20">
      <t>ダカ</t>
    </rPh>
    <rPh sb="20" eb="22">
      <t>ホウシキ</t>
    </rPh>
    <rPh sb="22" eb="24">
      <t>サンシュツ</t>
    </rPh>
    <rPh sb="24" eb="25">
      <t>ヒョウ</t>
    </rPh>
    <phoneticPr fontId="1"/>
  </si>
  <si>
    <t>※月を通して営業している場合は、日々の売上高の記入を省略し、各月計のみ売上高を記入することでも可</t>
  </si>
  <si>
    <t xml:space="preserve">売上高計算シート②－２＜売上高減少額方式算出表＞  </t>
    <rPh sb="0" eb="2">
      <t>ウリアゲ</t>
    </rPh>
    <rPh sb="2" eb="3">
      <t>ダカ</t>
    </rPh>
    <rPh sb="3" eb="5">
      <t>ケイサン</t>
    </rPh>
    <rPh sb="12" eb="14">
      <t>ウリアゲ</t>
    </rPh>
    <rPh sb="14" eb="15">
      <t>ダカ</t>
    </rPh>
    <rPh sb="15" eb="17">
      <t>ゲンショウ</t>
    </rPh>
    <rPh sb="17" eb="18">
      <t>ガク</t>
    </rPh>
    <rPh sb="18" eb="20">
      <t>ホウシキ</t>
    </rPh>
    <rPh sb="20" eb="22">
      <t>サンシュツ</t>
    </rPh>
    <rPh sb="22" eb="23">
      <t>ヒョウ</t>
    </rPh>
    <phoneticPr fontId="1"/>
  </si>
  <si>
    <t xml:space="preserve">売上高計算シート①＜売上高方式算出表＞   </t>
    <rPh sb="0" eb="2">
      <t>ウリアゲ</t>
    </rPh>
    <rPh sb="2" eb="3">
      <t>ダカ</t>
    </rPh>
    <rPh sb="3" eb="5">
      <t>ケイサン</t>
    </rPh>
    <phoneticPr fontId="1"/>
  </si>
  <si>
    <t>合　計</t>
    <rPh sb="0" eb="1">
      <t>ア</t>
    </rPh>
    <rPh sb="2" eb="3">
      <t>ケイ</t>
    </rPh>
    <phoneticPr fontId="1"/>
  </si>
  <si>
    <t>５月計</t>
    <rPh sb="1" eb="2">
      <t>ツキ</t>
    </rPh>
    <rPh sb="2" eb="3">
      <t>ケイ</t>
    </rPh>
    <phoneticPr fontId="1"/>
  </si>
  <si>
    <t>月</t>
  </si>
  <si>
    <r>
      <t>※売上高には、</t>
    </r>
    <r>
      <rPr>
        <u/>
        <sz val="12"/>
        <color rgb="FFFF0000"/>
        <rFont val="Meiryo UI"/>
        <family val="3"/>
        <charset val="128"/>
      </rPr>
      <t>消費税を除いた金額</t>
    </r>
    <r>
      <rPr>
        <sz val="12"/>
        <color rgb="FFFF0000"/>
        <rFont val="Meiryo UI"/>
        <family val="3"/>
        <charset val="128"/>
      </rPr>
      <t>を記載してください。</t>
    </r>
    <rPh sb="1" eb="3">
      <t>ウリアゲ</t>
    </rPh>
    <rPh sb="3" eb="4">
      <t>ダカ</t>
    </rPh>
    <rPh sb="7" eb="10">
      <t>ショウヒゼイ</t>
    </rPh>
    <rPh sb="11" eb="12">
      <t>ノゾ</t>
    </rPh>
    <rPh sb="14" eb="16">
      <t>キンガク</t>
    </rPh>
    <rPh sb="17" eb="19">
      <t>キサイ</t>
    </rPh>
    <phoneticPr fontId="1"/>
  </si>
  <si>
    <r>
      <t>※売上高には、</t>
    </r>
    <r>
      <rPr>
        <u/>
        <sz val="12"/>
        <color rgb="FFFF0000"/>
        <rFont val="Meiryo UI"/>
        <family val="3"/>
        <charset val="128"/>
      </rPr>
      <t>消費税を除いた金額</t>
    </r>
    <r>
      <rPr>
        <sz val="12"/>
        <color rgb="FFFF0000"/>
        <rFont val="Meiryo UI"/>
        <family val="3"/>
        <charset val="128"/>
      </rPr>
      <t>を記載してください。</t>
    </r>
    <phoneticPr fontId="1"/>
  </si>
  <si>
    <t>(イ)</t>
    <phoneticPr fontId="1"/>
  </si>
  <si>
    <t>(ウ)</t>
    <phoneticPr fontId="1"/>
  </si>
  <si>
    <t>(エ)</t>
    <phoneticPr fontId="1"/>
  </si>
  <si>
    <t>2022　　令和４年</t>
    <rPh sb="6" eb="8">
      <t>レイワ</t>
    </rPh>
    <rPh sb="9" eb="10">
      <t>ネン</t>
    </rPh>
    <phoneticPr fontId="1"/>
  </si>
  <si>
    <t>1日当たりの支払い額（上記×　(❶0.4、➋ 0.3) ）</t>
    <rPh sb="1" eb="2">
      <t>ニチ</t>
    </rPh>
    <rPh sb="2" eb="3">
      <t>ア</t>
    </rPh>
    <rPh sb="6" eb="8">
      <t>シハライ</t>
    </rPh>
    <rPh sb="9" eb="10">
      <t>ガク</t>
    </rPh>
    <phoneticPr fontId="1"/>
  </si>
  <si>
    <t>上限額</t>
    <rPh sb="0" eb="3">
      <t>ジョウゲンガク</t>
    </rPh>
    <phoneticPr fontId="1"/>
  </si>
  <si>
    <t>上限額（定額）</t>
    <rPh sb="0" eb="3">
      <t>ジョウゲンガク</t>
    </rPh>
    <rPh sb="4" eb="6">
      <t>テイガク</t>
    </rPh>
    <phoneticPr fontId="1"/>
  </si>
  <si>
    <t>A</t>
    <phoneticPr fontId="1"/>
  </si>
  <si>
    <t>B</t>
    <phoneticPr fontId="1"/>
  </si>
  <si>
    <t>(オ)</t>
    <phoneticPr fontId="1"/>
  </si>
  <si>
    <t>(カ)</t>
    <phoneticPr fontId="1"/>
  </si>
  <si>
    <t>『時短営業9時まで(認証店)』の場合のみ、最も高い金額にチェック</t>
    <rPh sb="1" eb="3">
      <t>ジタン</t>
    </rPh>
    <rPh sb="3" eb="5">
      <t>エイギョウ</t>
    </rPh>
    <rPh sb="6" eb="7">
      <t>ジ</t>
    </rPh>
    <rPh sb="10" eb="12">
      <t>ニンショウ</t>
    </rPh>
    <rPh sb="12" eb="13">
      <t>テン</t>
    </rPh>
    <rPh sb="16" eb="18">
      <t>バアイ</t>
    </rPh>
    <rPh sb="21" eb="22">
      <t>モット</t>
    </rPh>
    <rPh sb="23" eb="24">
      <t>タカ</t>
    </rPh>
    <rPh sb="25" eb="27">
      <t>キンガク</t>
    </rPh>
    <phoneticPr fontId="1"/>
  </si>
  <si>
    <r>
      <t xml:space="preserve">  　　　</t>
    </r>
    <r>
      <rPr>
        <b/>
        <sz val="16"/>
        <color rgb="FFFF0000"/>
        <rFont val="Meiryo UI"/>
        <family val="3"/>
        <charset val="128"/>
      </rPr>
      <t>【罹災特例】</t>
    </r>
    <r>
      <rPr>
        <b/>
        <sz val="16"/>
        <color theme="1"/>
        <rFont val="Meiryo UI"/>
        <family val="3"/>
        <charset val="128"/>
      </rPr>
      <t xml:space="preserve"> 売上高計算シート⑤－１＜売上高減少額方式算出表＞  </t>
    </r>
    <phoneticPr fontId="1"/>
  </si>
  <si>
    <t>2019　　平成31年</t>
    <rPh sb="6" eb="8">
      <t>ヘイセイ</t>
    </rPh>
    <rPh sb="10" eb="11">
      <t>ネン</t>
    </rPh>
    <phoneticPr fontId="1"/>
  </si>
  <si>
    <r>
      <t>　　　　</t>
    </r>
    <r>
      <rPr>
        <b/>
        <sz val="16"/>
        <color rgb="FFFF0000"/>
        <rFont val="Meiryo UI"/>
        <family val="3"/>
        <charset val="128"/>
      </rPr>
      <t>【罹災特例】</t>
    </r>
    <r>
      <rPr>
        <b/>
        <sz val="16"/>
        <color theme="1"/>
        <rFont val="Meiryo UI"/>
        <family val="3"/>
        <charset val="128"/>
      </rPr>
      <t xml:space="preserve">　売上高計算シート⑤－２＜売上高減少額方式算出表＞  </t>
    </r>
    <phoneticPr fontId="1"/>
  </si>
  <si>
    <t>　　　（（ア）ー（ウ））　×　0.4（千円未満切り上げ）</t>
    <rPh sb="19" eb="21">
      <t>センエン</t>
    </rPh>
    <rPh sb="21" eb="23">
      <t>ミマン</t>
    </rPh>
    <rPh sb="23" eb="24">
      <t>キ</t>
    </rPh>
    <rPh sb="25" eb="26">
      <t>ア</t>
    </rPh>
    <phoneticPr fontId="1"/>
  </si>
  <si>
    <t>　　　（（イ）ー（エ））　×　0.4（千円未満切り上げ）</t>
    <rPh sb="19" eb="21">
      <t>センエン</t>
    </rPh>
    <rPh sb="21" eb="23">
      <t>ミマン</t>
    </rPh>
    <rPh sb="23" eb="24">
      <t>キ</t>
    </rPh>
    <rPh sb="25" eb="26">
      <t>ア</t>
    </rPh>
    <phoneticPr fontId="1"/>
  </si>
  <si>
    <t>❶0.4　または　➋ 0.3</t>
    <phoneticPr fontId="1"/>
  </si>
  <si>
    <t xml:space="preserve">↓上の入力結果が自動計算されます </t>
    <rPh sb="1" eb="2">
      <t>ウエ</t>
    </rPh>
    <rPh sb="3" eb="5">
      <t>ニュウリョク</t>
    </rPh>
    <rPh sb="5" eb="7">
      <t>ケッカ</t>
    </rPh>
    <rPh sb="8" eb="10">
      <t>ジドウ</t>
    </rPh>
    <rPh sb="10" eb="12">
      <t>ケイサン</t>
    </rPh>
    <phoneticPr fontId="1"/>
  </si>
  <si>
    <t>　　　上記　×　0.3（千円未満切り上げ）</t>
    <rPh sb="3" eb="5">
      <t>ジョウキ</t>
    </rPh>
    <rPh sb="12" eb="14">
      <t>センエン</t>
    </rPh>
    <rPh sb="14" eb="16">
      <t>ミマン</t>
    </rPh>
    <rPh sb="16" eb="17">
      <t>キ</t>
    </rPh>
    <rPh sb="18" eb="19">
      <t>ア</t>
    </rPh>
    <phoneticPr fontId="1"/>
  </si>
  <si>
    <t>２月売上高</t>
    <rPh sb="1" eb="2">
      <t>ガツ</t>
    </rPh>
    <rPh sb="2" eb="4">
      <t>ウリアゲ</t>
    </rPh>
    <rPh sb="4" eb="5">
      <t>ダカ</t>
    </rPh>
    <phoneticPr fontId="1"/>
  </si>
  <si>
    <t>❶0.3　または　➋ 0.4</t>
    <phoneticPr fontId="1"/>
  </si>
  <si>
    <t>　　　●下記Bの最も高い金額が、200,000円を上回れば、200,000にチェック</t>
    <phoneticPr fontId="1"/>
  </si>
  <si>
    <t>選択方式</t>
    <phoneticPr fontId="1"/>
  </si>
  <si>
    <t>(キ)</t>
    <phoneticPr fontId="1"/>
  </si>
  <si>
    <t>(ク)</t>
    <phoneticPr fontId="1"/>
  </si>
  <si>
    <t>　　　（（ア）ー（キ））　×　0.4（千円未満切り上げ）</t>
    <rPh sb="19" eb="21">
      <t>センエン</t>
    </rPh>
    <rPh sb="21" eb="23">
      <t>ミマン</t>
    </rPh>
    <rPh sb="23" eb="24">
      <t>キ</t>
    </rPh>
    <rPh sb="25" eb="26">
      <t>ア</t>
    </rPh>
    <phoneticPr fontId="1"/>
  </si>
  <si>
    <t>　　　（（イ）ー（キ））　×　0.4（千円未満切り上げ）</t>
    <rPh sb="19" eb="21">
      <t>センエン</t>
    </rPh>
    <rPh sb="21" eb="23">
      <t>ミマン</t>
    </rPh>
    <rPh sb="23" eb="24">
      <t>キ</t>
    </rPh>
    <rPh sb="25" eb="26">
      <t>ア</t>
    </rPh>
    <phoneticPr fontId="1"/>
  </si>
  <si>
    <t>　　　（（ウ）ー（キ））　×　0.4（千円未満切り上げ）</t>
    <rPh sb="19" eb="21">
      <t>センエン</t>
    </rPh>
    <rPh sb="21" eb="23">
      <t>ミマン</t>
    </rPh>
    <rPh sb="23" eb="24">
      <t>キ</t>
    </rPh>
    <rPh sb="25" eb="26">
      <t>ア</t>
    </rPh>
    <phoneticPr fontId="1"/>
  </si>
  <si>
    <t>　　　（（エ）ー（ク））　×　0.4（千円未満切り上げ）</t>
    <rPh sb="19" eb="21">
      <t>センエン</t>
    </rPh>
    <rPh sb="21" eb="23">
      <t>ミマン</t>
    </rPh>
    <rPh sb="23" eb="24">
      <t>キ</t>
    </rPh>
    <rPh sb="25" eb="26">
      <t>ア</t>
    </rPh>
    <phoneticPr fontId="1"/>
  </si>
  <si>
    <t>　　　（（カ）ー（ク））　×　0.4（千円未満切り上げ）</t>
    <rPh sb="19" eb="21">
      <t>センエン</t>
    </rPh>
    <rPh sb="21" eb="23">
      <t>ミマン</t>
    </rPh>
    <rPh sb="23" eb="24">
      <t>キ</t>
    </rPh>
    <rPh sb="25" eb="26">
      <t>ア</t>
    </rPh>
    <phoneticPr fontId="1"/>
  </si>
  <si>
    <t>　　　（（オ）ー（ク））　×　0.4（千円未満切り上げ）</t>
    <rPh sb="19" eb="21">
      <t>センエン</t>
    </rPh>
    <rPh sb="21" eb="23">
      <t>ミマン</t>
    </rPh>
    <rPh sb="23" eb="24">
      <t>キ</t>
    </rPh>
    <rPh sb="25" eb="26">
      <t>ア</t>
    </rPh>
    <phoneticPr fontId="1"/>
  </si>
  <si>
    <t>2018　　平成30年</t>
    <rPh sb="6" eb="8">
      <t>ヘイセイ</t>
    </rPh>
    <rPh sb="10" eb="11">
      <t>ネン</t>
    </rPh>
    <phoneticPr fontId="1"/>
  </si>
  <si>
    <t>2018　平成30年</t>
    <rPh sb="5" eb="7">
      <t>ヘイセイ</t>
    </rPh>
    <rPh sb="9" eb="10">
      <t>ネン</t>
    </rPh>
    <phoneticPr fontId="1"/>
  </si>
  <si>
    <t>平成30年　１日当たり売上高</t>
    <rPh sb="0" eb="2">
      <t>ヘイセイ</t>
    </rPh>
    <rPh sb="4" eb="5">
      <t>ネン</t>
    </rPh>
    <rPh sb="7" eb="8">
      <t>ニチ</t>
    </rPh>
    <rPh sb="8" eb="9">
      <t>ア</t>
    </rPh>
    <rPh sb="11" eb="13">
      <t>ウリアゲ</t>
    </rPh>
    <rPh sb="13" eb="14">
      <t>ダカ</t>
    </rPh>
    <phoneticPr fontId="1"/>
  </si>
  <si>
    <t>令和４年</t>
    <rPh sb="0" eb="2">
      <t>レイワ</t>
    </rPh>
    <rPh sb="3" eb="4">
      <t>ネン</t>
    </rPh>
    <phoneticPr fontId="1"/>
  </si>
  <si>
    <t>①（参照）月単位方式　平成31年３月　（ア）</t>
    <rPh sb="11" eb="13">
      <t>ヘイセイ</t>
    </rPh>
    <phoneticPr fontId="1"/>
  </si>
  <si>
    <t>①（参照）月単位方式　平成31年３月　（ア）</t>
    <rPh sb="11" eb="13">
      <t>ヘイセイ</t>
    </rPh>
    <rPh sb="17" eb="18">
      <t>ツキ</t>
    </rPh>
    <phoneticPr fontId="1"/>
  </si>
  <si>
    <t>　※令和４年３月</t>
    <rPh sb="2" eb="4">
      <t>レイワ</t>
    </rPh>
    <rPh sb="5" eb="6">
      <t>ネン</t>
    </rPh>
    <rPh sb="7" eb="8">
      <t>ガツ</t>
    </rPh>
    <phoneticPr fontId="1"/>
  </si>
  <si>
    <t>売上高計Ⓐ</t>
    <rPh sb="0" eb="2">
      <t>ウリアゲ</t>
    </rPh>
    <rPh sb="2" eb="3">
      <t>ダカ</t>
    </rPh>
    <rPh sb="3" eb="4">
      <t>ケイ</t>
    </rPh>
    <phoneticPr fontId="1"/>
  </si>
  <si>
    <t>店休日</t>
    <rPh sb="0" eb="1">
      <t>テン</t>
    </rPh>
    <rPh sb="1" eb="2">
      <t>キュウ</t>
    </rPh>
    <rPh sb="2" eb="3">
      <t>ヒ</t>
    </rPh>
    <phoneticPr fontId="1"/>
  </si>
  <si>
    <t>　※令和４年３/７から３/21までの15日間</t>
    <phoneticPr fontId="1"/>
  </si>
  <si>
    <t>売上高計Ⓑ</t>
    <rPh sb="0" eb="2">
      <t>ウリアゲ</t>
    </rPh>
    <rPh sb="2" eb="3">
      <t>ダカ</t>
    </rPh>
    <rPh sb="3" eb="4">
      <t>ケイ</t>
    </rPh>
    <phoneticPr fontId="1"/>
  </si>
  <si>
    <t xml:space="preserve">売上高計算シート②－１＜売上高減少額方式算出表＞ </t>
    <rPh sb="0" eb="2">
      <t>ウリアゲ</t>
    </rPh>
    <rPh sb="2" eb="3">
      <t>ダカ</t>
    </rPh>
    <rPh sb="3" eb="5">
      <t>ケイサン</t>
    </rPh>
    <rPh sb="12" eb="14">
      <t>ウリアゲ</t>
    </rPh>
    <rPh sb="14" eb="15">
      <t>ダカ</t>
    </rPh>
    <rPh sb="15" eb="17">
      <t>ゲンショウ</t>
    </rPh>
    <rPh sb="17" eb="18">
      <t>ガク</t>
    </rPh>
    <rPh sb="18" eb="20">
      <t>ホウシキ</t>
    </rPh>
    <rPh sb="20" eb="22">
      <t>サンシュツ</t>
    </rPh>
    <rPh sb="22" eb="23">
      <t>ヒョウ</t>
    </rPh>
    <phoneticPr fontId="1"/>
  </si>
  <si>
    <t>＜売上高減少額方式算出表＞　【参照期間】</t>
    <phoneticPr fontId="1"/>
  </si>
  <si>
    <t>休</t>
    <rPh sb="0" eb="1">
      <t>キュウ</t>
    </rPh>
    <phoneticPr fontId="1"/>
  </si>
  <si>
    <t>売上高</t>
    <rPh sb="0" eb="3">
      <t>ウリアゲダカ</t>
    </rPh>
    <phoneticPr fontId="1"/>
  </si>
  <si>
    <t>※平成31年３月</t>
    <rPh sb="1" eb="3">
      <t>ヘイセイ</t>
    </rPh>
    <rPh sb="5" eb="6">
      <t>ネン</t>
    </rPh>
    <rPh sb="7" eb="8">
      <t>ツキ</t>
    </rPh>
    <phoneticPr fontId="1"/>
  </si>
  <si>
    <t>※令和２年３月</t>
    <rPh sb="1" eb="3">
      <t>レイワ</t>
    </rPh>
    <rPh sb="4" eb="5">
      <t>ネン</t>
    </rPh>
    <rPh sb="6" eb="7">
      <t>ツキ</t>
    </rPh>
    <phoneticPr fontId="1"/>
  </si>
  <si>
    <t>※令和３年３月</t>
    <rPh sb="1" eb="3">
      <t>レイワ</t>
    </rPh>
    <rPh sb="4" eb="5">
      <t>ネン</t>
    </rPh>
    <rPh sb="6" eb="7">
      <t>ツキ</t>
    </rPh>
    <phoneticPr fontId="1"/>
  </si>
  <si>
    <t>※売上高については、日々の売上ではなく、Ⓐに合計金額を直接入力することでも可</t>
    <rPh sb="1" eb="3">
      <t>ウリアゲ</t>
    </rPh>
    <rPh sb="3" eb="4">
      <t>ダカ</t>
    </rPh>
    <rPh sb="10" eb="12">
      <t>ヒビ</t>
    </rPh>
    <rPh sb="13" eb="15">
      <t>ウリアゲ</t>
    </rPh>
    <rPh sb="22" eb="24">
      <t>ゴウケイ</t>
    </rPh>
    <rPh sb="24" eb="26">
      <t>キンガク</t>
    </rPh>
    <rPh sb="27" eb="29">
      <t>チョクセツ</t>
    </rPh>
    <rPh sb="29" eb="31">
      <t>ニュウリョク</t>
    </rPh>
    <rPh sb="37" eb="38">
      <t>カ</t>
    </rPh>
    <phoneticPr fontId="1"/>
  </si>
  <si>
    <t>※売上高については、日々の売上ではなく、Ⓑに合計金額を直接入力することでも可</t>
    <rPh sb="1" eb="3">
      <t>ウリアゲ</t>
    </rPh>
    <rPh sb="3" eb="4">
      <t>ダカ</t>
    </rPh>
    <rPh sb="10" eb="12">
      <t>ヒビ</t>
    </rPh>
    <rPh sb="13" eb="15">
      <t>ウリアゲ</t>
    </rPh>
    <rPh sb="22" eb="24">
      <t>ゴウケイ</t>
    </rPh>
    <rPh sb="24" eb="26">
      <t>キンガク</t>
    </rPh>
    <rPh sb="27" eb="29">
      <t>チョクセツ</t>
    </rPh>
    <rPh sb="29" eb="31">
      <t>ニュウリョク</t>
    </rPh>
    <rPh sb="37" eb="38">
      <t>カ</t>
    </rPh>
    <phoneticPr fontId="1"/>
  </si>
  <si>
    <t>※売上高については、日々の売上ではなく、🄫に合計金額を直接入力することでも可</t>
    <rPh sb="1" eb="3">
      <t>ウリアゲ</t>
    </rPh>
    <rPh sb="3" eb="4">
      <t>ダカ</t>
    </rPh>
    <rPh sb="10" eb="12">
      <t>ヒビ</t>
    </rPh>
    <rPh sb="13" eb="15">
      <t>ウリアゲ</t>
    </rPh>
    <rPh sb="23" eb="25">
      <t>ゴウケイ</t>
    </rPh>
    <rPh sb="25" eb="27">
      <t>キンガク</t>
    </rPh>
    <rPh sb="28" eb="30">
      <t>チョクセツ</t>
    </rPh>
    <rPh sb="30" eb="32">
      <t>ニュウリョク</t>
    </rPh>
    <rPh sb="38" eb="39">
      <t>カ</t>
    </rPh>
    <phoneticPr fontId="1"/>
  </si>
  <si>
    <t>売上高計Ⓒ</t>
    <rPh sb="0" eb="2">
      <t>ウリアゲ</t>
    </rPh>
    <rPh sb="2" eb="3">
      <t>ダカ</t>
    </rPh>
    <rPh sb="3" eb="4">
      <t>ケイ</t>
    </rPh>
    <phoneticPr fontId="1"/>
  </si>
  <si>
    <t>参照月　１日当たり売上高</t>
    <rPh sb="0" eb="2">
      <t>サンショウ</t>
    </rPh>
    <rPh sb="2" eb="3">
      <t>ツキ</t>
    </rPh>
    <rPh sb="5" eb="6">
      <t>ニチ</t>
    </rPh>
    <rPh sb="6" eb="7">
      <t>ア</t>
    </rPh>
    <rPh sb="9" eb="11">
      <t>ウリアゲ</t>
    </rPh>
    <rPh sb="11" eb="12">
      <t>ダカ</t>
    </rPh>
    <phoneticPr fontId="1"/>
  </si>
  <si>
    <t>(イ)</t>
  </si>
  <si>
    <t>※平成31年３/７から３/21までの15日間</t>
    <rPh sb="1" eb="3">
      <t>ヘイセイ</t>
    </rPh>
    <rPh sb="5" eb="6">
      <t>ネン</t>
    </rPh>
    <phoneticPr fontId="1"/>
  </si>
  <si>
    <t>※令和２年３/７から３/21までの15日間</t>
    <rPh sb="1" eb="3">
      <t>レイワ</t>
    </rPh>
    <phoneticPr fontId="1"/>
  </si>
  <si>
    <t>※令和３年３/７から３/21までの15日間</t>
    <rPh sb="1" eb="3">
      <t>レイワ</t>
    </rPh>
    <phoneticPr fontId="1"/>
  </si>
  <si>
    <t>※売上高については、日々の売上ではなく、Ⓓに合計金額を直接入力することでも可</t>
    <rPh sb="1" eb="3">
      <t>ウリアゲ</t>
    </rPh>
    <rPh sb="3" eb="4">
      <t>ダカ</t>
    </rPh>
    <rPh sb="10" eb="12">
      <t>ヒビ</t>
    </rPh>
    <rPh sb="13" eb="15">
      <t>ウリアゲ</t>
    </rPh>
    <rPh sb="22" eb="24">
      <t>ゴウケイ</t>
    </rPh>
    <rPh sb="24" eb="26">
      <t>キンガク</t>
    </rPh>
    <rPh sb="27" eb="29">
      <t>チョクセツ</t>
    </rPh>
    <rPh sb="29" eb="31">
      <t>ニュウリョク</t>
    </rPh>
    <rPh sb="37" eb="38">
      <t>カ</t>
    </rPh>
    <phoneticPr fontId="1"/>
  </si>
  <si>
    <t>※売上高については、日々の売上ではなく、Ⓔに合計金額を直接入力することでも可</t>
    <rPh sb="1" eb="3">
      <t>ウリアゲ</t>
    </rPh>
    <rPh sb="3" eb="4">
      <t>ダカ</t>
    </rPh>
    <rPh sb="10" eb="12">
      <t>ヒビ</t>
    </rPh>
    <rPh sb="13" eb="15">
      <t>ウリアゲ</t>
    </rPh>
    <rPh sb="22" eb="24">
      <t>ゴウケイ</t>
    </rPh>
    <rPh sb="24" eb="26">
      <t>キンガク</t>
    </rPh>
    <rPh sb="27" eb="29">
      <t>チョクセツ</t>
    </rPh>
    <rPh sb="29" eb="31">
      <t>ニュウリョク</t>
    </rPh>
    <rPh sb="37" eb="38">
      <t>カ</t>
    </rPh>
    <phoneticPr fontId="1"/>
  </si>
  <si>
    <t>※売上高については、日々の売上ではなく、Ⓕに合計金額を直接入力することでも可</t>
    <rPh sb="1" eb="3">
      <t>ウリアゲ</t>
    </rPh>
    <rPh sb="3" eb="4">
      <t>ダカ</t>
    </rPh>
    <rPh sb="10" eb="12">
      <t>ヒビ</t>
    </rPh>
    <rPh sb="13" eb="15">
      <t>ウリアゲ</t>
    </rPh>
    <rPh sb="22" eb="24">
      <t>ゴウケイ</t>
    </rPh>
    <rPh sb="24" eb="26">
      <t>キンガク</t>
    </rPh>
    <rPh sb="27" eb="29">
      <t>チョクセツ</t>
    </rPh>
    <rPh sb="29" eb="31">
      <t>ニュウリョク</t>
    </rPh>
    <rPh sb="37" eb="38">
      <t>カ</t>
    </rPh>
    <phoneticPr fontId="1"/>
  </si>
  <si>
    <t>売上高計Ⓓ</t>
    <rPh sb="0" eb="2">
      <t>ウリアゲ</t>
    </rPh>
    <rPh sb="2" eb="3">
      <t>ダカ</t>
    </rPh>
    <rPh sb="3" eb="4">
      <t>ケイ</t>
    </rPh>
    <phoneticPr fontId="1"/>
  </si>
  <si>
    <t>売上高計Ⓔ</t>
    <rPh sb="0" eb="2">
      <t>ウリアゲ</t>
    </rPh>
    <rPh sb="2" eb="3">
      <t>ダカ</t>
    </rPh>
    <rPh sb="3" eb="4">
      <t>ケイ</t>
    </rPh>
    <phoneticPr fontId="1"/>
  </si>
  <si>
    <t>１日当たり売上高</t>
    <rPh sb="1" eb="2">
      <t>ニチ</t>
    </rPh>
    <rPh sb="2" eb="3">
      <t>ア</t>
    </rPh>
    <rPh sb="5" eb="7">
      <t>ウリアゲ</t>
    </rPh>
    <rPh sb="7" eb="8">
      <t>ダカ</t>
    </rPh>
    <phoneticPr fontId="1"/>
  </si>
  <si>
    <t>1日当たりの支払い額
（売上高 × (❶0.3、➋0.4) ）</t>
    <rPh sb="1" eb="2">
      <t>ニチ</t>
    </rPh>
    <rPh sb="2" eb="3">
      <t>ア</t>
    </rPh>
    <rPh sb="6" eb="8">
      <t>シハライ</t>
    </rPh>
    <rPh sb="9" eb="10">
      <t>ガク</t>
    </rPh>
    <rPh sb="12" eb="14">
      <t>ウリアゲ</t>
    </rPh>
    <rPh sb="14" eb="15">
      <t>ダカ</t>
    </rPh>
    <phoneticPr fontId="1"/>
  </si>
  <si>
    <t>　　　時短要請期間　令和４年３月　（キ）</t>
    <rPh sb="3" eb="5">
      <t>ジタン</t>
    </rPh>
    <rPh sb="5" eb="7">
      <t>ヨウセイ</t>
    </rPh>
    <rPh sb="7" eb="9">
      <t>キカン</t>
    </rPh>
    <rPh sb="10" eb="12">
      <t>レイワ</t>
    </rPh>
    <rPh sb="13" eb="14">
      <t>ネン</t>
    </rPh>
    <rPh sb="15" eb="16">
      <t>ツキ</t>
    </rPh>
    <phoneticPr fontId="1"/>
  </si>
  <si>
    <t>②（参照）月単位方式　令和２年３月　（イ）</t>
    <phoneticPr fontId="1"/>
  </si>
  <si>
    <t>③（参照）月単位方式　令和３年３月　（ウ）</t>
    <phoneticPr fontId="1"/>
  </si>
  <si>
    <r>
      <t>④（参照）時短要請期間方式　平成31</t>
    </r>
    <r>
      <rPr>
        <sz val="9"/>
        <rFont val="Meiryo UI"/>
        <family val="3"/>
        <charset val="128"/>
      </rPr>
      <t>年３/７～３/21　</t>
    </r>
    <r>
      <rPr>
        <sz val="9.5"/>
        <rFont val="Meiryo UI"/>
        <family val="3"/>
        <charset val="128"/>
      </rPr>
      <t>（エ）</t>
    </r>
    <rPh sb="14" eb="16">
      <t>ヘイセイ</t>
    </rPh>
    <phoneticPr fontId="1"/>
  </si>
  <si>
    <r>
      <t>⑤（参照）時短要請期間方式　</t>
    </r>
    <r>
      <rPr>
        <sz val="9"/>
        <rFont val="Meiryo UI"/>
        <family val="3"/>
        <charset val="128"/>
      </rPr>
      <t xml:space="preserve">令和２年３/７～３/21   </t>
    </r>
    <r>
      <rPr>
        <sz val="9.5"/>
        <rFont val="Meiryo UI"/>
        <family val="3"/>
        <charset val="128"/>
      </rPr>
      <t>（オ）</t>
    </r>
    <phoneticPr fontId="1"/>
  </si>
  <si>
    <t>⑥（参照）時短要請期間方式　令和3年３/７～３/21　　(カ)</t>
    <phoneticPr fontId="1"/>
  </si>
  <si>
    <t>　　時短要請期間　令和４年３月　　（キ）</t>
    <rPh sb="2" eb="4">
      <t>ジタン</t>
    </rPh>
    <rPh sb="4" eb="6">
      <t>ヨウセイ</t>
    </rPh>
    <rPh sb="6" eb="8">
      <t>キカン</t>
    </rPh>
    <rPh sb="9" eb="11">
      <t>レイワ</t>
    </rPh>
    <rPh sb="12" eb="13">
      <t>ネン</t>
    </rPh>
    <rPh sb="14" eb="15">
      <t>ツキ</t>
    </rPh>
    <phoneticPr fontId="1"/>
  </si>
  <si>
    <t>　　    時短要請期間　       令和４年３/７～３/21  （ク）</t>
    <rPh sb="6" eb="8">
      <t>ジタン</t>
    </rPh>
    <rPh sb="8" eb="10">
      <t>ヨウセイ</t>
    </rPh>
    <rPh sb="10" eb="12">
      <t>キカン</t>
    </rPh>
    <rPh sb="20" eb="22">
      <t>レイワ</t>
    </rPh>
    <rPh sb="23" eb="24">
      <t>ネン</t>
    </rPh>
    <phoneticPr fontId="1"/>
  </si>
  <si>
    <t>　　     時短要請期間　      令和４年３/７～３/21 （ク）</t>
    <rPh sb="7" eb="9">
      <t>ジタン</t>
    </rPh>
    <rPh sb="9" eb="11">
      <t>ヨウセイ</t>
    </rPh>
    <rPh sb="11" eb="13">
      <t>キカン</t>
    </rPh>
    <rPh sb="20" eb="22">
      <t>レイワ</t>
    </rPh>
    <rPh sb="23" eb="24">
      <t>ネン</t>
    </rPh>
    <phoneticPr fontId="1"/>
  </si>
  <si>
    <t>　　　　時短要請期間　　　　令和４年３/７～３/21　（ク）</t>
    <rPh sb="4" eb="6">
      <t>ジタン</t>
    </rPh>
    <rPh sb="6" eb="8">
      <t>ヨウセイ</t>
    </rPh>
    <rPh sb="8" eb="10">
      <t>キカン</t>
    </rPh>
    <rPh sb="14" eb="16">
      <t>レイワ</t>
    </rPh>
    <rPh sb="17" eb="18">
      <t>ネン</t>
    </rPh>
    <phoneticPr fontId="1"/>
  </si>
  <si>
    <t>②（参照）月単位方式　令和２年３月　（イ）</t>
    <rPh sb="16" eb="17">
      <t>ガツ</t>
    </rPh>
    <phoneticPr fontId="1"/>
  </si>
  <si>
    <t>③（参照）月単位方式　令和３年３月　（ウ）</t>
    <rPh sb="16" eb="17">
      <t>ガツ</t>
    </rPh>
    <phoneticPr fontId="1"/>
  </si>
  <si>
    <t>④（参照）時短要請期間方式　平成31年３/７～３/21　（エ）</t>
    <rPh sb="14" eb="16">
      <t>ヘイセイ</t>
    </rPh>
    <phoneticPr fontId="1"/>
  </si>
  <si>
    <t>⑤（参照）時短要請期間方式　令和２年３/７～３/21　（オ）</t>
    <phoneticPr fontId="1"/>
  </si>
  <si>
    <t>⑥（参照）時短要請期間方式　令和３年３/７～３/21　（カ）</t>
    <phoneticPr fontId="1"/>
  </si>
  <si>
    <t>※平成30年３月</t>
    <rPh sb="1" eb="3">
      <t>ヘイセイ</t>
    </rPh>
    <rPh sb="5" eb="6">
      <t>ネン</t>
    </rPh>
    <rPh sb="7" eb="8">
      <t>ガツ</t>
    </rPh>
    <phoneticPr fontId="1"/>
  </si>
  <si>
    <t>売上高計</t>
    <rPh sb="0" eb="2">
      <t>ウリアゲ</t>
    </rPh>
    <rPh sb="2" eb="3">
      <t>ダカ</t>
    </rPh>
    <rPh sb="3" eb="4">
      <t>ケイ</t>
    </rPh>
    <phoneticPr fontId="1"/>
  </si>
  <si>
    <t>※平成30年3/7から3/21までの15日間</t>
    <rPh sb="1" eb="3">
      <t>ヘイセイ</t>
    </rPh>
    <phoneticPr fontId="1"/>
  </si>
  <si>
    <t>※売上高については、日々の売上ではなく、売上高計に合計金額を直接入力することでも可</t>
    <phoneticPr fontId="1"/>
  </si>
  <si>
    <t>※　売上高については、日々の売上ではなく、Ⓖに合計金額を
　直接入力することでも可</t>
    <rPh sb="2" eb="4">
      <t>ウリアゲ</t>
    </rPh>
    <rPh sb="4" eb="5">
      <t>ダカ</t>
    </rPh>
    <rPh sb="11" eb="13">
      <t>ヒビ</t>
    </rPh>
    <rPh sb="14" eb="16">
      <t>ウリアゲ</t>
    </rPh>
    <rPh sb="23" eb="25">
      <t>ゴウケイ</t>
    </rPh>
    <rPh sb="25" eb="27">
      <t>キンガク</t>
    </rPh>
    <rPh sb="30" eb="32">
      <t>チョクセツ</t>
    </rPh>
    <rPh sb="32" eb="34">
      <t>ニュウリョク</t>
    </rPh>
    <rPh sb="40" eb="41">
      <t>カ</t>
    </rPh>
    <phoneticPr fontId="1"/>
  </si>
  <si>
    <t>※　売上高については、日々の売上ではなく、Ⓗに合計金額を
　直接入力することでも可</t>
    <rPh sb="2" eb="4">
      <t>ウリアゲ</t>
    </rPh>
    <rPh sb="4" eb="5">
      <t>ダカ</t>
    </rPh>
    <rPh sb="11" eb="13">
      <t>ヒビ</t>
    </rPh>
    <rPh sb="14" eb="16">
      <t>ウリアゲ</t>
    </rPh>
    <rPh sb="23" eb="25">
      <t>ゴウケイ</t>
    </rPh>
    <rPh sb="25" eb="27">
      <t>キンガク</t>
    </rPh>
    <rPh sb="30" eb="32">
      <t>チョクセツ</t>
    </rPh>
    <rPh sb="32" eb="34">
      <t>ニュウリョク</t>
    </rPh>
    <rPh sb="40" eb="41">
      <t>カ</t>
    </rPh>
    <phoneticPr fontId="1"/>
  </si>
  <si>
    <t>平成30年　参照月　１日当たり売上高</t>
    <rPh sb="0" eb="2">
      <t>ヘイセイ</t>
    </rPh>
    <rPh sb="4" eb="5">
      <t>ネン</t>
    </rPh>
    <rPh sb="6" eb="8">
      <t>サンショウ</t>
    </rPh>
    <rPh sb="8" eb="9">
      <t>ツキ</t>
    </rPh>
    <rPh sb="11" eb="12">
      <t>ニチ</t>
    </rPh>
    <rPh sb="12" eb="13">
      <t>ア</t>
    </rPh>
    <rPh sb="15" eb="17">
      <t>ウリアゲ</t>
    </rPh>
    <rPh sb="17" eb="18">
      <t>ダカ</t>
    </rPh>
    <phoneticPr fontId="1"/>
  </si>
  <si>
    <t>平成30年　参照期間　１日当たり売上高</t>
    <rPh sb="0" eb="2">
      <t>ヘイセイ</t>
    </rPh>
    <rPh sb="4" eb="5">
      <t>ネン</t>
    </rPh>
    <rPh sb="6" eb="8">
      <t>サンショウ</t>
    </rPh>
    <rPh sb="8" eb="10">
      <t>キカン</t>
    </rPh>
    <rPh sb="12" eb="13">
      <t>ニチ</t>
    </rPh>
    <rPh sb="13" eb="14">
      <t>ア</t>
    </rPh>
    <rPh sb="16" eb="18">
      <t>ウリアゲ</t>
    </rPh>
    <rPh sb="18" eb="19">
      <t>ダカ</t>
    </rPh>
    <phoneticPr fontId="1"/>
  </si>
  <si>
    <t>令和４年３月売上高計Ⓖ　</t>
    <phoneticPr fontId="1"/>
  </si>
  <si>
    <t>営業日（最大15日）</t>
    <rPh sb="0" eb="3">
      <t>エイギョウビ</t>
    </rPh>
    <phoneticPr fontId="1"/>
  </si>
  <si>
    <t>令和４年　時短要請期間　１日当たり売上高</t>
    <rPh sb="0" eb="2">
      <t>レイワ</t>
    </rPh>
    <rPh sb="3" eb="4">
      <t>ネン</t>
    </rPh>
    <rPh sb="5" eb="11">
      <t>ジタンヨウセイキカン</t>
    </rPh>
    <rPh sb="13" eb="14">
      <t>ニチ</t>
    </rPh>
    <rPh sb="14" eb="15">
      <t>ア</t>
    </rPh>
    <rPh sb="17" eb="19">
      <t>ウリアゲ</t>
    </rPh>
    <rPh sb="19" eb="20">
      <t>ダカ</t>
    </rPh>
    <phoneticPr fontId="1"/>
  </si>
  <si>
    <t>令和４年３/７～21　売上高計Ⓗ　</t>
    <rPh sb="11" eb="13">
      <t>ウリアゲ</t>
    </rPh>
    <rPh sb="13" eb="14">
      <t>ダカ</t>
    </rPh>
    <rPh sb="14" eb="15">
      <t>ケイ</t>
    </rPh>
    <phoneticPr fontId="1"/>
  </si>
  <si>
    <t>参照期間　１日当たり売上高</t>
    <rPh sb="0" eb="4">
      <t>サンショウキカン</t>
    </rPh>
    <rPh sb="6" eb="7">
      <t>ニチ</t>
    </rPh>
    <rPh sb="7" eb="8">
      <t>ア</t>
    </rPh>
    <rPh sb="10" eb="12">
      <t>ウリアゲ</t>
    </rPh>
    <rPh sb="12" eb="13">
      <t>ダカ</t>
    </rPh>
    <phoneticPr fontId="1"/>
  </si>
  <si>
    <t>営業日（最大15日）</t>
    <rPh sb="0" eb="2">
      <t>エイギョウ</t>
    </rPh>
    <rPh sb="2" eb="3">
      <t>ビ</t>
    </rPh>
    <rPh sb="4" eb="6">
      <t>サイダイ</t>
    </rPh>
    <rPh sb="8" eb="9">
      <t>ニチ</t>
    </rPh>
    <phoneticPr fontId="1"/>
  </si>
  <si>
    <t>令和４年　時短要請月　１日当たり売上高</t>
    <rPh sb="0" eb="2">
      <t>レイワ</t>
    </rPh>
    <rPh sb="3" eb="4">
      <t>ネン</t>
    </rPh>
    <rPh sb="5" eb="7">
      <t>ジタン</t>
    </rPh>
    <rPh sb="7" eb="9">
      <t>ヨウセイ</t>
    </rPh>
    <rPh sb="9" eb="10">
      <t>ツキ</t>
    </rPh>
    <rPh sb="12" eb="13">
      <t>ニチ</t>
    </rPh>
    <rPh sb="13" eb="14">
      <t>ア</t>
    </rPh>
    <rPh sb="16" eb="18">
      <t>ウリアゲ</t>
    </rPh>
    <rPh sb="18" eb="19">
      <t>ダカ</t>
    </rPh>
    <phoneticPr fontId="1"/>
  </si>
  <si>
    <t>※売上高については、日々の売上ではなく、売上高計に合計金額を直接
入力することでも可</t>
    <phoneticPr fontId="1"/>
  </si>
  <si>
    <t>令和４年３月売上高計</t>
    <phoneticPr fontId="1"/>
  </si>
  <si>
    <t>令和４年３/７～21　売上高計</t>
    <rPh sb="11" eb="13">
      <t>ウリアゲ</t>
    </rPh>
    <rPh sb="13" eb="14">
      <t>ダカ</t>
    </rPh>
    <rPh sb="14" eb="15">
      <t>ケイ</t>
    </rPh>
    <phoneticPr fontId="1"/>
  </si>
  <si>
    <t>①（参照）月単位方式　平成30年３月（ア）</t>
    <rPh sb="11" eb="13">
      <t>ヘイセイ</t>
    </rPh>
    <rPh sb="17" eb="18">
      <t>ガツ</t>
    </rPh>
    <phoneticPr fontId="1"/>
  </si>
  <si>
    <t>　　時短要請期間　令和４年３月（ウ）</t>
    <rPh sb="2" eb="4">
      <t>ジタン</t>
    </rPh>
    <rPh sb="4" eb="6">
      <t>ヨウセイ</t>
    </rPh>
    <rPh sb="6" eb="8">
      <t>キカン</t>
    </rPh>
    <rPh sb="9" eb="11">
      <t>レイワ</t>
    </rPh>
    <rPh sb="12" eb="13">
      <t>ネン</t>
    </rPh>
    <rPh sb="14" eb="15">
      <t>ガツ</t>
    </rPh>
    <phoneticPr fontId="1"/>
  </si>
  <si>
    <t>　　時短要請期間　令和４年３/７～３/21（エ）</t>
    <rPh sb="2" eb="4">
      <t>ジタン</t>
    </rPh>
    <rPh sb="4" eb="6">
      <t>ヨウセイ</t>
    </rPh>
    <rPh sb="6" eb="8">
      <t>キカン</t>
    </rPh>
    <rPh sb="9" eb="11">
      <t>レイワ</t>
    </rPh>
    <rPh sb="12" eb="13">
      <t>ネン</t>
    </rPh>
    <phoneticPr fontId="1"/>
  </si>
  <si>
    <r>
      <t>②（参照）時短要請期間方式　平成30</t>
    </r>
    <r>
      <rPr>
        <sz val="9"/>
        <rFont val="Meiryo UI"/>
        <family val="3"/>
        <charset val="128"/>
      </rPr>
      <t>年３/７～３/21（</t>
    </r>
    <r>
      <rPr>
        <sz val="9.5"/>
        <rFont val="Meiryo UI"/>
        <family val="3"/>
        <charset val="128"/>
      </rPr>
      <t>イ）</t>
    </r>
    <rPh sb="14" eb="16">
      <t>ヘイセイ</t>
    </rPh>
    <phoneticPr fontId="1"/>
  </si>
  <si>
    <r>
      <t>②（参照）時短要請期間方式　平成３0</t>
    </r>
    <r>
      <rPr>
        <sz val="9"/>
        <rFont val="Meiryo UI"/>
        <family val="3"/>
        <charset val="128"/>
      </rPr>
      <t>年３/７～３/21（イ）</t>
    </r>
    <rPh sb="14" eb="16">
      <t>ヘイセイ</t>
    </rPh>
    <phoneticPr fontId="1"/>
  </si>
  <si>
    <t>※１円未満を切り上げ</t>
    <rPh sb="2" eb="3">
      <t>エン</t>
    </rPh>
    <phoneticPr fontId="1"/>
  </si>
  <si>
    <t>売上高計Ⓕ</t>
    <rPh sb="0" eb="2">
      <t>ウリアゲ</t>
    </rPh>
    <rPh sb="2" eb="3">
      <t>ダカ</t>
    </rPh>
    <rPh sb="3" eb="4">
      <t>ケイ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</si>
</sst>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76" formatCode="m&quot;月&quot;"/>
    <numFmt numFmtId="177" formatCode="daaa"/>
    <numFmt numFmtId="178" formatCode="0_);[Red]\(0\)"/>
    <numFmt numFmtId="179" formatCode="d&quot;日（&quot;aaa&quot;）&quot;"/>
    <numFmt numFmtId="180" formatCode="yyyy/mm/dd"/>
    <numFmt numFmtId="181" formatCode="yyyy/m/d;@"/>
    <numFmt numFmtId="182" formatCode="m&quot;月計&quot;"/>
    <numFmt numFmtId="183" formatCode="#,##0.0;[Red]\-#,##0.0"/>
  </numFmts>
  <fonts count="37" x14ac:knownFonts="1">
    <font>
      <sz val="10"/>
      <color theme="1"/>
      <name val="Meiryo UI"/>
      <family val="2"/>
      <charset val="128"/>
    </font>
    <font>
      <sz val="6"/>
      <name val="Meiryo UI"/>
      <family val="2"/>
      <charset val="128"/>
    </font>
    <font>
      <sz val="10"/>
      <color theme="1"/>
      <name val="Meiryo UI"/>
      <family val="3"/>
      <charset val="128"/>
    </font>
    <font>
      <sz val="10"/>
      <name val="Meiryo UI"/>
      <family val="3"/>
      <charset val="128"/>
    </font>
    <font>
      <sz val="15"/>
      <name val="Meiryo UI"/>
      <family val="3"/>
      <charset val="128"/>
    </font>
    <font>
      <b/>
      <sz val="15"/>
      <name val="Meiryo UI"/>
      <family val="3"/>
      <charset val="128"/>
    </font>
    <font>
      <sz val="12"/>
      <name val="Meiryo UI"/>
      <family val="3"/>
      <charset val="128"/>
    </font>
    <font>
      <sz val="12"/>
      <color theme="1"/>
      <name val="Meiryo UI"/>
      <family val="3"/>
      <charset val="128"/>
    </font>
    <font>
      <sz val="9.5"/>
      <name val="Meiryo UI"/>
      <family val="3"/>
      <charset val="128"/>
    </font>
    <font>
      <sz val="9.5"/>
      <color theme="1"/>
      <name val="Meiryo UI"/>
      <family val="3"/>
      <charset val="128"/>
    </font>
    <font>
      <sz val="10"/>
      <color theme="0"/>
      <name val="Meiryo UI"/>
      <family val="3"/>
      <charset val="128"/>
    </font>
    <font>
      <sz val="12"/>
      <color theme="0"/>
      <name val="Meiryo UI"/>
      <family val="3"/>
      <charset val="128"/>
    </font>
    <font>
      <sz val="10"/>
      <color theme="1"/>
      <name val="Meiryo UI"/>
      <family val="2"/>
      <charset val="128"/>
    </font>
    <font>
      <sz val="16"/>
      <name val="Meiryo UI"/>
      <family val="3"/>
      <charset val="128"/>
    </font>
    <font>
      <sz val="8"/>
      <color theme="1"/>
      <name val="Meiryo UI"/>
      <family val="3"/>
      <charset val="128"/>
    </font>
    <font>
      <sz val="10"/>
      <color rgb="FFFF0000"/>
      <name val="Meiryo UI"/>
      <family val="3"/>
      <charset val="128"/>
    </font>
    <font>
      <b/>
      <sz val="16"/>
      <color theme="1"/>
      <name val="Meiryo UI"/>
      <family val="3"/>
      <charset val="128"/>
    </font>
    <font>
      <sz val="12"/>
      <color rgb="FFFF0000"/>
      <name val="Meiryo UI"/>
      <family val="3"/>
      <charset val="128"/>
    </font>
    <font>
      <sz val="9.5"/>
      <color rgb="FFFF0000"/>
      <name val="Meiryo UI"/>
      <family val="3"/>
      <charset val="128"/>
    </font>
    <font>
      <sz val="16"/>
      <color rgb="FFFF0000"/>
      <name val="Meiryo UI"/>
      <family val="3"/>
      <charset val="128"/>
    </font>
    <font>
      <sz val="8"/>
      <color rgb="FFFF0000"/>
      <name val="HGPｺﾞｼｯｸE"/>
      <family val="3"/>
      <charset val="128"/>
    </font>
    <font>
      <sz val="11"/>
      <name val="Meiryo UI"/>
      <family val="3"/>
      <charset val="128"/>
    </font>
    <font>
      <sz val="9"/>
      <name val="Meiryo UI"/>
      <family val="3"/>
      <charset val="128"/>
    </font>
    <font>
      <sz val="10"/>
      <color rgb="FFFF0000"/>
      <name val="Meiryo UI"/>
      <family val="2"/>
      <charset val="128"/>
    </font>
    <font>
      <b/>
      <sz val="16"/>
      <color rgb="FFFF0000"/>
      <name val="Meiryo UI"/>
      <family val="3"/>
      <charset val="128"/>
    </font>
    <font>
      <sz val="11"/>
      <color theme="1"/>
      <name val="Meiryo UI"/>
      <family val="3"/>
      <charset val="128"/>
    </font>
    <font>
      <b/>
      <sz val="16"/>
      <name val="Meiryo UI"/>
      <family val="3"/>
      <charset val="128"/>
    </font>
    <font>
      <sz val="18"/>
      <name val="Meiryo UI"/>
      <family val="3"/>
      <charset val="128"/>
    </font>
    <font>
      <sz val="10"/>
      <color rgb="FFFF0000"/>
      <name val="HGPｺﾞｼｯｸE"/>
      <family val="3"/>
      <charset val="128"/>
    </font>
    <font>
      <u/>
      <sz val="12"/>
      <color rgb="FFFF0000"/>
      <name val="Meiryo UI"/>
      <family val="3"/>
      <charset val="128"/>
    </font>
    <font>
      <b/>
      <u/>
      <sz val="14"/>
      <color rgb="FFFF0000"/>
      <name val="Meiryo UI"/>
      <family val="3"/>
      <charset val="128"/>
    </font>
    <font>
      <sz val="10"/>
      <color theme="0" tint="-0.34998626667073579"/>
      <name val="Meiryo UI"/>
      <family val="3"/>
      <charset val="128"/>
    </font>
    <font>
      <sz val="9.5"/>
      <color theme="0" tint="-0.34998626667073579"/>
      <name val="Meiryo UI"/>
      <family val="3"/>
      <charset val="128"/>
    </font>
    <font>
      <sz val="11"/>
      <color rgb="FFFF0000"/>
      <name val="Meiryo UI"/>
      <family val="3"/>
      <charset val="128"/>
    </font>
    <font>
      <sz val="9"/>
      <color rgb="FFFF0000"/>
      <name val="HGPｺﾞｼｯｸE"/>
      <family val="3"/>
      <charset val="128"/>
    </font>
    <font>
      <sz val="18"/>
      <color rgb="FFFF0000"/>
      <name val="Meiryo UI"/>
      <family val="3"/>
      <charset val="128"/>
    </font>
    <font>
      <sz val="11"/>
      <color theme="0"/>
      <name val="Meiryo UI"/>
      <family val="3"/>
      <charset val="128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5"/>
        <bgColor theme="5" tint="0.59996337778862885"/>
      </patternFill>
    </fill>
    <fill>
      <patternFill patternType="solid">
        <fgColor indexed="65"/>
        <bgColor theme="9" tint="0.39994506668294322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theme="9" tint="0.39991454817346722"/>
      </patternFill>
    </fill>
    <fill>
      <patternFill patternType="solid">
        <fgColor indexed="65"/>
        <bgColor theme="9" tint="0.39991454817346722"/>
      </patternFill>
    </fill>
  </fills>
  <borders count="158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/>
      <bottom style="double">
        <color auto="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Dashed">
        <color rgb="FFFF0000"/>
      </top>
      <bottom/>
      <diagonal/>
    </border>
    <border>
      <left/>
      <right/>
      <top/>
      <bottom style="mediumDashed">
        <color rgb="FFFF0000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mediumDashed">
        <color rgb="FFFFC000"/>
      </left>
      <right/>
      <top style="mediumDashed">
        <color rgb="FFFFC000"/>
      </top>
      <bottom/>
      <diagonal/>
    </border>
    <border>
      <left/>
      <right/>
      <top style="mediumDashed">
        <color rgb="FFFFC000"/>
      </top>
      <bottom/>
      <diagonal/>
    </border>
    <border>
      <left/>
      <right style="mediumDashed">
        <color rgb="FFFFC000"/>
      </right>
      <top style="mediumDashed">
        <color rgb="FFFFC000"/>
      </top>
      <bottom/>
      <diagonal/>
    </border>
    <border>
      <left style="mediumDashed">
        <color rgb="FFFFC000"/>
      </left>
      <right/>
      <top/>
      <bottom/>
      <diagonal/>
    </border>
    <border>
      <left/>
      <right style="mediumDashed">
        <color rgb="FFFFC000"/>
      </right>
      <top/>
      <bottom/>
      <diagonal/>
    </border>
    <border>
      <left style="mediumDashed">
        <color rgb="FFFFC000"/>
      </left>
      <right/>
      <top style="mediumDashed">
        <color rgb="FFFF0000"/>
      </top>
      <bottom/>
      <diagonal/>
    </border>
    <border>
      <left/>
      <right style="mediumDashed">
        <color rgb="FFFFC000"/>
      </right>
      <top style="mediumDashed">
        <color rgb="FFFF0000"/>
      </top>
      <bottom/>
      <diagonal/>
    </border>
    <border>
      <left style="mediumDashed">
        <color rgb="FFFFC000"/>
      </left>
      <right/>
      <top/>
      <bottom style="mediumDashed">
        <color rgb="FFFFC000"/>
      </bottom>
      <diagonal/>
    </border>
    <border>
      <left/>
      <right/>
      <top/>
      <bottom style="mediumDashed">
        <color rgb="FFFFC000"/>
      </bottom>
      <diagonal/>
    </border>
    <border>
      <left/>
      <right style="mediumDashed">
        <color rgb="FFFFC000"/>
      </right>
      <top/>
      <bottom style="mediumDashed">
        <color rgb="FFFFC000"/>
      </bottom>
      <diagonal/>
    </border>
    <border>
      <left style="mediumDashed">
        <color rgb="FFFFC000"/>
      </left>
      <right style="mediumDashed">
        <color rgb="FFFFC000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Dashed">
        <color rgb="FFFFC000"/>
      </left>
      <right/>
      <top/>
      <bottom style="medium">
        <color rgb="FFFFC000"/>
      </bottom>
      <diagonal/>
    </border>
    <border>
      <left/>
      <right/>
      <top/>
      <bottom style="medium">
        <color rgb="FFFFC000"/>
      </bottom>
      <diagonal/>
    </border>
    <border>
      <left/>
      <right style="mediumDashed">
        <color rgb="FFFFC000"/>
      </right>
      <top/>
      <bottom style="medium">
        <color rgb="FFFFC000"/>
      </bottom>
      <diagonal/>
    </border>
    <border>
      <left style="mediumDashed">
        <color theme="7"/>
      </left>
      <right/>
      <top/>
      <bottom/>
      <diagonal/>
    </border>
    <border>
      <left/>
      <right style="mediumDashed">
        <color theme="7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499984740745262"/>
      </right>
      <top style="thin">
        <color theme="0" tint="-0.499984740745262"/>
      </top>
      <bottom/>
      <diagonal/>
    </border>
    <border>
      <left/>
      <right/>
      <top style="mediumDashed">
        <color rgb="FFFFC000"/>
      </top>
      <bottom style="mediumDashed">
        <color rgb="FFFF0000"/>
      </bottom>
      <diagonal/>
    </border>
    <border>
      <left style="mediumDashed">
        <color rgb="FFFFC000"/>
      </left>
      <right/>
      <top/>
      <bottom style="mediumDashed">
        <color rgb="FFFF0000"/>
      </bottom>
      <diagonal/>
    </border>
    <border>
      <left/>
      <right style="mediumDashed">
        <color rgb="FFFFC000"/>
      </right>
      <top/>
      <bottom style="mediumDashed">
        <color rgb="FFFF0000"/>
      </bottom>
      <diagonal/>
    </border>
    <border>
      <left style="mediumDashed">
        <color rgb="FFFFC000"/>
      </left>
      <right/>
      <top style="mediumDashed">
        <color rgb="FFFFC000"/>
      </top>
      <bottom style="mediumDashed">
        <color rgb="FFFF0000"/>
      </bottom>
      <diagonal/>
    </border>
    <border>
      <left/>
      <right style="mediumDashed">
        <color rgb="FFFFC000"/>
      </right>
      <top style="mediumDashed">
        <color rgb="FFFFC000"/>
      </top>
      <bottom style="mediumDashed">
        <color rgb="FFFF0000"/>
      </bottom>
      <diagonal/>
    </border>
    <border>
      <left style="mediumDashed">
        <color rgb="FFFFC000"/>
      </left>
      <right/>
      <top/>
      <bottom style="thick">
        <color rgb="FFFFC000"/>
      </bottom>
      <diagonal/>
    </border>
    <border>
      <left/>
      <right/>
      <top/>
      <bottom style="thick">
        <color rgb="FFFFC000"/>
      </bottom>
      <diagonal/>
    </border>
    <border>
      <left/>
      <right style="mediumDashed">
        <color rgb="FFFFC000"/>
      </right>
      <top/>
      <bottom style="thick">
        <color rgb="FFFFC000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slantDashDot">
        <color theme="1" tint="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mediumDashed">
        <color rgb="FFFF0000"/>
      </bottom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double">
        <color theme="0" tint="-0.499984740745262"/>
      </left>
      <right style="thin">
        <color theme="0" tint="-0.499984740745262"/>
      </right>
      <top style="double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double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double">
        <color theme="0" tint="-0.499984740745262"/>
      </right>
      <top style="double">
        <color theme="0" tint="-0.499984740745262"/>
      </top>
      <bottom/>
      <diagonal/>
    </border>
    <border>
      <left style="double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double">
        <color theme="0" tint="-0.499984740745262"/>
      </right>
      <top/>
      <bottom/>
      <diagonal/>
    </border>
    <border>
      <left style="double">
        <color theme="0" tint="-0.499984740745262"/>
      </left>
      <right style="thin">
        <color theme="0" tint="-0.499984740745262"/>
      </right>
      <top style="thin">
        <color theme="0" tint="-0.499984740745262"/>
      </top>
      <bottom style="double">
        <color theme="0" tint="-0.499984740745262"/>
      </bottom>
      <diagonal/>
    </border>
    <border>
      <left style="thin">
        <color theme="0" tint="-0.499984740745262"/>
      </left>
      <right style="double">
        <color theme="0" tint="-0.499984740745262"/>
      </right>
      <top/>
      <bottom style="double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slantDashDot">
        <color theme="1" tint="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mediumDashed">
        <color rgb="FFFFC000"/>
      </left>
      <right/>
      <top style="medium">
        <color rgb="FFFFC000"/>
      </top>
      <bottom/>
      <diagonal/>
    </border>
    <border>
      <left style="thin">
        <color indexed="64"/>
      </left>
      <right style="thin">
        <color indexed="64"/>
      </right>
      <top style="thick">
        <color rgb="FFFF0000"/>
      </top>
      <bottom style="thin">
        <color indexed="64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n">
        <color indexed="64"/>
      </bottom>
      <diagonal/>
    </border>
    <border>
      <left style="thick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rgb="FFFF0000"/>
      </right>
      <top style="thin">
        <color indexed="64"/>
      </top>
      <bottom style="thin">
        <color indexed="64"/>
      </bottom>
      <diagonal/>
    </border>
    <border>
      <left style="thick">
        <color rgb="FFFF0000"/>
      </left>
      <right style="thin">
        <color indexed="64"/>
      </right>
      <top style="thin">
        <color indexed="64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n">
        <color indexed="64"/>
      </top>
      <bottom style="thick">
        <color rgb="FFFF0000"/>
      </bottom>
      <diagonal/>
    </border>
    <border>
      <left style="medium">
        <color rgb="FFFFC000"/>
      </left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ck">
        <color rgb="FFFF0000"/>
      </bottom>
      <diagonal/>
    </border>
    <border>
      <left style="thin">
        <color theme="0" tint="-0.499984740745262"/>
      </left>
      <right style="thin">
        <color theme="0" tint="-0.499984740745262"/>
      </right>
      <top style="slantDashDot">
        <color theme="1" tint="0.499984740745262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ck">
        <color rgb="FFFF000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 style="thick">
        <color rgb="FFFF0000"/>
      </top>
      <bottom style="thin">
        <color theme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double">
        <color theme="0" tint="-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0" tint="-0.499984740745262"/>
      </bottom>
      <diagonal/>
    </border>
    <border>
      <left/>
      <right/>
      <top style="thin">
        <color theme="1" tint="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1" tint="0.499984740745262"/>
      </top>
      <bottom style="thin">
        <color theme="0" tint="-0.499984740745262"/>
      </bottom>
      <diagonal/>
    </border>
    <border>
      <left/>
      <right/>
      <top style="thick">
        <color rgb="FFFF0000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0" tint="-0.499984740745262"/>
      </bottom>
      <diagonal/>
    </border>
    <border>
      <left/>
      <right/>
      <top style="thin">
        <color indexed="64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auto="1"/>
      </top>
      <bottom style="thin">
        <color theme="0" tint="-0.499984740745262"/>
      </bottom>
      <diagonal/>
    </border>
    <border>
      <left style="thick">
        <color rgb="FFFF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rgb="FFFF0000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499984740745262"/>
      </top>
      <bottom style="thin">
        <color indexed="64"/>
      </bottom>
      <diagonal/>
    </border>
    <border>
      <left style="thick">
        <color rgb="FFFF0000"/>
      </left>
      <right/>
      <top style="thin">
        <color indexed="64"/>
      </top>
      <bottom style="thin">
        <color indexed="64"/>
      </bottom>
      <diagonal/>
    </border>
    <border>
      <left style="thick">
        <color rgb="FFFF0000"/>
      </left>
      <right/>
      <top style="thin">
        <color auto="1"/>
      </top>
      <bottom/>
      <diagonal/>
    </border>
    <border>
      <left style="thick">
        <color rgb="FFFF0000"/>
      </left>
      <right style="mediumDashed">
        <color rgb="FFFFC000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medium">
        <color rgb="FFFF0000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medium">
        <color rgb="FFFF0000"/>
      </top>
      <bottom style="thin">
        <color theme="0" tint="-0.49998474074526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/>
      <right/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ck">
        <color rgb="FFFF0000"/>
      </bottom>
      <diagonal/>
    </border>
    <border>
      <left/>
      <right/>
      <top style="thin">
        <color theme="1"/>
      </top>
      <bottom style="thick">
        <color rgb="FFFF0000"/>
      </bottom>
      <diagonal/>
    </border>
    <border>
      <left/>
      <right style="thin">
        <color theme="1"/>
      </right>
      <top style="thin">
        <color theme="1"/>
      </top>
      <bottom style="thick">
        <color rgb="FFFF0000"/>
      </bottom>
      <diagonal/>
    </border>
    <border>
      <left style="thick">
        <color rgb="FFFF0000"/>
      </left>
      <right/>
      <top style="thick">
        <color rgb="FFFF0000"/>
      </top>
      <bottom style="thin">
        <color theme="1"/>
      </bottom>
      <diagonal/>
    </border>
    <border>
      <left/>
      <right/>
      <top style="thick">
        <color rgb="FFFF0000"/>
      </top>
      <bottom style="thin">
        <color theme="1"/>
      </bottom>
      <diagonal/>
    </border>
    <border>
      <left/>
      <right style="thick">
        <color rgb="FFFF0000"/>
      </right>
      <top style="thick">
        <color rgb="FFFF0000"/>
      </top>
      <bottom style="thin">
        <color theme="1"/>
      </bottom>
      <diagonal/>
    </border>
    <border>
      <left style="thick">
        <color rgb="FFFF0000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ck">
        <color rgb="FFFF0000"/>
      </right>
      <top style="thin">
        <color theme="1"/>
      </top>
      <bottom style="thin">
        <color theme="1"/>
      </bottom>
      <diagonal/>
    </border>
    <border>
      <left style="thick">
        <color rgb="FFFF0000"/>
      </left>
      <right/>
      <top style="thin">
        <color theme="1"/>
      </top>
      <bottom style="thick">
        <color rgb="FFFF0000"/>
      </bottom>
      <diagonal/>
    </border>
    <border>
      <left/>
      <right style="thick">
        <color rgb="FFFF0000"/>
      </right>
      <top style="thin">
        <color theme="1"/>
      </top>
      <bottom style="thick">
        <color rgb="FFFF0000"/>
      </bottom>
      <diagonal/>
    </border>
    <border>
      <left style="thin">
        <color theme="1"/>
      </left>
      <right/>
      <top style="thick">
        <color rgb="FFFF0000"/>
      </top>
      <bottom style="thin">
        <color theme="1"/>
      </bottom>
      <diagonal/>
    </border>
    <border>
      <left/>
      <right style="thin">
        <color theme="1"/>
      </right>
      <top style="thick">
        <color rgb="FFFF0000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auto="1"/>
      </left>
      <right/>
      <top style="thin">
        <color theme="1"/>
      </top>
      <bottom style="thin">
        <color theme="1"/>
      </bottom>
      <diagonal/>
    </border>
    <border>
      <left/>
      <right style="thin">
        <color auto="1"/>
      </right>
      <top style="thin">
        <color theme="1"/>
      </top>
      <bottom style="thin">
        <color theme="1"/>
      </bottom>
      <diagonal/>
    </border>
    <border>
      <left style="thin">
        <color auto="1"/>
      </left>
      <right/>
      <top style="thin">
        <color theme="1"/>
      </top>
      <bottom style="thick">
        <color rgb="FFFF0000"/>
      </bottom>
      <diagonal/>
    </border>
    <border>
      <left/>
      <right style="thin">
        <color auto="1"/>
      </right>
      <top style="thin">
        <color theme="1"/>
      </top>
      <bottom style="thick">
        <color rgb="FFFF0000"/>
      </bottom>
      <diagonal/>
    </border>
    <border>
      <left/>
      <right style="thick">
        <color rgb="FFFF0000"/>
      </right>
      <top style="thin">
        <color auto="1"/>
      </top>
      <bottom style="thin">
        <color auto="1"/>
      </bottom>
      <diagonal/>
    </border>
    <border>
      <left style="thin">
        <color theme="1"/>
      </left>
      <right/>
      <top style="thin">
        <color auto="1"/>
      </top>
      <bottom style="thin">
        <color auto="1"/>
      </bottom>
      <diagonal/>
    </border>
    <border>
      <left style="thin">
        <color theme="1"/>
      </left>
      <right/>
      <top/>
      <bottom style="thin">
        <color auto="1"/>
      </bottom>
      <diagonal/>
    </border>
    <border>
      <left style="thin">
        <color theme="1"/>
      </left>
      <right/>
      <top style="thick">
        <color rgb="FFFF0000"/>
      </top>
      <bottom style="thin">
        <color auto="1"/>
      </bottom>
      <diagonal/>
    </border>
    <border>
      <left/>
      <right/>
      <top style="thick">
        <color rgb="FFFF0000"/>
      </top>
      <bottom style="thin">
        <color auto="1"/>
      </bottom>
      <diagonal/>
    </border>
    <border>
      <left/>
      <right style="thick">
        <color rgb="FFFF0000"/>
      </right>
      <top style="thick">
        <color rgb="FFFF0000"/>
      </top>
      <bottom style="thin">
        <color auto="1"/>
      </bottom>
      <diagonal/>
    </border>
    <border>
      <left style="thin">
        <color theme="1"/>
      </left>
      <right/>
      <top style="thin">
        <color auto="1"/>
      </top>
      <bottom style="thick">
        <color rgb="FFFF0000"/>
      </bottom>
      <diagonal/>
    </border>
    <border>
      <left/>
      <right/>
      <top style="thin">
        <color auto="1"/>
      </top>
      <bottom style="thick">
        <color rgb="FFFF0000"/>
      </bottom>
      <diagonal/>
    </border>
    <border>
      <left/>
      <right style="thick">
        <color rgb="FFFF0000"/>
      </right>
      <top style="thin">
        <color auto="1"/>
      </top>
      <bottom style="thick">
        <color rgb="FFFF0000"/>
      </bottom>
      <diagonal/>
    </border>
    <border>
      <left style="thin">
        <color indexed="64"/>
      </left>
      <right/>
      <top style="thin">
        <color indexed="64"/>
      </top>
      <bottom style="thick">
        <color rgb="FFFF0000"/>
      </bottom>
      <diagonal/>
    </border>
    <border>
      <left/>
      <right style="thin">
        <color indexed="64"/>
      </right>
      <top style="thin">
        <color indexed="64"/>
      </top>
      <bottom style="thick">
        <color rgb="FFFF0000"/>
      </bottom>
      <diagonal/>
    </border>
    <border>
      <left style="thick">
        <color rgb="FFFF0000"/>
      </left>
      <right style="thin">
        <color indexed="64"/>
      </right>
      <top/>
      <bottom style="thick">
        <color rgb="FFFF0000"/>
      </bottom>
      <diagonal/>
    </border>
    <border>
      <left style="thin">
        <color indexed="64"/>
      </left>
      <right style="thin">
        <color indexed="64"/>
      </right>
      <top/>
      <bottom style="thick">
        <color rgb="FFFF0000"/>
      </bottom>
      <diagonal/>
    </border>
    <border>
      <left style="thin">
        <color indexed="64"/>
      </left>
      <right style="thick">
        <color rgb="FFFF0000"/>
      </right>
      <top/>
      <bottom style="thick">
        <color rgb="FFFF0000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ck">
        <color rgb="FFFF0000"/>
      </left>
      <right/>
      <top style="thick">
        <color rgb="FFFF0000"/>
      </top>
      <bottom/>
      <diagonal/>
    </border>
    <border>
      <left style="thin">
        <color indexed="64"/>
      </left>
      <right style="thin">
        <color indexed="64"/>
      </right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/>
      <top style="thin">
        <color auto="1"/>
      </top>
      <bottom style="thin">
        <color theme="1"/>
      </bottom>
      <diagonal/>
    </border>
    <border>
      <left/>
      <right style="thick">
        <color rgb="FFFF0000"/>
      </right>
      <top style="thin">
        <color auto="1"/>
      </top>
      <bottom style="thin">
        <color theme="1"/>
      </bottom>
      <diagonal/>
    </border>
    <border>
      <left style="thick">
        <color rgb="FFFF0000"/>
      </left>
      <right/>
      <top style="thin">
        <color indexed="64"/>
      </top>
      <bottom style="thick">
        <color rgb="FFFF0000"/>
      </bottom>
      <diagonal/>
    </border>
    <border>
      <left/>
      <right style="thick">
        <color rgb="FFFF0000"/>
      </right>
      <top style="thin">
        <color indexed="64"/>
      </top>
      <bottom/>
      <diagonal/>
    </border>
    <border>
      <left style="thin">
        <color indexed="64"/>
      </left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12" fillId="0" borderId="0" applyFont="0" applyFill="0" applyBorder="0" applyAlignment="0" applyProtection="0">
      <alignment vertical="center"/>
    </xf>
  </cellStyleXfs>
  <cellXfs count="611">
    <xf numFmtId="0" fontId="0" fillId="0" borderId="0" xfId="0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178" fontId="4" fillId="0" borderId="0" xfId="0" applyNumberFormat="1" applyFont="1">
      <alignment vertical="center"/>
    </xf>
    <xf numFmtId="178" fontId="5" fillId="0" borderId="0" xfId="0" applyNumberFormat="1" applyFont="1" applyAlignment="1">
      <alignment horizontal="right" vertical="center"/>
    </xf>
    <xf numFmtId="176" fontId="6" fillId="0" borderId="0" xfId="0" applyNumberFormat="1" applyFont="1">
      <alignment vertical="center"/>
    </xf>
    <xf numFmtId="0" fontId="7" fillId="0" borderId="0" xfId="0" applyFont="1">
      <alignment vertical="center"/>
    </xf>
    <xf numFmtId="177" fontId="8" fillId="0" borderId="0" xfId="0" applyNumberFormat="1" applyFont="1" applyAlignment="1">
      <alignment horizontal="left" vertical="center"/>
    </xf>
    <xf numFmtId="0" fontId="9" fillId="0" borderId="0" xfId="0" applyFont="1">
      <alignment vertical="center"/>
    </xf>
    <xf numFmtId="178" fontId="4" fillId="0" borderId="0" xfId="0" applyNumberFormat="1" applyFont="1" applyBorder="1">
      <alignment vertical="center"/>
    </xf>
    <xf numFmtId="0" fontId="3" fillId="0" borderId="0" xfId="0" applyFont="1" applyBorder="1">
      <alignment vertical="center"/>
    </xf>
    <xf numFmtId="0" fontId="2" fillId="0" borderId="0" xfId="0" applyFont="1" applyBorder="1">
      <alignment vertical="center"/>
    </xf>
    <xf numFmtId="179" fontId="8" fillId="0" borderId="0" xfId="0" applyNumberFormat="1" applyFont="1" applyFill="1" applyBorder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81" fontId="2" fillId="0" borderId="0" xfId="0" applyNumberFormat="1" applyFont="1" applyAlignment="1">
      <alignment horizontal="center" vertical="center"/>
    </xf>
    <xf numFmtId="14" fontId="2" fillId="0" borderId="0" xfId="0" applyNumberFormat="1" applyFont="1" applyAlignment="1">
      <alignment horizontal="center" vertical="center"/>
    </xf>
    <xf numFmtId="0" fontId="7" fillId="2" borderId="0" xfId="0" applyFont="1" applyFill="1">
      <alignment vertical="center"/>
    </xf>
    <xf numFmtId="176" fontId="6" fillId="2" borderId="0" xfId="0" applyNumberFormat="1" applyFont="1" applyFill="1">
      <alignment vertical="center"/>
    </xf>
    <xf numFmtId="176" fontId="6" fillId="2" borderId="0" xfId="0" applyNumberFormat="1" applyFont="1" applyFill="1" applyAlignment="1">
      <alignment horizontal="center" vertical="center"/>
    </xf>
    <xf numFmtId="176" fontId="11" fillId="0" borderId="0" xfId="0" applyNumberFormat="1" applyFont="1" applyAlignment="1">
      <alignment horizontal="center" vertical="center"/>
    </xf>
    <xf numFmtId="178" fontId="10" fillId="0" borderId="0" xfId="0" applyNumberFormat="1" applyFont="1">
      <alignment vertical="center"/>
    </xf>
    <xf numFmtId="0" fontId="13" fillId="0" borderId="0" xfId="0" applyFont="1">
      <alignment vertical="center"/>
    </xf>
    <xf numFmtId="0" fontId="2" fillId="0" borderId="0" xfId="0" applyFont="1" applyBorder="1" applyAlignment="1">
      <alignment horizontal="right" vertical="center"/>
    </xf>
    <xf numFmtId="177" fontId="3" fillId="0" borderId="0" xfId="0" applyNumberFormat="1" applyFont="1" applyBorder="1" applyAlignment="1">
      <alignment horizontal="right" vertical="center"/>
    </xf>
    <xf numFmtId="0" fontId="9" fillId="0" borderId="0" xfId="0" applyFont="1" applyFill="1">
      <alignment vertical="center"/>
    </xf>
    <xf numFmtId="38" fontId="8" fillId="0" borderId="0" xfId="1" applyFont="1" applyFill="1" applyBorder="1" applyAlignment="1">
      <alignment horizontal="right" vertical="center"/>
    </xf>
    <xf numFmtId="177" fontId="8" fillId="0" borderId="0" xfId="0" applyNumberFormat="1" applyFont="1" applyFill="1" applyAlignment="1">
      <alignment horizontal="left" vertical="center"/>
    </xf>
    <xf numFmtId="181" fontId="2" fillId="0" borderId="0" xfId="0" applyNumberFormat="1" applyFont="1" applyFill="1" applyAlignment="1">
      <alignment horizontal="center" vertical="center"/>
    </xf>
    <xf numFmtId="176" fontId="6" fillId="2" borderId="6" xfId="0" applyNumberFormat="1" applyFont="1" applyFill="1" applyBorder="1" applyAlignment="1">
      <alignment horizontal="center" vertical="center"/>
    </xf>
    <xf numFmtId="38" fontId="2" fillId="0" borderId="0" xfId="1" applyFont="1" applyBorder="1" applyAlignment="1">
      <alignment horizontal="right" vertical="center"/>
    </xf>
    <xf numFmtId="176" fontId="6" fillId="0" borderId="0" xfId="0" applyNumberFormat="1" applyFont="1" applyBorder="1">
      <alignment vertical="center"/>
    </xf>
    <xf numFmtId="176" fontId="6" fillId="2" borderId="0" xfId="0" applyNumberFormat="1" applyFont="1" applyFill="1" applyBorder="1">
      <alignment vertical="center"/>
    </xf>
    <xf numFmtId="177" fontId="8" fillId="0" borderId="0" xfId="0" applyNumberFormat="1" applyFont="1" applyBorder="1" applyAlignment="1">
      <alignment horizontal="left" vertical="center"/>
    </xf>
    <xf numFmtId="177" fontId="8" fillId="0" borderId="0" xfId="0" applyNumberFormat="1" applyFont="1" applyFill="1" applyBorder="1" applyAlignment="1">
      <alignment horizontal="left" vertical="center"/>
    </xf>
    <xf numFmtId="38" fontId="8" fillId="0" borderId="0" xfId="1" applyFont="1" applyBorder="1" applyAlignment="1">
      <alignment horizontal="right"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14" fillId="0" borderId="14" xfId="0" applyFont="1" applyBorder="1" applyAlignment="1">
      <alignment horizontal="right" vertical="center"/>
    </xf>
    <xf numFmtId="0" fontId="15" fillId="0" borderId="13" xfId="0" applyFont="1" applyBorder="1">
      <alignment vertical="center"/>
    </xf>
    <xf numFmtId="177" fontId="8" fillId="0" borderId="15" xfId="0" applyNumberFormat="1" applyFont="1" applyBorder="1" applyAlignment="1">
      <alignment horizontal="left" vertical="center"/>
    </xf>
    <xf numFmtId="177" fontId="8" fillId="0" borderId="16" xfId="0" applyNumberFormat="1" applyFont="1" applyBorder="1" applyAlignment="1">
      <alignment horizontal="left" vertical="center"/>
    </xf>
    <xf numFmtId="180" fontId="0" fillId="0" borderId="16" xfId="0" applyNumberFormat="1" applyBorder="1" applyAlignment="1">
      <alignment horizontal="center" vertical="center"/>
    </xf>
    <xf numFmtId="177" fontId="8" fillId="0" borderId="18" xfId="0" applyNumberFormat="1" applyFont="1" applyBorder="1" applyAlignment="1">
      <alignment horizontal="left" vertical="center"/>
    </xf>
    <xf numFmtId="177" fontId="8" fillId="0" borderId="19" xfId="0" applyNumberFormat="1" applyFont="1" applyBorder="1" applyAlignment="1">
      <alignment horizontal="left" vertical="center"/>
    </xf>
    <xf numFmtId="180" fontId="0" fillId="0" borderId="19" xfId="0" applyNumberFormat="1" applyBorder="1" applyAlignment="1">
      <alignment horizontal="center" vertical="center"/>
    </xf>
    <xf numFmtId="177" fontId="8" fillId="0" borderId="20" xfId="0" applyNumberFormat="1" applyFont="1" applyBorder="1" applyAlignment="1">
      <alignment horizontal="right" vertical="center"/>
    </xf>
    <xf numFmtId="180" fontId="0" fillId="0" borderId="11" xfId="0" applyNumberFormat="1" applyBorder="1" applyAlignment="1">
      <alignment horizontal="center" vertical="center"/>
    </xf>
    <xf numFmtId="177" fontId="8" fillId="0" borderId="21" xfId="0" applyNumberFormat="1" applyFont="1" applyBorder="1" applyAlignment="1">
      <alignment horizontal="left" vertical="center"/>
    </xf>
    <xf numFmtId="177" fontId="8" fillId="0" borderId="22" xfId="0" applyNumberFormat="1" applyFont="1" applyBorder="1" applyAlignment="1">
      <alignment horizontal="right" vertical="center"/>
    </xf>
    <xf numFmtId="177" fontId="8" fillId="0" borderId="23" xfId="0" applyNumberFormat="1" applyFont="1" applyBorder="1" applyAlignment="1">
      <alignment horizontal="left" vertical="center"/>
    </xf>
    <xf numFmtId="180" fontId="0" fillId="0" borderId="21" xfId="0" applyNumberFormat="1" applyBorder="1" applyAlignment="1">
      <alignment horizontal="center" vertical="center"/>
    </xf>
    <xf numFmtId="177" fontId="8" fillId="0" borderId="22" xfId="0" applyNumberFormat="1" applyFont="1" applyBorder="1" applyAlignment="1">
      <alignment horizontal="left" vertical="center"/>
    </xf>
    <xf numFmtId="180" fontId="0" fillId="0" borderId="18" xfId="0" applyNumberFormat="1" applyBorder="1" applyAlignment="1">
      <alignment horizontal="center" vertical="center"/>
    </xf>
    <xf numFmtId="177" fontId="8" fillId="0" borderId="20" xfId="0" applyNumberFormat="1" applyFont="1" applyBorder="1" applyAlignment="1">
      <alignment horizontal="left" vertical="center"/>
    </xf>
    <xf numFmtId="178" fontId="8" fillId="0" borderId="0" xfId="0" applyNumberFormat="1" applyFont="1" applyFill="1" applyBorder="1" applyAlignment="1">
      <alignment horizontal="right" vertical="center"/>
    </xf>
    <xf numFmtId="0" fontId="14" fillId="0" borderId="0" xfId="0" applyFont="1" applyBorder="1" applyAlignment="1">
      <alignment horizontal="right" vertical="center"/>
    </xf>
    <xf numFmtId="0" fontId="9" fillId="0" borderId="0" xfId="0" applyFont="1" applyBorder="1">
      <alignment vertical="center"/>
    </xf>
    <xf numFmtId="180" fontId="0" fillId="0" borderId="0" xfId="0" applyNumberFormat="1" applyBorder="1" applyAlignment="1">
      <alignment horizontal="center" vertical="center"/>
    </xf>
    <xf numFmtId="38" fontId="9" fillId="0" borderId="0" xfId="1" applyFont="1" applyBorder="1">
      <alignment vertical="center"/>
    </xf>
    <xf numFmtId="177" fontId="8" fillId="0" borderId="0" xfId="0" applyNumberFormat="1" applyFont="1" applyBorder="1" applyAlignment="1">
      <alignment horizontal="right" vertical="center"/>
    </xf>
    <xf numFmtId="181" fontId="2" fillId="0" borderId="0" xfId="0" applyNumberFormat="1" applyFont="1" applyBorder="1" applyAlignment="1">
      <alignment horizontal="center" vertical="center"/>
    </xf>
    <xf numFmtId="0" fontId="9" fillId="0" borderId="21" xfId="0" applyFont="1" applyBorder="1">
      <alignment vertical="center"/>
    </xf>
    <xf numFmtId="0" fontId="9" fillId="0" borderId="18" xfId="0" applyFont="1" applyBorder="1">
      <alignment vertical="center"/>
    </xf>
    <xf numFmtId="38" fontId="8" fillId="0" borderId="22" xfId="1" applyFont="1" applyBorder="1" applyAlignment="1">
      <alignment horizontal="right" vertical="center"/>
    </xf>
    <xf numFmtId="38" fontId="8" fillId="0" borderId="20" xfId="1" applyFont="1" applyBorder="1" applyAlignment="1">
      <alignment horizontal="right" vertical="center"/>
    </xf>
    <xf numFmtId="180" fontId="0" fillId="0" borderId="15" xfId="0" applyNumberFormat="1" applyBorder="1" applyAlignment="1">
      <alignment horizontal="center" vertical="center"/>
    </xf>
    <xf numFmtId="38" fontId="9" fillId="0" borderId="15" xfId="1" applyFont="1" applyBorder="1">
      <alignment vertical="center"/>
    </xf>
    <xf numFmtId="0" fontId="9" fillId="0" borderId="15" xfId="0" applyFont="1" applyBorder="1">
      <alignment vertical="center"/>
    </xf>
    <xf numFmtId="0" fontId="9" fillId="0" borderId="11" xfId="0" applyFont="1" applyBorder="1">
      <alignment vertical="center"/>
    </xf>
    <xf numFmtId="176" fontId="6" fillId="0" borderId="0" xfId="0" applyNumberFormat="1" applyFont="1" applyFill="1" applyBorder="1">
      <alignment vertical="center"/>
    </xf>
    <xf numFmtId="0" fontId="2" fillId="0" borderId="0" xfId="0" applyFont="1" applyFill="1" applyBorder="1">
      <alignment vertical="center"/>
    </xf>
    <xf numFmtId="0" fontId="2" fillId="0" borderId="0" xfId="0" applyFont="1" applyFill="1" applyBorder="1" applyAlignment="1">
      <alignment horizontal="right" vertical="center"/>
    </xf>
    <xf numFmtId="177" fontId="3" fillId="0" borderId="0" xfId="0" applyNumberFormat="1" applyFont="1" applyFill="1" applyBorder="1" applyAlignment="1">
      <alignment horizontal="left" vertical="center"/>
    </xf>
    <xf numFmtId="177" fontId="3" fillId="0" borderId="0" xfId="0" applyNumberFormat="1" applyFont="1" applyFill="1" applyBorder="1" applyAlignment="1">
      <alignment horizontal="right" vertical="center"/>
    </xf>
    <xf numFmtId="0" fontId="14" fillId="0" borderId="0" xfId="0" applyFont="1" applyFill="1" applyBorder="1" applyAlignment="1">
      <alignment horizontal="right" vertical="center"/>
    </xf>
    <xf numFmtId="0" fontId="15" fillId="0" borderId="0" xfId="0" applyFont="1" applyFill="1" applyBorder="1">
      <alignment vertical="center"/>
    </xf>
    <xf numFmtId="0" fontId="15" fillId="0" borderId="0" xfId="0" applyFont="1">
      <alignment vertical="center"/>
    </xf>
    <xf numFmtId="0" fontId="17" fillId="0" borderId="0" xfId="0" applyFont="1">
      <alignment vertical="center"/>
    </xf>
    <xf numFmtId="38" fontId="8" fillId="0" borderId="17" xfId="1" applyFont="1" applyBorder="1" applyAlignment="1">
      <alignment horizontal="right" vertical="center"/>
    </xf>
    <xf numFmtId="180" fontId="0" fillId="0" borderId="23" xfId="0" applyNumberFormat="1" applyBorder="1" applyAlignment="1">
      <alignment horizontal="center" vertical="center"/>
    </xf>
    <xf numFmtId="38" fontId="9" fillId="0" borderId="23" xfId="1" applyFont="1" applyBorder="1">
      <alignment vertical="center"/>
    </xf>
    <xf numFmtId="0" fontId="0" fillId="0" borderId="23" xfId="0" applyBorder="1" applyAlignment="1">
      <alignment vertical="center"/>
    </xf>
    <xf numFmtId="0" fontId="9" fillId="0" borderId="23" xfId="0" applyFont="1" applyBorder="1">
      <alignment vertical="center"/>
    </xf>
    <xf numFmtId="0" fontId="3" fillId="0" borderId="0" xfId="0" applyFont="1" applyBorder="1" applyAlignment="1">
      <alignment horizontal="center" vertical="center"/>
    </xf>
    <xf numFmtId="0" fontId="7" fillId="0" borderId="0" xfId="0" applyFont="1" applyBorder="1">
      <alignment vertical="center"/>
    </xf>
    <xf numFmtId="38" fontId="8" fillId="0" borderId="15" xfId="1" applyFont="1" applyBorder="1" applyAlignment="1">
      <alignment horizontal="right" vertical="center"/>
    </xf>
    <xf numFmtId="0" fontId="17" fillId="2" borderId="0" xfId="0" applyFont="1" applyFill="1" applyBorder="1" applyAlignment="1">
      <alignment horizontal="right" vertical="center"/>
    </xf>
    <xf numFmtId="0" fontId="15" fillId="0" borderId="23" xfId="0" applyFont="1" applyBorder="1">
      <alignment vertical="center"/>
    </xf>
    <xf numFmtId="178" fontId="4" fillId="0" borderId="0" xfId="0" applyNumberFormat="1" applyFont="1" applyFill="1" applyBorder="1">
      <alignment vertical="center"/>
    </xf>
    <xf numFmtId="0" fontId="3" fillId="0" borderId="0" xfId="0" applyFont="1" applyFill="1" applyBorder="1">
      <alignment vertical="center"/>
    </xf>
    <xf numFmtId="0" fontId="9" fillId="0" borderId="0" xfId="0" applyFont="1" applyFill="1" applyBorder="1">
      <alignment vertical="center"/>
    </xf>
    <xf numFmtId="178" fontId="4" fillId="0" borderId="5" xfId="0" applyNumberFormat="1" applyFont="1" applyBorder="1" applyProtection="1">
      <alignment vertical="center"/>
      <protection locked="0"/>
    </xf>
    <xf numFmtId="0" fontId="2" fillId="0" borderId="5" xfId="0" applyFont="1" applyBorder="1" applyProtection="1">
      <alignment vertical="center"/>
      <protection locked="0"/>
    </xf>
    <xf numFmtId="179" fontId="20" fillId="0" borderId="0" xfId="0" applyNumberFormat="1" applyFont="1" applyFill="1" applyBorder="1" applyAlignment="1">
      <alignment horizontal="left" vertical="center"/>
    </xf>
    <xf numFmtId="179" fontId="8" fillId="0" borderId="13" xfId="0" applyNumberFormat="1" applyFont="1" applyFill="1" applyBorder="1" applyAlignment="1">
      <alignment horizontal="left" vertical="center"/>
    </xf>
    <xf numFmtId="38" fontId="8" fillId="0" borderId="13" xfId="1" applyFont="1" applyFill="1" applyBorder="1" applyAlignment="1">
      <alignment horizontal="right" vertical="center"/>
    </xf>
    <xf numFmtId="38" fontId="8" fillId="0" borderId="0" xfId="1" applyFont="1" applyBorder="1" applyAlignment="1" applyProtection="1">
      <alignment horizontal="right" vertical="center"/>
      <protection locked="0"/>
    </xf>
    <xf numFmtId="0" fontId="2" fillId="0" borderId="24" xfId="0" applyFont="1" applyBorder="1">
      <alignment vertical="center"/>
    </xf>
    <xf numFmtId="178" fontId="4" fillId="0" borderId="25" xfId="0" applyNumberFormat="1" applyFont="1" applyBorder="1">
      <alignment vertical="center"/>
    </xf>
    <xf numFmtId="0" fontId="3" fillId="0" borderId="26" xfId="0" applyFont="1" applyBorder="1">
      <alignment vertical="center"/>
    </xf>
    <xf numFmtId="0" fontId="2" fillId="0" borderId="27" xfId="0" applyFont="1" applyBorder="1">
      <alignment vertical="center"/>
    </xf>
    <xf numFmtId="0" fontId="7" fillId="0" borderId="27" xfId="0" applyFont="1" applyBorder="1">
      <alignment vertical="center"/>
    </xf>
    <xf numFmtId="0" fontId="7" fillId="2" borderId="27" xfId="0" applyFont="1" applyFill="1" applyBorder="1">
      <alignment vertical="center"/>
    </xf>
    <xf numFmtId="0" fontId="9" fillId="0" borderId="27" xfId="0" applyFont="1" applyBorder="1">
      <alignment vertical="center"/>
    </xf>
    <xf numFmtId="38" fontId="8" fillId="0" borderId="28" xfId="1" applyFont="1" applyBorder="1" applyAlignment="1" applyProtection="1">
      <alignment horizontal="right" vertical="center"/>
      <protection locked="0"/>
    </xf>
    <xf numFmtId="0" fontId="9" fillId="0" borderId="29" xfId="0" applyFont="1" applyFill="1" applyBorder="1">
      <alignment vertical="center"/>
    </xf>
    <xf numFmtId="38" fontId="8" fillId="0" borderId="30" xfId="1" applyFont="1" applyFill="1" applyBorder="1" applyAlignment="1">
      <alignment horizontal="right" vertical="center"/>
    </xf>
    <xf numFmtId="0" fontId="2" fillId="0" borderId="28" xfId="0" applyFont="1" applyBorder="1" applyAlignment="1">
      <alignment horizontal="right" vertical="center"/>
    </xf>
    <xf numFmtId="178" fontId="8" fillId="0" borderId="28" xfId="0" applyNumberFormat="1" applyFont="1" applyFill="1" applyBorder="1" applyAlignment="1">
      <alignment horizontal="right" vertical="center"/>
    </xf>
    <xf numFmtId="0" fontId="9" fillId="0" borderId="27" xfId="0" applyFont="1" applyFill="1" applyBorder="1">
      <alignment vertical="center"/>
    </xf>
    <xf numFmtId="38" fontId="8" fillId="0" borderId="28" xfId="1" applyFont="1" applyFill="1" applyBorder="1" applyAlignment="1">
      <alignment horizontal="right" vertical="center"/>
    </xf>
    <xf numFmtId="38" fontId="8" fillId="0" borderId="28" xfId="1" applyFont="1" applyBorder="1" applyAlignment="1">
      <alignment horizontal="right" vertical="center"/>
    </xf>
    <xf numFmtId="0" fontId="2" fillId="0" borderId="28" xfId="0" applyFont="1" applyBorder="1">
      <alignment vertical="center"/>
    </xf>
    <xf numFmtId="0" fontId="2" fillId="0" borderId="31" xfId="0" applyFont="1" applyBorder="1">
      <alignment vertical="center"/>
    </xf>
    <xf numFmtId="0" fontId="2" fillId="0" borderId="32" xfId="0" applyFont="1" applyBorder="1">
      <alignment vertical="center"/>
    </xf>
    <xf numFmtId="0" fontId="14" fillId="0" borderId="32" xfId="0" applyFont="1" applyBorder="1" applyAlignment="1">
      <alignment horizontal="right" vertical="center"/>
    </xf>
    <xf numFmtId="0" fontId="14" fillId="0" borderId="33" xfId="0" applyFont="1" applyBorder="1" applyAlignment="1">
      <alignment horizontal="right" vertical="center"/>
    </xf>
    <xf numFmtId="178" fontId="4" fillId="0" borderId="26" xfId="0" applyNumberFormat="1" applyFont="1" applyBorder="1">
      <alignment vertical="center"/>
    </xf>
    <xf numFmtId="177" fontId="3" fillId="0" borderId="28" xfId="0" applyNumberFormat="1" applyFont="1" applyBorder="1" applyAlignment="1">
      <alignment horizontal="right" vertical="center"/>
    </xf>
    <xf numFmtId="0" fontId="2" fillId="0" borderId="33" xfId="0" applyFont="1" applyBorder="1">
      <alignment vertical="center"/>
    </xf>
    <xf numFmtId="0" fontId="14" fillId="0" borderId="28" xfId="0" applyFont="1" applyBorder="1" applyAlignment="1">
      <alignment horizontal="right" vertical="center"/>
    </xf>
    <xf numFmtId="0" fontId="14" fillId="0" borderId="34" xfId="0" applyFont="1" applyBorder="1" applyAlignment="1">
      <alignment horizontal="right" vertical="center"/>
    </xf>
    <xf numFmtId="179" fontId="21" fillId="0" borderId="0" xfId="0" applyNumberFormat="1" applyFont="1" applyFill="1" applyBorder="1" applyAlignment="1">
      <alignment horizontal="left" vertical="center"/>
    </xf>
    <xf numFmtId="0" fontId="3" fillId="0" borderId="34" xfId="0" applyFont="1" applyBorder="1">
      <alignment vertical="center"/>
    </xf>
    <xf numFmtId="179" fontId="18" fillId="0" borderId="0" xfId="0" applyNumberFormat="1" applyFont="1" applyFill="1" applyBorder="1" applyAlignment="1">
      <alignment horizontal="left" vertical="center"/>
    </xf>
    <xf numFmtId="179" fontId="21" fillId="0" borderId="13" xfId="0" applyNumberFormat="1" applyFont="1" applyFill="1" applyBorder="1" applyAlignment="1">
      <alignment horizontal="left" vertical="center"/>
    </xf>
    <xf numFmtId="0" fontId="2" fillId="0" borderId="36" xfId="0" applyFont="1" applyBorder="1">
      <alignment vertical="center"/>
    </xf>
    <xf numFmtId="178" fontId="10" fillId="0" borderId="37" xfId="0" applyNumberFormat="1" applyFont="1" applyBorder="1">
      <alignment vertical="center"/>
    </xf>
    <xf numFmtId="0" fontId="3" fillId="0" borderId="37" xfId="0" applyFont="1" applyBorder="1">
      <alignment vertical="center"/>
    </xf>
    <xf numFmtId="0" fontId="3" fillId="0" borderId="38" xfId="0" applyFont="1" applyBorder="1">
      <alignment vertical="center"/>
    </xf>
    <xf numFmtId="178" fontId="5" fillId="0" borderId="37" xfId="0" applyNumberFormat="1" applyFont="1" applyBorder="1" applyAlignment="1">
      <alignment horizontal="right" vertical="center"/>
    </xf>
    <xf numFmtId="178" fontId="4" fillId="0" borderId="37" xfId="0" applyNumberFormat="1" applyFont="1" applyBorder="1">
      <alignment vertical="center"/>
    </xf>
    <xf numFmtId="178" fontId="4" fillId="0" borderId="38" xfId="0" applyNumberFormat="1" applyFont="1" applyBorder="1">
      <alignment vertical="center"/>
    </xf>
    <xf numFmtId="0" fontId="2" fillId="0" borderId="39" xfId="0" applyFont="1" applyBorder="1">
      <alignment vertical="center"/>
    </xf>
    <xf numFmtId="0" fontId="2" fillId="0" borderId="40" xfId="0" applyFont="1" applyBorder="1">
      <alignment vertical="center"/>
    </xf>
    <xf numFmtId="176" fontId="6" fillId="2" borderId="28" xfId="0" applyNumberFormat="1" applyFont="1" applyFill="1" applyBorder="1" applyAlignment="1">
      <alignment horizontal="center" vertical="center"/>
    </xf>
    <xf numFmtId="0" fontId="17" fillId="2" borderId="23" xfId="0" applyFont="1" applyFill="1" applyBorder="1" applyAlignment="1">
      <alignment horizontal="right" vertical="center"/>
    </xf>
    <xf numFmtId="0" fontId="15" fillId="0" borderId="0" xfId="0" applyFont="1" applyBorder="1">
      <alignment vertical="center"/>
    </xf>
    <xf numFmtId="181" fontId="2" fillId="0" borderId="0" xfId="0" applyNumberFormat="1" applyFont="1" applyFill="1" applyBorder="1" applyAlignment="1">
      <alignment horizontal="center" vertical="center"/>
    </xf>
    <xf numFmtId="38" fontId="8" fillId="0" borderId="28" xfId="1" applyFont="1" applyBorder="1" applyAlignment="1">
      <alignment horizontal="center" vertical="center"/>
    </xf>
    <xf numFmtId="176" fontId="6" fillId="2" borderId="42" xfId="0" applyNumberFormat="1" applyFont="1" applyFill="1" applyBorder="1" applyAlignment="1">
      <alignment horizontal="center" vertical="center"/>
    </xf>
    <xf numFmtId="176" fontId="6" fillId="0" borderId="28" xfId="0" applyNumberFormat="1" applyFont="1" applyFill="1" applyBorder="1" applyAlignment="1">
      <alignment horizontal="center" vertical="center"/>
    </xf>
    <xf numFmtId="179" fontId="8" fillId="2" borderId="0" xfId="0" applyNumberFormat="1" applyFont="1" applyFill="1" applyBorder="1" applyAlignment="1" applyProtection="1">
      <alignment horizontal="center" vertical="center"/>
      <protection locked="0"/>
    </xf>
    <xf numFmtId="178" fontId="15" fillId="0" borderId="37" xfId="0" applyNumberFormat="1" applyFont="1" applyBorder="1">
      <alignment vertical="center"/>
    </xf>
    <xf numFmtId="178" fontId="6" fillId="2" borderId="0" xfId="0" applyNumberFormat="1" applyFont="1" applyFill="1" applyBorder="1" applyAlignment="1">
      <alignment horizontal="center" vertical="center"/>
    </xf>
    <xf numFmtId="178" fontId="8" fillId="2" borderId="0" xfId="0" applyNumberFormat="1" applyFont="1" applyFill="1" applyBorder="1" applyAlignment="1">
      <alignment horizontal="left" vertical="center"/>
    </xf>
    <xf numFmtId="0" fontId="2" fillId="0" borderId="44" xfId="0" applyFont="1" applyBorder="1">
      <alignment vertical="center"/>
    </xf>
    <xf numFmtId="38" fontId="8" fillId="0" borderId="45" xfId="1" applyFont="1" applyBorder="1" applyAlignment="1">
      <alignment horizontal="right" vertical="center"/>
    </xf>
    <xf numFmtId="0" fontId="2" fillId="0" borderId="45" xfId="0" applyFont="1" applyBorder="1">
      <alignment vertical="center"/>
    </xf>
    <xf numFmtId="38" fontId="8" fillId="0" borderId="28" xfId="1" applyFont="1" applyBorder="1" applyAlignment="1">
      <alignment horizontal="left" vertical="center"/>
    </xf>
    <xf numFmtId="182" fontId="8" fillId="0" borderId="0" xfId="0" applyNumberFormat="1" applyFont="1" applyFill="1" applyBorder="1" applyAlignment="1">
      <alignment vertical="center"/>
    </xf>
    <xf numFmtId="178" fontId="5" fillId="0" borderId="43" xfId="0" applyNumberFormat="1" applyFont="1" applyBorder="1" applyAlignment="1">
      <alignment vertical="center"/>
    </xf>
    <xf numFmtId="38" fontId="25" fillId="0" borderId="0" xfId="1" applyFont="1" applyBorder="1">
      <alignment vertical="center"/>
    </xf>
    <xf numFmtId="177" fontId="8" fillId="0" borderId="17" xfId="0" applyNumberFormat="1" applyFont="1" applyBorder="1" applyAlignment="1">
      <alignment horizontal="left" vertical="center"/>
    </xf>
    <xf numFmtId="38" fontId="8" fillId="0" borderId="0" xfId="1" applyFont="1" applyBorder="1" applyAlignment="1" applyProtection="1">
      <alignment horizontal="right" vertical="center" shrinkToFit="1"/>
      <protection locked="0"/>
    </xf>
    <xf numFmtId="0" fontId="3" fillId="0" borderId="28" xfId="0" applyFont="1" applyBorder="1">
      <alignment vertical="center"/>
    </xf>
    <xf numFmtId="178" fontId="10" fillId="0" borderId="0" xfId="0" applyNumberFormat="1" applyFont="1" applyBorder="1">
      <alignment vertical="center"/>
    </xf>
    <xf numFmtId="38" fontId="2" fillId="0" borderId="28" xfId="1" applyFont="1" applyBorder="1" applyAlignment="1">
      <alignment horizontal="right" vertical="center"/>
    </xf>
    <xf numFmtId="0" fontId="13" fillId="0" borderId="0" xfId="0" applyFont="1" applyBorder="1">
      <alignment vertical="center"/>
    </xf>
    <xf numFmtId="0" fontId="2" fillId="0" borderId="46" xfId="0" applyFont="1" applyBorder="1">
      <alignment vertical="center"/>
    </xf>
    <xf numFmtId="0" fontId="3" fillId="0" borderId="43" xfId="0" applyFont="1" applyBorder="1">
      <alignment vertical="center"/>
    </xf>
    <xf numFmtId="0" fontId="3" fillId="0" borderId="47" xfId="0" applyFont="1" applyBorder="1">
      <alignment vertical="center"/>
    </xf>
    <xf numFmtId="178" fontId="4" fillId="0" borderId="43" xfId="0" applyNumberFormat="1" applyFont="1" applyBorder="1">
      <alignment vertical="center"/>
    </xf>
    <xf numFmtId="0" fontId="17" fillId="0" borderId="43" xfId="0" applyFont="1" applyBorder="1">
      <alignment vertical="center"/>
    </xf>
    <xf numFmtId="0" fontId="3" fillId="0" borderId="27" xfId="0" applyFont="1" applyBorder="1">
      <alignment vertical="center"/>
    </xf>
    <xf numFmtId="0" fontId="14" fillId="0" borderId="27" xfId="0" applyFont="1" applyBorder="1" applyAlignment="1">
      <alignment horizontal="right" vertical="center"/>
    </xf>
    <xf numFmtId="0" fontId="14" fillId="0" borderId="45" xfId="0" applyFont="1" applyBorder="1" applyAlignment="1">
      <alignment horizontal="right" vertical="center"/>
    </xf>
    <xf numFmtId="0" fontId="2" fillId="0" borderId="48" xfId="0" applyFont="1" applyBorder="1">
      <alignment vertical="center"/>
    </xf>
    <xf numFmtId="0" fontId="2" fillId="0" borderId="49" xfId="0" applyFont="1" applyBorder="1">
      <alignment vertical="center"/>
    </xf>
    <xf numFmtId="0" fontId="2" fillId="0" borderId="50" xfId="0" applyFont="1" applyBorder="1">
      <alignment vertical="center"/>
    </xf>
    <xf numFmtId="0" fontId="9" fillId="0" borderId="48" xfId="0" applyFont="1" applyFill="1" applyBorder="1">
      <alignment vertical="center"/>
    </xf>
    <xf numFmtId="179" fontId="8" fillId="0" borderId="49" xfId="0" applyNumberFormat="1" applyFont="1" applyFill="1" applyBorder="1" applyAlignment="1">
      <alignment horizontal="left" vertical="center"/>
    </xf>
    <xf numFmtId="38" fontId="8" fillId="0" borderId="49" xfId="1" applyFont="1" applyFill="1" applyBorder="1" applyAlignment="1">
      <alignment horizontal="right" vertical="center"/>
    </xf>
    <xf numFmtId="38" fontId="8" fillId="0" borderId="50" xfId="1" applyFont="1" applyFill="1" applyBorder="1" applyAlignment="1">
      <alignment horizontal="right" vertical="center"/>
    </xf>
    <xf numFmtId="0" fontId="19" fillId="0" borderId="0" xfId="0" applyFont="1">
      <alignment vertical="center"/>
    </xf>
    <xf numFmtId="0" fontId="16" fillId="0" borderId="0" xfId="0" applyFont="1">
      <alignment vertical="center"/>
    </xf>
    <xf numFmtId="0" fontId="27" fillId="0" borderId="0" xfId="0" applyFont="1">
      <alignment vertical="center"/>
    </xf>
    <xf numFmtId="14" fontId="3" fillId="0" borderId="5" xfId="0" applyNumberFormat="1" applyFont="1" applyBorder="1" applyProtection="1">
      <alignment vertical="center"/>
      <protection locked="0"/>
    </xf>
    <xf numFmtId="0" fontId="3" fillId="0" borderId="5" xfId="0" applyFont="1" applyBorder="1" applyProtection="1">
      <alignment vertical="center"/>
      <protection locked="0"/>
    </xf>
    <xf numFmtId="14" fontId="3" fillId="0" borderId="0" xfId="0" applyNumberFormat="1" applyFont="1">
      <alignment vertical="center"/>
    </xf>
    <xf numFmtId="0" fontId="3" fillId="0" borderId="0" xfId="0" applyFont="1" applyFill="1">
      <alignment vertical="center"/>
    </xf>
    <xf numFmtId="14" fontId="10" fillId="0" borderId="0" xfId="0" applyNumberFormat="1" applyFont="1">
      <alignment vertical="center"/>
    </xf>
    <xf numFmtId="176" fontId="6" fillId="2" borderId="52" xfId="0" applyNumberFormat="1" applyFont="1" applyFill="1" applyBorder="1" applyAlignment="1">
      <alignment horizontal="center" vertical="center"/>
    </xf>
    <xf numFmtId="176" fontId="6" fillId="2" borderId="52" xfId="0" applyNumberFormat="1" applyFont="1" applyFill="1" applyBorder="1" applyAlignment="1" applyProtection="1">
      <alignment horizontal="center" vertical="center"/>
    </xf>
    <xf numFmtId="179" fontId="8" fillId="0" borderId="4" xfId="0" applyNumberFormat="1" applyFont="1" applyFill="1" applyBorder="1" applyAlignment="1">
      <alignment horizontal="left" vertical="center"/>
    </xf>
    <xf numFmtId="178" fontId="8" fillId="5" borderId="4" xfId="0" applyNumberFormat="1" applyFont="1" applyFill="1" applyBorder="1" applyAlignment="1" applyProtection="1">
      <alignment horizontal="center" vertical="center"/>
      <protection locked="0"/>
    </xf>
    <xf numFmtId="178" fontId="8" fillId="5" borderId="1" xfId="0" applyNumberFormat="1" applyFont="1" applyFill="1" applyBorder="1" applyAlignment="1" applyProtection="1">
      <alignment horizontal="center" vertical="center"/>
      <protection locked="0"/>
    </xf>
    <xf numFmtId="38" fontId="8" fillId="0" borderId="1" xfId="1" applyFont="1" applyBorder="1" applyAlignment="1" applyProtection="1">
      <alignment horizontal="right" vertical="center" shrinkToFit="1"/>
      <protection locked="0"/>
    </xf>
    <xf numFmtId="179" fontId="8" fillId="0" borderId="1" xfId="0" applyNumberFormat="1" applyFont="1" applyFill="1" applyBorder="1" applyAlignment="1">
      <alignment horizontal="left" vertical="center"/>
    </xf>
    <xf numFmtId="178" fontId="8" fillId="5" borderId="51" xfId="0" applyNumberFormat="1" applyFont="1" applyFill="1" applyBorder="1" applyAlignment="1" applyProtection="1">
      <alignment horizontal="center" vertical="center"/>
      <protection locked="0"/>
    </xf>
    <xf numFmtId="38" fontId="8" fillId="0" borderId="51" xfId="1" applyFont="1" applyBorder="1" applyAlignment="1" applyProtection="1">
      <alignment horizontal="right" vertical="center" shrinkToFit="1"/>
      <protection locked="0"/>
    </xf>
    <xf numFmtId="0" fontId="28" fillId="0" borderId="0" xfId="0" applyFont="1">
      <alignment vertical="center"/>
    </xf>
    <xf numFmtId="0" fontId="28" fillId="0" borderId="54" xfId="0" applyFont="1" applyBorder="1">
      <alignment vertical="center"/>
    </xf>
    <xf numFmtId="182" fontId="8" fillId="6" borderId="1" xfId="0" applyNumberFormat="1" applyFont="1" applyFill="1" applyBorder="1" applyAlignment="1">
      <alignment horizontal="center" vertical="center"/>
    </xf>
    <xf numFmtId="178" fontId="8" fillId="2" borderId="1" xfId="0" applyNumberFormat="1" applyFont="1" applyFill="1" applyBorder="1" applyAlignment="1">
      <alignment horizontal="right" vertical="center"/>
    </xf>
    <xf numFmtId="182" fontId="8" fillId="6" borderId="1" xfId="0" applyNumberFormat="1" applyFont="1" applyFill="1" applyBorder="1" applyAlignment="1">
      <alignment horizontal="right" vertical="center"/>
    </xf>
    <xf numFmtId="182" fontId="8" fillId="7" borderId="56" xfId="0" applyNumberFormat="1" applyFont="1" applyFill="1" applyBorder="1" applyAlignment="1">
      <alignment horizontal="center" vertical="center"/>
    </xf>
    <xf numFmtId="182" fontId="8" fillId="7" borderId="59" xfId="0" applyNumberFormat="1" applyFont="1" applyFill="1" applyBorder="1" applyAlignment="1">
      <alignment horizontal="center" vertical="center"/>
    </xf>
    <xf numFmtId="182" fontId="8" fillId="7" borderId="61" xfId="0" applyNumberFormat="1" applyFont="1" applyFill="1" applyBorder="1" applyAlignment="1">
      <alignment horizontal="center" vertical="center"/>
    </xf>
    <xf numFmtId="179" fontId="8" fillId="0" borderId="7" xfId="0" applyNumberFormat="1" applyFont="1" applyFill="1" applyBorder="1" applyAlignment="1">
      <alignment horizontal="center" vertical="center"/>
    </xf>
    <xf numFmtId="177" fontId="8" fillId="0" borderId="9" xfId="0" applyNumberFormat="1" applyFont="1" applyBorder="1" applyAlignment="1">
      <alignment horizontal="left" vertical="center"/>
    </xf>
    <xf numFmtId="38" fontId="25" fillId="0" borderId="23" xfId="1" applyFont="1" applyBorder="1" applyAlignment="1">
      <alignment vertical="center" shrinkToFit="1"/>
    </xf>
    <xf numFmtId="0" fontId="0" fillId="0" borderId="23" xfId="0" applyBorder="1" applyAlignment="1" applyProtection="1">
      <alignment vertical="center"/>
      <protection locked="0"/>
    </xf>
    <xf numFmtId="180" fontId="0" fillId="0" borderId="9" xfId="0" applyNumberFormat="1" applyBorder="1" applyAlignment="1">
      <alignment horizontal="center" vertical="center"/>
    </xf>
    <xf numFmtId="38" fontId="25" fillId="0" borderId="9" xfId="1" applyFont="1" applyBorder="1" applyAlignment="1">
      <alignment vertical="center" shrinkToFit="1"/>
    </xf>
    <xf numFmtId="0" fontId="0" fillId="0" borderId="9" xfId="0" applyBorder="1" applyAlignment="1" applyProtection="1">
      <alignment vertical="center"/>
      <protection locked="0"/>
    </xf>
    <xf numFmtId="38" fontId="8" fillId="0" borderId="23" xfId="1" applyFont="1" applyBorder="1" applyAlignment="1">
      <alignment horizontal="right" vertical="center"/>
    </xf>
    <xf numFmtId="0" fontId="9" fillId="0" borderId="0" xfId="0" applyFont="1" applyAlignment="1">
      <alignment horizontal="center" vertical="center"/>
    </xf>
    <xf numFmtId="178" fontId="8" fillId="0" borderId="1" xfId="0" applyNumberFormat="1" applyFont="1" applyFill="1" applyBorder="1" applyAlignment="1">
      <alignment horizontal="center" vertical="center"/>
    </xf>
    <xf numFmtId="178" fontId="8" fillId="0" borderId="57" xfId="0" applyNumberFormat="1" applyFont="1" applyFill="1" applyBorder="1" applyAlignment="1">
      <alignment horizontal="center" vertical="center"/>
    </xf>
    <xf numFmtId="176" fontId="6" fillId="2" borderId="63" xfId="0" applyNumberFormat="1" applyFont="1" applyFill="1" applyBorder="1" applyAlignment="1">
      <alignment horizontal="center" vertical="center"/>
    </xf>
    <xf numFmtId="179" fontId="8" fillId="0" borderId="64" xfId="0" applyNumberFormat="1" applyFont="1" applyFill="1" applyBorder="1" applyAlignment="1">
      <alignment horizontal="left" vertical="center"/>
    </xf>
    <xf numFmtId="179" fontId="8" fillId="0" borderId="3" xfId="0" applyNumberFormat="1" applyFont="1" applyFill="1" applyBorder="1" applyAlignment="1">
      <alignment horizontal="left" vertical="center"/>
    </xf>
    <xf numFmtId="182" fontId="8" fillId="6" borderId="3" xfId="0" applyNumberFormat="1" applyFont="1" applyFill="1" applyBorder="1" applyAlignment="1">
      <alignment horizontal="center" vertical="center"/>
    </xf>
    <xf numFmtId="38" fontId="8" fillId="0" borderId="1" xfId="1" applyFont="1" applyBorder="1" applyAlignment="1" applyProtection="1">
      <alignment horizontal="right" vertical="center"/>
      <protection locked="0"/>
    </xf>
    <xf numFmtId="38" fontId="8" fillId="0" borderId="0" xfId="1" applyFont="1" applyBorder="1" applyAlignment="1" applyProtection="1">
      <alignment horizontal="center" vertical="center" shrinkToFit="1"/>
      <protection locked="0"/>
    </xf>
    <xf numFmtId="0" fontId="17" fillId="0" borderId="0" xfId="0" applyFont="1" applyAlignment="1">
      <alignment horizontal="right" vertical="center"/>
    </xf>
    <xf numFmtId="38" fontId="25" fillId="0" borderId="0" xfId="1" applyFont="1" applyBorder="1" applyAlignment="1">
      <alignment vertical="center" shrinkToFit="1"/>
    </xf>
    <xf numFmtId="178" fontId="5" fillId="0" borderId="25" xfId="0" applyNumberFormat="1" applyFont="1" applyBorder="1" applyAlignment="1">
      <alignment horizontal="left" vertical="center"/>
    </xf>
    <xf numFmtId="178" fontId="5" fillId="0" borderId="46" xfId="0" applyNumberFormat="1" applyFont="1" applyBorder="1" applyAlignment="1">
      <alignment vertical="center"/>
    </xf>
    <xf numFmtId="179" fontId="21" fillId="0" borderId="29" xfId="0" applyNumberFormat="1" applyFont="1" applyFill="1" applyBorder="1" applyAlignment="1">
      <alignment horizontal="left" vertical="center"/>
    </xf>
    <xf numFmtId="178" fontId="10" fillId="0" borderId="36" xfId="0" applyNumberFormat="1" applyFont="1" applyBorder="1">
      <alignment vertical="center"/>
    </xf>
    <xf numFmtId="179" fontId="18" fillId="0" borderId="27" xfId="0" applyNumberFormat="1" applyFont="1" applyFill="1" applyBorder="1" applyAlignment="1">
      <alignment horizontal="left" vertical="center"/>
    </xf>
    <xf numFmtId="179" fontId="20" fillId="0" borderId="27" xfId="0" applyNumberFormat="1" applyFont="1" applyFill="1" applyBorder="1" applyAlignment="1">
      <alignment horizontal="left" vertical="center"/>
    </xf>
    <xf numFmtId="182" fontId="3" fillId="0" borderId="27" xfId="0" applyNumberFormat="1" applyFont="1" applyFill="1" applyBorder="1" applyAlignment="1">
      <alignment horizontal="center" vertical="center"/>
    </xf>
    <xf numFmtId="0" fontId="9" fillId="0" borderId="27" xfId="0" applyFont="1" applyFill="1" applyBorder="1" applyAlignment="1">
      <alignment horizontal="center" vertical="center"/>
    </xf>
    <xf numFmtId="182" fontId="22" fillId="0" borderId="27" xfId="0" applyNumberFormat="1" applyFont="1" applyFill="1" applyBorder="1" applyAlignment="1">
      <alignment horizontal="center" vertical="center"/>
    </xf>
    <xf numFmtId="0" fontId="21" fillId="0" borderId="29" xfId="0" applyFont="1" applyBorder="1">
      <alignment vertical="center"/>
    </xf>
    <xf numFmtId="178" fontId="5" fillId="0" borderId="46" xfId="0" applyNumberFormat="1" applyFont="1" applyBorder="1" applyAlignment="1">
      <alignment horizontal="left" vertical="center"/>
    </xf>
    <xf numFmtId="0" fontId="21" fillId="0" borderId="27" xfId="0" applyFont="1" applyBorder="1">
      <alignment vertical="center"/>
    </xf>
    <xf numFmtId="179" fontId="18" fillId="0" borderId="65" xfId="0" applyNumberFormat="1" applyFont="1" applyFill="1" applyBorder="1" applyAlignment="1">
      <alignment horizontal="left" vertical="center"/>
    </xf>
    <xf numFmtId="179" fontId="8" fillId="3" borderId="7" xfId="0" applyNumberFormat="1" applyFont="1" applyFill="1" applyBorder="1" applyAlignment="1" applyProtection="1">
      <alignment horizontal="center" vertical="center"/>
      <protection locked="0"/>
    </xf>
    <xf numFmtId="179" fontId="8" fillId="3" borderId="66" xfId="0" applyNumberFormat="1" applyFont="1" applyFill="1" applyBorder="1" applyAlignment="1" applyProtection="1">
      <alignment horizontal="center" vertical="center"/>
      <protection locked="0"/>
    </xf>
    <xf numFmtId="179" fontId="8" fillId="0" borderId="68" xfId="0" applyNumberFormat="1" applyFont="1" applyFill="1" applyBorder="1" applyAlignment="1">
      <alignment horizontal="center" vertical="center"/>
    </xf>
    <xf numFmtId="179" fontId="8" fillId="0" borderId="70" xfId="0" applyNumberFormat="1" applyFont="1" applyFill="1" applyBorder="1" applyAlignment="1">
      <alignment horizontal="center" vertical="center"/>
    </xf>
    <xf numFmtId="179" fontId="8" fillId="0" borderId="12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3" fillId="0" borderId="25" xfId="0" applyFont="1" applyBorder="1">
      <alignment vertical="center"/>
    </xf>
    <xf numFmtId="38" fontId="8" fillId="0" borderId="34" xfId="1" applyFont="1" applyFill="1" applyBorder="1" applyAlignment="1">
      <alignment horizontal="right" vertical="center"/>
    </xf>
    <xf numFmtId="176" fontId="6" fillId="2" borderId="34" xfId="0" applyNumberFormat="1" applyFont="1" applyFill="1" applyBorder="1" applyAlignment="1">
      <alignment horizontal="center" vertical="center"/>
    </xf>
    <xf numFmtId="38" fontId="8" fillId="0" borderId="34" xfId="1" applyFont="1" applyBorder="1" applyAlignment="1" applyProtection="1">
      <alignment horizontal="right" vertical="center"/>
      <protection locked="0"/>
    </xf>
    <xf numFmtId="0" fontId="2" fillId="0" borderId="34" xfId="0" applyFont="1" applyBorder="1">
      <alignment vertical="center"/>
    </xf>
    <xf numFmtId="0" fontId="2" fillId="0" borderId="34" xfId="0" applyFont="1" applyBorder="1" applyAlignment="1">
      <alignment horizontal="right" vertical="center"/>
    </xf>
    <xf numFmtId="177" fontId="8" fillId="0" borderId="34" xfId="0" applyNumberFormat="1" applyFont="1" applyBorder="1" applyAlignment="1">
      <alignment horizontal="left" vertical="center"/>
    </xf>
    <xf numFmtId="38" fontId="8" fillId="0" borderId="34" xfId="1" applyFont="1" applyBorder="1" applyAlignment="1">
      <alignment horizontal="right" vertical="center"/>
    </xf>
    <xf numFmtId="0" fontId="0" fillId="0" borderId="73" xfId="0" applyBorder="1" applyAlignment="1">
      <alignment vertical="center"/>
    </xf>
    <xf numFmtId="177" fontId="8" fillId="0" borderId="73" xfId="0" applyNumberFormat="1" applyFont="1" applyFill="1" applyBorder="1" applyAlignment="1">
      <alignment horizontal="left" vertical="center"/>
    </xf>
    <xf numFmtId="0" fontId="2" fillId="0" borderId="73" xfId="0" applyFont="1" applyBorder="1">
      <alignment vertical="center"/>
    </xf>
    <xf numFmtId="0" fontId="2" fillId="0" borderId="9" xfId="0" applyFont="1" applyBorder="1">
      <alignment vertical="center"/>
    </xf>
    <xf numFmtId="0" fontId="25" fillId="0" borderId="0" xfId="0" applyFont="1">
      <alignment vertical="center"/>
    </xf>
    <xf numFmtId="180" fontId="0" fillId="0" borderId="10" xfId="0" applyNumberFormat="1" applyBorder="1" applyAlignment="1">
      <alignment horizontal="center" vertical="center"/>
    </xf>
    <xf numFmtId="38" fontId="25" fillId="0" borderId="7" xfId="1" applyFont="1" applyBorder="1">
      <alignment vertical="center"/>
    </xf>
    <xf numFmtId="0" fontId="2" fillId="0" borderId="18" xfId="0" applyFont="1" applyBorder="1">
      <alignment vertical="center"/>
    </xf>
    <xf numFmtId="0" fontId="2" fillId="0" borderId="20" xfId="0" applyFont="1" applyBorder="1">
      <alignment vertical="center"/>
    </xf>
    <xf numFmtId="177" fontId="8" fillId="0" borderId="9" xfId="0" applyNumberFormat="1" applyFont="1" applyFill="1" applyBorder="1" applyAlignment="1">
      <alignment horizontal="left" vertical="center"/>
    </xf>
    <xf numFmtId="181" fontId="2" fillId="0" borderId="9" xfId="0" applyNumberFormat="1" applyFont="1" applyFill="1" applyBorder="1" applyAlignment="1">
      <alignment horizontal="center" vertical="center"/>
    </xf>
    <xf numFmtId="0" fontId="2" fillId="0" borderId="19" xfId="0" applyFont="1" applyBorder="1">
      <alignment vertical="center"/>
    </xf>
    <xf numFmtId="38" fontId="2" fillId="0" borderId="19" xfId="1" applyFont="1" applyBorder="1" applyAlignment="1">
      <alignment horizontal="right" vertical="center"/>
    </xf>
    <xf numFmtId="0" fontId="3" fillId="0" borderId="8" xfId="0" applyFont="1" applyBorder="1">
      <alignment vertical="center"/>
    </xf>
    <xf numFmtId="0" fontId="9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15" xfId="0" applyBorder="1" applyAlignment="1">
      <alignment vertical="center"/>
    </xf>
    <xf numFmtId="178" fontId="5" fillId="0" borderId="0" xfId="0" applyNumberFormat="1" applyFont="1" applyFill="1" applyBorder="1" applyAlignment="1">
      <alignment vertical="center"/>
    </xf>
    <xf numFmtId="0" fontId="6" fillId="0" borderId="0" xfId="0" applyNumberFormat="1" applyFont="1" applyFill="1" applyBorder="1" applyAlignment="1" applyProtection="1">
      <alignment vertical="center"/>
      <protection locked="0"/>
    </xf>
    <xf numFmtId="0" fontId="8" fillId="0" borderId="0" xfId="1" applyNumberFormat="1" applyFont="1" applyFill="1" applyBorder="1" applyAlignment="1" applyProtection="1">
      <alignment vertical="center"/>
      <protection locked="0"/>
    </xf>
    <xf numFmtId="0" fontId="4" fillId="0" borderId="0" xfId="0" applyNumberFormat="1" applyFont="1" applyFill="1" applyBorder="1" applyAlignment="1" applyProtection="1">
      <alignment vertical="center"/>
      <protection locked="0"/>
    </xf>
    <xf numFmtId="179" fontId="8" fillId="0" borderId="74" xfId="0" applyNumberFormat="1" applyFont="1" applyFill="1" applyBorder="1" applyAlignment="1">
      <alignment horizontal="left" vertical="center"/>
    </xf>
    <xf numFmtId="38" fontId="8" fillId="0" borderId="74" xfId="1" applyFont="1" applyBorder="1" applyAlignment="1" applyProtection="1">
      <alignment horizontal="right" vertical="center" shrinkToFit="1"/>
      <protection locked="0"/>
    </xf>
    <xf numFmtId="178" fontId="4" fillId="0" borderId="0" xfId="0" applyNumberFormat="1" applyFont="1" applyBorder="1" applyProtection="1">
      <alignment vertical="center"/>
      <protection locked="0"/>
    </xf>
    <xf numFmtId="0" fontId="2" fillId="0" borderId="0" xfId="0" applyFont="1" applyBorder="1" applyProtection="1">
      <alignment vertical="center"/>
      <protection locked="0"/>
    </xf>
    <xf numFmtId="38" fontId="8" fillId="2" borderId="0" xfId="1" applyFont="1" applyFill="1" applyBorder="1" applyAlignment="1" applyProtection="1">
      <alignment horizontal="right" vertical="center" shrinkToFit="1"/>
      <protection locked="0"/>
    </xf>
    <xf numFmtId="179" fontId="8" fillId="4" borderId="7" xfId="0" applyNumberFormat="1" applyFont="1" applyFill="1" applyBorder="1" applyAlignment="1" applyProtection="1">
      <alignment horizontal="center" vertical="center"/>
      <protection locked="0"/>
    </xf>
    <xf numFmtId="177" fontId="18" fillId="0" borderId="0" xfId="0" applyNumberFormat="1" applyFont="1" applyBorder="1" applyAlignment="1">
      <alignment horizontal="left" vertical="center"/>
    </xf>
    <xf numFmtId="179" fontId="8" fillId="4" borderId="16" xfId="0" applyNumberFormat="1" applyFont="1" applyFill="1" applyBorder="1" applyAlignment="1" applyProtection="1">
      <alignment horizontal="center" vertical="center"/>
      <protection locked="0"/>
    </xf>
    <xf numFmtId="0" fontId="30" fillId="0" borderId="23" xfId="0" applyFont="1" applyBorder="1">
      <alignment vertical="center"/>
    </xf>
    <xf numFmtId="0" fontId="31" fillId="0" borderId="0" xfId="0" applyFont="1">
      <alignment vertical="center"/>
    </xf>
    <xf numFmtId="0" fontId="32" fillId="0" borderId="0" xfId="0" applyFont="1">
      <alignment vertical="center"/>
    </xf>
    <xf numFmtId="0" fontId="32" fillId="0" borderId="0" xfId="0" applyFont="1" applyAlignment="1">
      <alignment horizontal="center" vertical="center"/>
    </xf>
    <xf numFmtId="181" fontId="3" fillId="0" borderId="0" xfId="0" applyNumberFormat="1" applyFont="1" applyFill="1" applyAlignment="1">
      <alignment horizontal="center" vertical="center"/>
    </xf>
    <xf numFmtId="0" fontId="8" fillId="0" borderId="0" xfId="0" applyFont="1" applyFill="1">
      <alignment vertical="center"/>
    </xf>
    <xf numFmtId="181" fontId="3" fillId="0" borderId="0" xfId="0" applyNumberFormat="1" applyFont="1" applyAlignment="1">
      <alignment horizontal="center" vertical="center"/>
    </xf>
    <xf numFmtId="176" fontId="6" fillId="0" borderId="0" xfId="0" applyNumberFormat="1" applyFont="1" applyAlignment="1">
      <alignment horizontal="center" vertical="center"/>
    </xf>
    <xf numFmtId="0" fontId="6" fillId="0" borderId="0" xfId="0" applyFont="1">
      <alignment vertical="center"/>
    </xf>
    <xf numFmtId="178" fontId="6" fillId="2" borderId="0" xfId="0" applyNumberFormat="1" applyFont="1" applyFill="1">
      <alignment vertical="center"/>
    </xf>
    <xf numFmtId="0" fontId="6" fillId="2" borderId="0" xfId="0" applyFont="1" applyFill="1">
      <alignment vertical="center"/>
    </xf>
    <xf numFmtId="180" fontId="3" fillId="0" borderId="0" xfId="0" applyNumberFormat="1" applyFont="1" applyBorder="1" applyAlignment="1">
      <alignment horizontal="center" vertical="center"/>
    </xf>
    <xf numFmtId="0" fontId="8" fillId="0" borderId="0" xfId="0" applyFont="1">
      <alignment vertical="center"/>
    </xf>
    <xf numFmtId="178" fontId="3" fillId="0" borderId="0" xfId="0" applyNumberFormat="1" applyFont="1">
      <alignment vertical="center"/>
    </xf>
    <xf numFmtId="178" fontId="8" fillId="0" borderId="0" xfId="0" applyNumberFormat="1" applyFont="1" applyBorder="1" applyAlignment="1">
      <alignment horizontal="left" vertical="center"/>
    </xf>
    <xf numFmtId="38" fontId="8" fillId="0" borderId="0" xfId="1" applyFont="1" applyAlignment="1">
      <alignment horizontal="left" vertical="center"/>
    </xf>
    <xf numFmtId="38" fontId="3" fillId="0" borderId="0" xfId="0" applyNumberFormat="1" applyFont="1">
      <alignment vertical="center"/>
    </xf>
    <xf numFmtId="14" fontId="3" fillId="0" borderId="0" xfId="0" applyNumberFormat="1" applyFont="1" applyAlignment="1">
      <alignment horizontal="center" vertical="center"/>
    </xf>
    <xf numFmtId="180" fontId="3" fillId="0" borderId="0" xfId="0" applyNumberFormat="1" applyFont="1" applyAlignment="1">
      <alignment horizontal="center" vertical="center"/>
    </xf>
    <xf numFmtId="176" fontId="6" fillId="2" borderId="7" xfId="0" applyNumberFormat="1" applyFont="1" applyFill="1" applyBorder="1" applyAlignment="1">
      <alignment horizontal="center" vertical="center"/>
    </xf>
    <xf numFmtId="178" fontId="8" fillId="5" borderId="74" xfId="0" applyNumberFormat="1" applyFont="1" applyFill="1" applyBorder="1" applyAlignment="1" applyProtection="1">
      <alignment horizontal="center" vertical="center"/>
      <protection locked="0"/>
    </xf>
    <xf numFmtId="179" fontId="8" fillId="0" borderId="75" xfId="0" applyNumberFormat="1" applyFont="1" applyFill="1" applyBorder="1" applyAlignment="1">
      <alignment horizontal="left" vertical="center"/>
    </xf>
    <xf numFmtId="178" fontId="8" fillId="5" borderId="75" xfId="0" applyNumberFormat="1" applyFont="1" applyFill="1" applyBorder="1" applyAlignment="1" applyProtection="1">
      <alignment horizontal="center" vertical="center"/>
      <protection locked="0"/>
    </xf>
    <xf numFmtId="38" fontId="8" fillId="0" borderId="75" xfId="1" applyFont="1" applyBorder="1" applyAlignment="1" applyProtection="1">
      <alignment horizontal="right" vertical="center" shrinkToFit="1"/>
      <protection locked="0"/>
    </xf>
    <xf numFmtId="176" fontId="6" fillId="2" borderId="76" xfId="0" applyNumberFormat="1" applyFont="1" applyFill="1" applyBorder="1" applyAlignment="1">
      <alignment horizontal="center" vertical="center"/>
    </xf>
    <xf numFmtId="38" fontId="33" fillId="0" borderId="35" xfId="1" applyFont="1" applyFill="1" applyBorder="1" applyAlignment="1" applyProtection="1">
      <alignment horizontal="right" vertical="center" shrinkToFit="1"/>
      <protection locked="0"/>
    </xf>
    <xf numFmtId="38" fontId="17" fillId="0" borderId="7" xfId="1" applyFont="1" applyBorder="1" applyAlignment="1">
      <alignment horizontal="right" vertical="center" shrinkToFit="1"/>
    </xf>
    <xf numFmtId="0" fontId="9" fillId="0" borderId="22" xfId="0" applyFont="1" applyBorder="1">
      <alignment vertical="center"/>
    </xf>
    <xf numFmtId="0" fontId="2" fillId="0" borderId="22" xfId="0" applyFont="1" applyBorder="1">
      <alignment vertical="center"/>
    </xf>
    <xf numFmtId="0" fontId="2" fillId="0" borderId="11" xfId="0" applyFont="1" applyBorder="1">
      <alignment vertical="center"/>
    </xf>
    <xf numFmtId="38" fontId="33" fillId="0" borderId="35" xfId="1" applyFont="1" applyBorder="1" applyAlignment="1" applyProtection="1">
      <alignment horizontal="right" vertical="center" shrinkToFit="1"/>
      <protection locked="0"/>
    </xf>
    <xf numFmtId="178" fontId="8" fillId="2" borderId="84" xfId="0" applyNumberFormat="1" applyFont="1" applyFill="1" applyBorder="1" applyAlignment="1">
      <alignment horizontal="right" vertical="center"/>
    </xf>
    <xf numFmtId="176" fontId="6" fillId="0" borderId="0" xfId="0" applyNumberFormat="1" applyFont="1" applyFill="1" applyBorder="1" applyAlignment="1">
      <alignment horizontal="center" vertical="center"/>
    </xf>
    <xf numFmtId="178" fontId="5" fillId="0" borderId="43" xfId="0" applyNumberFormat="1" applyFont="1" applyBorder="1" applyAlignment="1">
      <alignment horizontal="left" vertical="center"/>
    </xf>
    <xf numFmtId="176" fontId="6" fillId="2" borderId="0" xfId="0" applyNumberFormat="1" applyFont="1" applyFill="1" applyBorder="1" applyAlignment="1">
      <alignment horizontal="center" vertical="center"/>
    </xf>
    <xf numFmtId="182" fontId="8" fillId="0" borderId="0" xfId="0" applyNumberFormat="1" applyFont="1" applyFill="1" applyBorder="1" applyAlignment="1">
      <alignment horizontal="center" vertical="center"/>
    </xf>
    <xf numFmtId="0" fontId="0" fillId="0" borderId="0" xfId="0" applyBorder="1" applyAlignment="1" applyProtection="1">
      <alignment vertical="center"/>
      <protection locked="0"/>
    </xf>
    <xf numFmtId="0" fontId="2" fillId="0" borderId="0" xfId="0" applyFont="1" applyBorder="1" applyAlignment="1">
      <alignment vertical="center" wrapText="1"/>
    </xf>
    <xf numFmtId="176" fontId="6" fillId="0" borderId="0" xfId="0" applyNumberFormat="1" applyFont="1" applyFill="1" applyBorder="1" applyAlignment="1">
      <alignment horizontal="center" vertical="center"/>
    </xf>
    <xf numFmtId="176" fontId="6" fillId="2" borderId="0" xfId="0" applyNumberFormat="1" applyFont="1" applyFill="1" applyBorder="1" applyAlignment="1">
      <alignment horizontal="center" vertical="center"/>
    </xf>
    <xf numFmtId="182" fontId="8" fillId="0" borderId="0" xfId="0" applyNumberFormat="1" applyFont="1" applyFill="1" applyBorder="1" applyAlignment="1">
      <alignment horizontal="center" vertical="center"/>
    </xf>
    <xf numFmtId="0" fontId="0" fillId="0" borderId="28" xfId="0" applyBorder="1" applyAlignment="1">
      <alignment vertical="center" wrapText="1"/>
    </xf>
    <xf numFmtId="178" fontId="8" fillId="2" borderId="88" xfId="0" applyNumberFormat="1" applyFont="1" applyFill="1" applyBorder="1" applyAlignment="1" applyProtection="1">
      <alignment horizontal="center" vertical="center"/>
      <protection locked="0"/>
    </xf>
    <xf numFmtId="38" fontId="8" fillId="2" borderId="88" xfId="1" applyFont="1" applyFill="1" applyBorder="1" applyAlignment="1" applyProtection="1">
      <alignment horizontal="right" vertical="center" shrinkToFit="1"/>
      <protection locked="0"/>
    </xf>
    <xf numFmtId="178" fontId="8" fillId="2" borderId="0" xfId="0" applyNumberFormat="1" applyFont="1" applyFill="1" applyBorder="1" applyAlignment="1" applyProtection="1">
      <alignment horizontal="center" vertical="center"/>
      <protection locked="0"/>
    </xf>
    <xf numFmtId="179" fontId="8" fillId="0" borderId="92" xfId="0" applyNumberFormat="1" applyFont="1" applyFill="1" applyBorder="1" applyAlignment="1">
      <alignment horizontal="center" vertical="center"/>
    </xf>
    <xf numFmtId="179" fontId="8" fillId="4" borderId="71" xfId="0" applyNumberFormat="1" applyFont="1" applyFill="1" applyBorder="1" applyAlignment="1" applyProtection="1">
      <alignment horizontal="center" vertical="center"/>
      <protection locked="0"/>
    </xf>
    <xf numFmtId="179" fontId="8" fillId="0" borderId="66" xfId="0" applyNumberFormat="1" applyFont="1" applyFill="1" applyBorder="1" applyAlignment="1">
      <alignment horizontal="center" vertical="center"/>
    </xf>
    <xf numFmtId="179" fontId="8" fillId="3" borderId="12" xfId="0" applyNumberFormat="1" applyFont="1" applyFill="1" applyBorder="1" applyAlignment="1" applyProtection="1">
      <alignment horizontal="center" vertical="center"/>
      <protection locked="0"/>
    </xf>
    <xf numFmtId="0" fontId="14" fillId="0" borderId="28" xfId="0" applyFont="1" applyBorder="1" applyAlignment="1">
      <alignment horizontal="left" vertical="center"/>
    </xf>
    <xf numFmtId="0" fontId="2" fillId="0" borderId="25" xfId="0" applyFont="1" applyBorder="1">
      <alignment vertical="center"/>
    </xf>
    <xf numFmtId="176" fontId="6" fillId="2" borderId="94" xfId="0" applyNumberFormat="1" applyFont="1" applyFill="1" applyBorder="1" applyAlignment="1">
      <alignment horizontal="center" vertical="center"/>
    </xf>
    <xf numFmtId="38" fontId="8" fillId="10" borderId="0" xfId="1" applyFont="1" applyFill="1" applyBorder="1" applyAlignment="1" applyProtection="1">
      <alignment horizontal="right" vertical="center"/>
      <protection locked="0"/>
    </xf>
    <xf numFmtId="38" fontId="8" fillId="10" borderId="34" xfId="1" applyFont="1" applyFill="1" applyBorder="1" applyAlignment="1" applyProtection="1">
      <alignment horizontal="right" vertical="center"/>
      <protection locked="0"/>
    </xf>
    <xf numFmtId="0" fontId="7" fillId="10" borderId="27" xfId="0" applyFont="1" applyFill="1" applyBorder="1">
      <alignment vertical="center"/>
    </xf>
    <xf numFmtId="179" fontId="8" fillId="10" borderId="95" xfId="0" applyNumberFormat="1" applyFont="1" applyFill="1" applyBorder="1" applyAlignment="1">
      <alignment horizontal="center" vertical="center"/>
    </xf>
    <xf numFmtId="179" fontId="8" fillId="10" borderId="96" xfId="0" applyNumberFormat="1" applyFont="1" applyFill="1" applyBorder="1" applyAlignment="1">
      <alignment horizontal="center" vertical="center"/>
    </xf>
    <xf numFmtId="38" fontId="8" fillId="0" borderId="97" xfId="1" applyFont="1" applyBorder="1" applyAlignment="1">
      <alignment horizontal="right" vertical="center"/>
    </xf>
    <xf numFmtId="179" fontId="8" fillId="8" borderId="70" xfId="0" applyNumberFormat="1" applyFont="1" applyFill="1" applyBorder="1" applyAlignment="1">
      <alignment horizontal="center" vertical="center"/>
    </xf>
    <xf numFmtId="179" fontId="8" fillId="10" borderId="12" xfId="0" applyNumberFormat="1" applyFont="1" applyFill="1" applyBorder="1" applyAlignment="1">
      <alignment horizontal="center" vertical="center"/>
    </xf>
    <xf numFmtId="179" fontId="8" fillId="10" borderId="7" xfId="0" applyNumberFormat="1" applyFont="1" applyFill="1" applyBorder="1" applyAlignment="1">
      <alignment horizontal="center" vertical="center"/>
    </xf>
    <xf numFmtId="179" fontId="8" fillId="12" borderId="7" xfId="0" applyNumberFormat="1" applyFont="1" applyFill="1" applyBorder="1" applyAlignment="1">
      <alignment horizontal="center" vertical="center"/>
    </xf>
    <xf numFmtId="179" fontId="8" fillId="9" borderId="7" xfId="0" applyNumberFormat="1" applyFont="1" applyFill="1" applyBorder="1" applyAlignment="1">
      <alignment horizontal="center" vertical="center"/>
    </xf>
    <xf numFmtId="38" fontId="8" fillId="0" borderId="0" xfId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38" fontId="8" fillId="0" borderId="14" xfId="1" applyFont="1" applyBorder="1" applyAlignment="1">
      <alignment horizontal="right" vertical="center"/>
    </xf>
    <xf numFmtId="0" fontId="0" fillId="0" borderId="34" xfId="0" applyBorder="1" applyAlignment="1">
      <alignment vertical="center" wrapText="1"/>
    </xf>
    <xf numFmtId="0" fontId="0" fillId="0" borderId="28" xfId="0" applyBorder="1" applyAlignment="1">
      <alignment vertical="center"/>
    </xf>
    <xf numFmtId="0" fontId="0" fillId="0" borderId="34" xfId="0" applyBorder="1" applyAlignment="1">
      <alignment vertical="center"/>
    </xf>
    <xf numFmtId="38" fontId="8" fillId="0" borderId="28" xfId="1" applyFont="1" applyFill="1" applyBorder="1" applyAlignment="1">
      <alignment horizontal="center" vertical="center"/>
    </xf>
    <xf numFmtId="38" fontId="8" fillId="0" borderId="0" xfId="1" applyFont="1" applyFill="1" applyBorder="1" applyAlignment="1">
      <alignment horizontal="center" vertical="center"/>
    </xf>
    <xf numFmtId="178" fontId="2" fillId="0" borderId="0" xfId="0" applyNumberFormat="1" applyFont="1">
      <alignment vertical="center"/>
    </xf>
    <xf numFmtId="38" fontId="2" fillId="0" borderId="0" xfId="0" applyNumberFormat="1" applyFont="1">
      <alignment vertical="center"/>
    </xf>
    <xf numFmtId="179" fontId="8" fillId="0" borderId="99" xfId="0" applyNumberFormat="1" applyFont="1" applyFill="1" applyBorder="1" applyAlignment="1">
      <alignment horizontal="left" vertical="center"/>
    </xf>
    <xf numFmtId="178" fontId="8" fillId="5" borderId="101" xfId="0" applyNumberFormat="1" applyFont="1" applyFill="1" applyBorder="1" applyAlignment="1" applyProtection="1">
      <alignment horizontal="center" vertical="center"/>
      <protection locked="0"/>
    </xf>
    <xf numFmtId="38" fontId="8" fillId="0" borderId="99" xfId="1" applyFont="1" applyBorder="1" applyAlignment="1" applyProtection="1">
      <alignment horizontal="right" vertical="center" shrinkToFit="1"/>
      <protection locked="0"/>
    </xf>
    <xf numFmtId="0" fontId="35" fillId="0" borderId="0" xfId="0" applyFont="1">
      <alignment vertical="center"/>
    </xf>
    <xf numFmtId="38" fontId="35" fillId="0" borderId="0" xfId="0" applyNumberFormat="1" applyFont="1">
      <alignment vertical="center"/>
    </xf>
    <xf numFmtId="0" fontId="36" fillId="0" borderId="0" xfId="0" applyFont="1" applyBorder="1">
      <alignment vertical="center"/>
    </xf>
    <xf numFmtId="0" fontId="36" fillId="0" borderId="0" xfId="0" applyFont="1" applyFill="1" applyBorder="1">
      <alignment vertical="center"/>
    </xf>
    <xf numFmtId="0" fontId="2" fillId="2" borderId="0" xfId="0" applyFont="1" applyFill="1" applyBorder="1" applyAlignment="1">
      <alignment horizontal="center" vertical="center"/>
    </xf>
    <xf numFmtId="38" fontId="8" fillId="0" borderId="6" xfId="1" applyFont="1" applyBorder="1" applyAlignment="1" applyProtection="1">
      <alignment horizontal="right" vertical="center" shrinkToFit="1"/>
      <protection locked="0"/>
    </xf>
    <xf numFmtId="38" fontId="8" fillId="0" borderId="55" xfId="1" applyFont="1" applyBorder="1" applyAlignment="1" applyProtection="1">
      <alignment horizontal="right" vertical="center" shrinkToFit="1"/>
      <protection locked="0"/>
    </xf>
    <xf numFmtId="38" fontId="8" fillId="0" borderId="4" xfId="1" applyFont="1" applyBorder="1" applyAlignment="1" applyProtection="1">
      <alignment horizontal="right" vertical="center" shrinkToFit="1"/>
      <protection locked="0"/>
    </xf>
    <xf numFmtId="179" fontId="8" fillId="0" borderId="117" xfId="0" applyNumberFormat="1" applyFont="1" applyFill="1" applyBorder="1" applyAlignment="1">
      <alignment horizontal="center" vertical="center"/>
    </xf>
    <xf numFmtId="38" fontId="21" fillId="0" borderId="7" xfId="1" applyFont="1" applyFill="1" applyBorder="1" applyAlignment="1">
      <alignment vertical="center" shrinkToFit="1"/>
    </xf>
    <xf numFmtId="38" fontId="21" fillId="0" borderId="7" xfId="1" applyFont="1" applyBorder="1" applyAlignment="1">
      <alignment vertical="center" shrinkToFit="1"/>
    </xf>
    <xf numFmtId="178" fontId="33" fillId="0" borderId="12" xfId="0" applyNumberFormat="1" applyFont="1" applyFill="1" applyBorder="1" applyAlignment="1">
      <alignment horizontal="right" vertical="center"/>
    </xf>
    <xf numFmtId="178" fontId="33" fillId="0" borderId="7" xfId="0" applyNumberFormat="1" applyFont="1" applyFill="1" applyBorder="1" applyAlignment="1">
      <alignment horizontal="right" vertical="center"/>
    </xf>
    <xf numFmtId="38" fontId="33" fillId="0" borderId="7" xfId="1" applyFont="1" applyBorder="1" applyAlignment="1">
      <alignment vertical="center"/>
    </xf>
    <xf numFmtId="178" fontId="33" fillId="0" borderId="41" xfId="0" applyNumberFormat="1" applyFont="1" applyFill="1" applyBorder="1" applyAlignment="1">
      <alignment horizontal="right" vertical="center"/>
    </xf>
    <xf numFmtId="178" fontId="33" fillId="0" borderId="16" xfId="0" applyNumberFormat="1" applyFont="1" applyFill="1" applyBorder="1" applyAlignment="1">
      <alignment horizontal="right" vertical="center"/>
    </xf>
    <xf numFmtId="38" fontId="33" fillId="0" borderId="7" xfId="1" applyFont="1" applyBorder="1" applyAlignment="1">
      <alignment horizontal="right" vertical="center"/>
    </xf>
    <xf numFmtId="178" fontId="33" fillId="0" borderId="10" xfId="0" applyNumberFormat="1" applyFont="1" applyFill="1" applyBorder="1" applyAlignment="1">
      <alignment horizontal="right" vertical="center"/>
    </xf>
    <xf numFmtId="38" fontId="33" fillId="0" borderId="7" xfId="1" applyFont="1" applyBorder="1" applyAlignment="1">
      <alignment horizontal="right" vertical="center" shrinkToFit="1"/>
    </xf>
    <xf numFmtId="178" fontId="33" fillId="0" borderId="11" xfId="0" applyNumberFormat="1" applyFont="1" applyFill="1" applyBorder="1" applyAlignment="1">
      <alignment horizontal="right" vertical="center"/>
    </xf>
    <xf numFmtId="178" fontId="33" fillId="0" borderId="11" xfId="0" applyNumberFormat="1" applyFont="1" applyFill="1" applyBorder="1" applyAlignment="1">
      <alignment horizontal="right" vertical="center"/>
    </xf>
    <xf numFmtId="178" fontId="33" fillId="0" borderId="10" xfId="0" applyNumberFormat="1" applyFont="1" applyFill="1" applyBorder="1" applyAlignment="1">
      <alignment horizontal="right" vertical="center"/>
    </xf>
    <xf numFmtId="38" fontId="25" fillId="0" borderId="7" xfId="1" applyFont="1" applyFill="1" applyBorder="1" applyAlignment="1">
      <alignment vertical="center" shrinkToFit="1"/>
    </xf>
    <xf numFmtId="38" fontId="25" fillId="0" borderId="0" xfId="1" applyFont="1" applyFill="1" applyBorder="1" applyAlignment="1">
      <alignment vertical="center" shrinkToFit="1"/>
    </xf>
    <xf numFmtId="0" fontId="25" fillId="0" borderId="0" xfId="0" applyFont="1" applyFill="1" applyBorder="1">
      <alignment vertical="center"/>
    </xf>
    <xf numFmtId="179" fontId="8" fillId="0" borderId="144" xfId="0" applyNumberFormat="1" applyFont="1" applyFill="1" applyBorder="1" applyAlignment="1">
      <alignment horizontal="center" vertical="center"/>
    </xf>
    <xf numFmtId="179" fontId="8" fillId="4" borderId="145" xfId="0" applyNumberFormat="1" applyFont="1" applyFill="1" applyBorder="1" applyAlignment="1" applyProtection="1">
      <alignment horizontal="center" vertical="center"/>
      <protection locked="0"/>
    </xf>
    <xf numFmtId="179" fontId="8" fillId="4" borderId="147" xfId="0" applyNumberFormat="1" applyFont="1" applyFill="1" applyBorder="1" applyAlignment="1" applyProtection="1">
      <alignment horizontal="center" vertical="center"/>
      <protection locked="0"/>
    </xf>
    <xf numFmtId="179" fontId="8" fillId="0" borderId="8" xfId="0" applyNumberFormat="1" applyFont="1" applyFill="1" applyBorder="1" applyAlignment="1">
      <alignment horizontal="center" vertical="center"/>
    </xf>
    <xf numFmtId="179" fontId="8" fillId="0" borderId="17" xfId="0" applyNumberFormat="1" applyFont="1" applyFill="1" applyBorder="1" applyAlignment="1">
      <alignment horizontal="center" vertical="center"/>
    </xf>
    <xf numFmtId="179" fontId="8" fillId="3" borderId="16" xfId="0" applyNumberFormat="1" applyFont="1" applyFill="1" applyBorder="1" applyAlignment="1" applyProtection="1">
      <alignment horizontal="center" vertical="center"/>
      <protection locked="0"/>
    </xf>
    <xf numFmtId="179" fontId="8" fillId="0" borderId="142" xfId="0" applyNumberFormat="1" applyFont="1" applyFill="1" applyBorder="1" applyAlignment="1">
      <alignment horizontal="center" vertical="center"/>
    </xf>
    <xf numFmtId="179" fontId="8" fillId="3" borderId="71" xfId="0" applyNumberFormat="1" applyFont="1" applyFill="1" applyBorder="1" applyAlignment="1" applyProtection="1">
      <alignment horizontal="center" vertical="center"/>
      <protection locked="0"/>
    </xf>
    <xf numFmtId="179" fontId="8" fillId="0" borderId="149" xfId="0" applyNumberFormat="1" applyFont="1" applyFill="1" applyBorder="1" applyAlignment="1">
      <alignment horizontal="center" vertical="center"/>
    </xf>
    <xf numFmtId="179" fontId="8" fillId="4" borderId="150" xfId="0" applyNumberFormat="1" applyFont="1" applyFill="1" applyBorder="1" applyAlignment="1" applyProtection="1">
      <alignment horizontal="center" vertical="center"/>
      <protection locked="0"/>
    </xf>
    <xf numFmtId="179" fontId="8" fillId="0" borderId="152" xfId="0" applyNumberFormat="1" applyFont="1" applyFill="1" applyBorder="1" applyAlignment="1">
      <alignment horizontal="center" vertical="center"/>
    </xf>
    <xf numFmtId="179" fontId="8" fillId="4" borderId="148" xfId="0" applyNumberFormat="1" applyFont="1" applyFill="1" applyBorder="1" applyAlignment="1" applyProtection="1">
      <alignment horizontal="center" vertical="center"/>
      <protection locked="0"/>
    </xf>
    <xf numFmtId="179" fontId="8" fillId="10" borderId="17" xfId="0" applyNumberFormat="1" applyFont="1" applyFill="1" applyBorder="1" applyAlignment="1">
      <alignment horizontal="center" vertical="center"/>
    </xf>
    <xf numFmtId="179" fontId="8" fillId="10" borderId="22" xfId="0" applyNumberFormat="1" applyFont="1" applyFill="1" applyBorder="1" applyAlignment="1">
      <alignment horizontal="center" vertical="center"/>
    </xf>
    <xf numFmtId="179" fontId="8" fillId="10" borderId="149" xfId="0" applyNumberFormat="1" applyFont="1" applyFill="1" applyBorder="1" applyAlignment="1">
      <alignment horizontal="center" vertical="center"/>
    </xf>
    <xf numFmtId="179" fontId="8" fillId="10" borderId="68" xfId="0" applyNumberFormat="1" applyFont="1" applyFill="1" applyBorder="1" applyAlignment="1">
      <alignment horizontal="center" vertical="center"/>
    </xf>
    <xf numFmtId="179" fontId="8" fillId="10" borderId="8" xfId="0" applyNumberFormat="1" applyFont="1" applyFill="1" applyBorder="1" applyAlignment="1">
      <alignment horizontal="center" vertical="center"/>
    </xf>
    <xf numFmtId="179" fontId="8" fillId="8" borderId="154" xfId="0" applyNumberFormat="1" applyFont="1" applyFill="1" applyBorder="1" applyAlignment="1">
      <alignment horizontal="center" vertical="center"/>
    </xf>
    <xf numFmtId="179" fontId="8" fillId="10" borderId="20" xfId="0" applyNumberFormat="1" applyFont="1" applyFill="1" applyBorder="1" applyAlignment="1">
      <alignment horizontal="center" vertical="center"/>
    </xf>
    <xf numFmtId="179" fontId="8" fillId="11" borderId="8" xfId="0" applyNumberFormat="1" applyFont="1" applyFill="1" applyBorder="1" applyAlignment="1">
      <alignment horizontal="center" vertical="center"/>
    </xf>
    <xf numFmtId="38" fontId="33" fillId="0" borderId="7" xfId="1" applyFont="1" applyFill="1" applyBorder="1" applyAlignment="1">
      <alignment horizontal="right" vertical="center" shrinkToFit="1"/>
    </xf>
    <xf numFmtId="38" fontId="17" fillId="0" borderId="7" xfId="1" applyFont="1" applyFill="1" applyBorder="1" applyAlignment="1">
      <alignment horizontal="right" vertical="center" shrinkToFit="1"/>
    </xf>
    <xf numFmtId="183" fontId="33" fillId="0" borderId="7" xfId="1" applyNumberFormat="1" applyFont="1" applyFill="1" applyBorder="1" applyAlignment="1" applyProtection="1">
      <alignment horizontal="right" vertical="center" shrinkToFit="1"/>
      <protection locked="0"/>
    </xf>
    <xf numFmtId="176" fontId="6" fillId="2" borderId="7" xfId="0" applyNumberFormat="1" applyFont="1" applyFill="1" applyBorder="1" applyAlignment="1" applyProtection="1">
      <alignment horizontal="center" vertical="center"/>
    </xf>
    <xf numFmtId="179" fontId="8" fillId="10" borderId="7" xfId="0" applyNumberFormat="1" applyFont="1" applyFill="1" applyBorder="1" applyAlignment="1" applyProtection="1">
      <alignment horizontal="center" vertical="center"/>
    </xf>
    <xf numFmtId="179" fontId="8" fillId="10" borderId="22" xfId="0" applyNumberFormat="1" applyFont="1" applyFill="1" applyBorder="1" applyAlignment="1" applyProtection="1">
      <alignment horizontal="center" vertical="center"/>
    </xf>
    <xf numFmtId="179" fontId="8" fillId="10" borderId="149" xfId="0" applyNumberFormat="1" applyFont="1" applyFill="1" applyBorder="1" applyAlignment="1" applyProtection="1">
      <alignment horizontal="center" vertical="center"/>
    </xf>
    <xf numFmtId="179" fontId="8" fillId="10" borderId="95" xfId="0" applyNumberFormat="1" applyFont="1" applyFill="1" applyBorder="1" applyAlignment="1" applyProtection="1">
      <alignment horizontal="center" vertical="center"/>
    </xf>
    <xf numFmtId="179" fontId="8" fillId="10" borderId="96" xfId="0" applyNumberFormat="1" applyFont="1" applyFill="1" applyBorder="1" applyAlignment="1" applyProtection="1">
      <alignment horizontal="center" vertical="center"/>
    </xf>
    <xf numFmtId="179" fontId="8" fillId="8" borderId="70" xfId="0" applyNumberFormat="1" applyFont="1" applyFill="1" applyBorder="1" applyAlignment="1" applyProtection="1">
      <alignment horizontal="center" vertical="center"/>
    </xf>
    <xf numFmtId="179" fontId="8" fillId="10" borderId="12" xfId="0" applyNumberFormat="1" applyFont="1" applyFill="1" applyBorder="1" applyAlignment="1" applyProtection="1">
      <alignment horizontal="center" vertical="center"/>
    </xf>
    <xf numFmtId="179" fontId="8" fillId="11" borderId="7" xfId="0" applyNumberFormat="1" applyFont="1" applyFill="1" applyBorder="1" applyAlignment="1" applyProtection="1">
      <alignment horizontal="center" vertical="center"/>
    </xf>
    <xf numFmtId="179" fontId="8" fillId="12" borderId="7" xfId="0" applyNumberFormat="1" applyFont="1" applyFill="1" applyBorder="1" applyAlignment="1" applyProtection="1">
      <alignment horizontal="center" vertical="center"/>
    </xf>
    <xf numFmtId="179" fontId="8" fillId="9" borderId="7" xfId="0" applyNumberFormat="1" applyFont="1" applyFill="1" applyBorder="1" applyAlignment="1" applyProtection="1">
      <alignment horizontal="center" vertical="center"/>
    </xf>
    <xf numFmtId="179" fontId="8" fillId="0" borderId="4" xfId="0" applyNumberFormat="1" applyFont="1" applyFill="1" applyBorder="1" applyAlignment="1" applyProtection="1">
      <alignment horizontal="left" vertical="center"/>
    </xf>
    <xf numFmtId="178" fontId="8" fillId="0" borderId="53" xfId="0" applyNumberFormat="1" applyFont="1" applyFill="1" applyBorder="1" applyAlignment="1" applyProtection="1">
      <alignment horizontal="center" vertical="center"/>
    </xf>
    <xf numFmtId="38" fontId="8" fillId="0" borderId="51" xfId="1" applyFont="1" applyBorder="1" applyAlignment="1" applyProtection="1">
      <alignment horizontal="right" vertical="center" shrinkToFit="1"/>
    </xf>
    <xf numFmtId="178" fontId="8" fillId="0" borderId="51" xfId="0" applyNumberFormat="1" applyFont="1" applyFill="1" applyBorder="1" applyAlignment="1" applyProtection="1">
      <alignment horizontal="center" vertical="center"/>
    </xf>
    <xf numFmtId="179" fontId="8" fillId="0" borderId="55" xfId="0" applyNumberFormat="1" applyFont="1" applyFill="1" applyBorder="1" applyAlignment="1" applyProtection="1">
      <alignment horizontal="left" vertical="center"/>
    </xf>
    <xf numFmtId="178" fontId="8" fillId="0" borderId="100" xfId="0" applyNumberFormat="1" applyFont="1" applyFill="1" applyBorder="1" applyAlignment="1" applyProtection="1">
      <alignment horizontal="center" vertical="center"/>
    </xf>
    <xf numFmtId="38" fontId="8" fillId="0" borderId="100" xfId="1" applyFont="1" applyBorder="1" applyAlignment="1" applyProtection="1">
      <alignment horizontal="right" vertical="center" shrinkToFit="1"/>
    </xf>
    <xf numFmtId="178" fontId="8" fillId="0" borderId="1" xfId="0" applyNumberFormat="1" applyFont="1" applyFill="1" applyBorder="1" applyAlignment="1" applyProtection="1">
      <alignment horizontal="center" vertical="center"/>
    </xf>
    <xf numFmtId="38" fontId="8" fillId="0" borderId="1" xfId="1" applyFont="1" applyBorder="1" applyAlignment="1" applyProtection="1">
      <alignment horizontal="right" vertical="center" shrinkToFit="1"/>
    </xf>
    <xf numFmtId="179" fontId="8" fillId="0" borderId="1" xfId="0" applyNumberFormat="1" applyFont="1" applyFill="1" applyBorder="1" applyAlignment="1" applyProtection="1">
      <alignment horizontal="left" vertical="center"/>
    </xf>
    <xf numFmtId="38" fontId="8" fillId="0" borderId="1" xfId="1" applyFont="1" applyBorder="1" applyAlignment="1" applyProtection="1">
      <alignment horizontal="right" vertical="center"/>
    </xf>
    <xf numFmtId="0" fontId="0" fillId="0" borderId="7" xfId="0" applyBorder="1" applyAlignment="1" applyProtection="1">
      <alignment vertical="center"/>
      <protection locked="0"/>
    </xf>
    <xf numFmtId="38" fontId="21" fillId="10" borderId="7" xfId="1" applyFont="1" applyFill="1" applyBorder="1" applyAlignment="1" applyProtection="1">
      <alignment horizontal="right" vertical="center" shrinkToFit="1"/>
      <protection locked="0"/>
    </xf>
    <xf numFmtId="179" fontId="8" fillId="3" borderId="19" xfId="0" applyNumberFormat="1" applyFont="1" applyFill="1" applyBorder="1" applyAlignment="1" applyProtection="1">
      <alignment horizontal="center" vertical="center"/>
      <protection locked="0"/>
    </xf>
    <xf numFmtId="38" fontId="21" fillId="10" borderId="19" xfId="1" applyFont="1" applyFill="1" applyBorder="1" applyAlignment="1" applyProtection="1">
      <alignment horizontal="right" vertical="center" shrinkToFit="1"/>
      <protection locked="0"/>
    </xf>
    <xf numFmtId="38" fontId="21" fillId="10" borderId="67" xfId="1" applyFont="1" applyFill="1" applyBorder="1" applyAlignment="1" applyProtection="1">
      <alignment horizontal="right" vertical="center" shrinkToFit="1"/>
      <protection locked="0"/>
    </xf>
    <xf numFmtId="38" fontId="21" fillId="10" borderId="69" xfId="1" applyFont="1" applyFill="1" applyBorder="1" applyAlignment="1" applyProtection="1">
      <alignment horizontal="right" vertical="center" shrinkToFit="1"/>
      <protection locked="0"/>
    </xf>
    <xf numFmtId="38" fontId="21" fillId="10" borderId="93" xfId="1" applyFont="1" applyFill="1" applyBorder="1" applyAlignment="1" applyProtection="1">
      <alignment horizontal="right" vertical="center" shrinkToFit="1"/>
      <protection locked="0"/>
    </xf>
    <xf numFmtId="38" fontId="21" fillId="10" borderId="72" xfId="1" applyFont="1" applyFill="1" applyBorder="1" applyAlignment="1" applyProtection="1">
      <alignment horizontal="right" vertical="center" shrinkToFit="1"/>
      <protection locked="0"/>
    </xf>
    <xf numFmtId="38" fontId="21" fillId="10" borderId="12" xfId="1" applyFont="1" applyFill="1" applyBorder="1" applyAlignment="1" applyProtection="1">
      <alignment horizontal="right" vertical="center" shrinkToFit="1"/>
      <protection locked="0"/>
    </xf>
    <xf numFmtId="38" fontId="21" fillId="10" borderId="156" xfId="1" applyFont="1" applyFill="1" applyBorder="1" applyAlignment="1" applyProtection="1">
      <alignment horizontal="right" vertical="center" shrinkToFit="1"/>
      <protection locked="0"/>
    </xf>
    <xf numFmtId="38" fontId="21" fillId="10" borderId="10" xfId="1" applyFont="1" applyFill="1" applyBorder="1" applyAlignment="1" applyProtection="1">
      <alignment horizontal="right" vertical="center" shrinkToFit="1"/>
      <protection locked="0"/>
    </xf>
    <xf numFmtId="38" fontId="21" fillId="10" borderId="21" xfId="1" applyFont="1" applyFill="1" applyBorder="1" applyAlignment="1" applyProtection="1">
      <alignment horizontal="right" vertical="center" shrinkToFit="1"/>
      <protection locked="0"/>
    </xf>
    <xf numFmtId="179" fontId="8" fillId="4" borderId="66" xfId="0" applyNumberFormat="1" applyFont="1" applyFill="1" applyBorder="1" applyAlignment="1" applyProtection="1">
      <alignment horizontal="center" vertical="center"/>
      <protection locked="0"/>
    </xf>
    <xf numFmtId="38" fontId="21" fillId="10" borderId="138" xfId="1" applyFont="1" applyFill="1" applyBorder="1" applyAlignment="1" applyProtection="1">
      <alignment horizontal="right" vertical="center" shrinkToFit="1"/>
      <protection locked="0"/>
    </xf>
    <xf numFmtId="38" fontId="21" fillId="10" borderId="133" xfId="1" applyFont="1" applyFill="1" applyBorder="1" applyAlignment="1" applyProtection="1">
      <alignment horizontal="right" vertical="center" shrinkToFit="1"/>
      <protection locked="0"/>
    </xf>
    <xf numFmtId="38" fontId="21" fillId="10" borderId="155" xfId="1" applyFont="1" applyFill="1" applyBorder="1" applyAlignment="1" applyProtection="1">
      <alignment horizontal="right" vertical="center" shrinkToFit="1"/>
      <protection locked="0"/>
    </xf>
    <xf numFmtId="38" fontId="21" fillId="10" borderId="141" xfId="1" applyFont="1" applyFill="1" applyBorder="1" applyAlignment="1" applyProtection="1">
      <alignment horizontal="right" vertical="center" shrinkToFit="1"/>
      <protection locked="0"/>
    </xf>
    <xf numFmtId="38" fontId="21" fillId="10" borderId="11" xfId="1" applyFont="1" applyFill="1" applyBorder="1" applyAlignment="1" applyProtection="1">
      <alignment horizontal="right" vertical="center" shrinkToFit="1"/>
      <protection locked="0"/>
    </xf>
    <xf numFmtId="38" fontId="21" fillId="10" borderId="16" xfId="1" applyFont="1" applyFill="1" applyBorder="1" applyAlignment="1" applyProtection="1">
      <alignment horizontal="right" vertical="center" shrinkToFit="1"/>
      <protection locked="0"/>
    </xf>
    <xf numFmtId="38" fontId="21" fillId="0" borderId="10" xfId="1" applyFont="1" applyBorder="1" applyAlignment="1" applyProtection="1">
      <alignment horizontal="right" vertical="center" shrinkToFit="1"/>
      <protection locked="0"/>
    </xf>
    <xf numFmtId="38" fontId="21" fillId="0" borderId="21" xfId="1" applyFont="1" applyBorder="1" applyAlignment="1" applyProtection="1">
      <alignment horizontal="right" vertical="center" shrinkToFit="1"/>
      <protection locked="0"/>
    </xf>
    <xf numFmtId="38" fontId="21" fillId="0" borderId="143" xfId="1" applyFont="1" applyBorder="1" applyAlignment="1" applyProtection="1">
      <alignment horizontal="right" vertical="center" shrinkToFit="1"/>
      <protection locked="0"/>
    </xf>
    <xf numFmtId="38" fontId="21" fillId="0" borderId="151" xfId="1" applyFont="1" applyBorder="1" applyAlignment="1" applyProtection="1">
      <alignment horizontal="right" vertical="center" shrinkToFit="1"/>
      <protection locked="0"/>
    </xf>
    <xf numFmtId="38" fontId="21" fillId="0" borderId="153" xfId="1" applyFont="1" applyBorder="1" applyAlignment="1" applyProtection="1">
      <alignment horizontal="right" vertical="center" shrinkToFit="1"/>
      <protection locked="0"/>
    </xf>
    <xf numFmtId="38" fontId="21" fillId="0" borderId="119" xfId="1" applyFont="1" applyBorder="1" applyAlignment="1" applyProtection="1">
      <alignment horizontal="right" vertical="center" shrinkToFit="1"/>
      <protection locked="0"/>
    </xf>
    <xf numFmtId="38" fontId="21" fillId="0" borderId="146" xfId="1" applyFont="1" applyBorder="1" applyAlignment="1" applyProtection="1">
      <alignment horizontal="right" vertical="center" shrinkToFit="1"/>
      <protection locked="0"/>
    </xf>
    <xf numFmtId="38" fontId="21" fillId="0" borderId="66" xfId="1" applyFont="1" applyBorder="1" applyAlignment="1" applyProtection="1">
      <alignment horizontal="right" vertical="center" shrinkToFit="1"/>
      <protection locked="0"/>
    </xf>
    <xf numFmtId="38" fontId="21" fillId="0" borderId="7" xfId="1" applyFont="1" applyBorder="1" applyAlignment="1" applyProtection="1">
      <alignment horizontal="right" vertical="center" shrinkToFit="1"/>
      <protection locked="0"/>
    </xf>
    <xf numFmtId="38" fontId="21" fillId="0" borderId="12" xfId="1" applyFont="1" applyBorder="1" applyAlignment="1" applyProtection="1">
      <alignment horizontal="right" vertical="center" shrinkToFit="1"/>
      <protection locked="0"/>
    </xf>
    <xf numFmtId="179" fontId="8" fillId="3" borderId="78" xfId="0" applyNumberFormat="1" applyFont="1" applyFill="1" applyBorder="1" applyAlignment="1" applyProtection="1">
      <alignment horizontal="center" vertical="center" shrinkToFit="1"/>
      <protection locked="0"/>
    </xf>
    <xf numFmtId="179" fontId="8" fillId="3" borderId="124" xfId="0" applyNumberFormat="1" applyFont="1" applyFill="1" applyBorder="1" applyAlignment="1" applyProtection="1">
      <alignment horizontal="center" vertical="center" shrinkToFit="1"/>
      <protection locked="0"/>
    </xf>
    <xf numFmtId="179" fontId="8" fillId="4" borderId="82" xfId="0" applyNumberFormat="1" applyFont="1" applyFill="1" applyBorder="1" applyAlignment="1" applyProtection="1">
      <alignment horizontal="center" vertical="center" shrinkToFit="1"/>
      <protection locked="0"/>
    </xf>
    <xf numFmtId="179" fontId="8" fillId="4" borderId="76" xfId="0" applyNumberFormat="1" applyFont="1" applyFill="1" applyBorder="1" applyAlignment="1" applyProtection="1">
      <alignment horizontal="center" vertical="center" shrinkToFit="1"/>
      <protection locked="0"/>
    </xf>
    <xf numFmtId="179" fontId="8" fillId="4" borderId="81" xfId="0" applyNumberFormat="1" applyFont="1" applyFill="1" applyBorder="1" applyAlignment="1" applyProtection="1">
      <alignment horizontal="center" vertical="center" shrinkToFit="1"/>
      <protection locked="0"/>
    </xf>
    <xf numFmtId="179" fontId="8" fillId="4" borderId="80" xfId="0" applyNumberFormat="1" applyFont="1" applyFill="1" applyBorder="1" applyAlignment="1" applyProtection="1">
      <alignment horizontal="center" vertical="center" shrinkToFit="1"/>
      <protection locked="0"/>
    </xf>
    <xf numFmtId="179" fontId="8" fillId="3" borderId="79" xfId="0" applyNumberFormat="1" applyFont="1" applyFill="1" applyBorder="1" applyAlignment="1" applyProtection="1">
      <alignment horizontal="center" vertical="center" shrinkToFit="1"/>
      <protection locked="0"/>
    </xf>
    <xf numFmtId="179" fontId="8" fillId="3" borderId="76" xfId="0" applyNumberFormat="1" applyFont="1" applyFill="1" applyBorder="1" applyAlignment="1" applyProtection="1">
      <alignment horizontal="center" vertical="center" shrinkToFit="1"/>
      <protection locked="0"/>
    </xf>
    <xf numFmtId="179" fontId="8" fillId="3" borderId="81" xfId="0" applyNumberFormat="1" applyFont="1" applyFill="1" applyBorder="1" applyAlignment="1" applyProtection="1">
      <alignment horizontal="center" vertical="center" shrinkToFit="1"/>
      <protection locked="0"/>
    </xf>
    <xf numFmtId="38" fontId="21" fillId="0" borderId="69" xfId="1" applyFont="1" applyBorder="1" applyAlignment="1" applyProtection="1">
      <alignment horizontal="right" vertical="center" shrinkToFit="1"/>
      <protection locked="0"/>
    </xf>
    <xf numFmtId="38" fontId="21" fillId="0" borderId="93" xfId="1" applyFont="1" applyBorder="1" applyAlignment="1" applyProtection="1">
      <alignment horizontal="right" vertical="center" shrinkToFit="1"/>
      <protection locked="0"/>
    </xf>
    <xf numFmtId="38" fontId="21" fillId="0" borderId="72" xfId="1" applyFont="1" applyBorder="1" applyAlignment="1" applyProtection="1">
      <alignment horizontal="right" vertical="center" shrinkToFit="1"/>
      <protection locked="0"/>
    </xf>
    <xf numFmtId="179" fontId="8" fillId="0" borderId="16" xfId="0" applyNumberFormat="1" applyFont="1" applyFill="1" applyBorder="1" applyAlignment="1">
      <alignment horizontal="center" vertical="center"/>
    </xf>
    <xf numFmtId="38" fontId="21" fillId="0" borderId="16" xfId="1" applyFont="1" applyBorder="1" applyAlignment="1" applyProtection="1">
      <alignment horizontal="right" vertical="center" shrinkToFit="1"/>
      <protection locked="0"/>
    </xf>
    <xf numFmtId="179" fontId="8" fillId="0" borderId="157" xfId="0" applyNumberFormat="1" applyFont="1" applyFill="1" applyBorder="1" applyAlignment="1">
      <alignment horizontal="center" vertical="center"/>
    </xf>
    <xf numFmtId="38" fontId="21" fillId="0" borderId="67" xfId="1" applyFont="1" applyBorder="1" applyAlignment="1" applyProtection="1">
      <alignment horizontal="right" vertical="center" shrinkToFit="1"/>
      <protection locked="0"/>
    </xf>
    <xf numFmtId="0" fontId="8" fillId="0" borderId="0" xfId="0" applyFont="1" applyBorder="1">
      <alignment vertical="center"/>
    </xf>
    <xf numFmtId="0" fontId="21" fillId="0" borderId="0" xfId="0" applyFont="1" applyBorder="1">
      <alignment vertical="center"/>
    </xf>
    <xf numFmtId="38" fontId="21" fillId="0" borderId="0" xfId="1" applyFont="1" applyBorder="1" applyAlignment="1">
      <alignment vertical="center" shrinkToFit="1"/>
    </xf>
    <xf numFmtId="38" fontId="21" fillId="0" borderId="16" xfId="1" applyFont="1" applyFill="1" applyBorder="1" applyAlignment="1">
      <alignment vertical="center" shrinkToFit="1"/>
    </xf>
    <xf numFmtId="182" fontId="22" fillId="3" borderId="8" xfId="0" applyNumberFormat="1" applyFont="1" applyFill="1" applyBorder="1" applyAlignment="1">
      <alignment horizontal="center" vertical="center"/>
    </xf>
    <xf numFmtId="0" fontId="0" fillId="0" borderId="9" xfId="0" applyBorder="1" applyAlignment="1">
      <alignment vertical="center"/>
    </xf>
    <xf numFmtId="182" fontId="22" fillId="3" borderId="7" xfId="0" applyNumberFormat="1" applyFont="1" applyFill="1" applyBorder="1" applyAlignment="1">
      <alignment horizontal="center" vertical="center" wrapText="1"/>
    </xf>
    <xf numFmtId="0" fontId="0" fillId="0" borderId="7" xfId="0" applyBorder="1" applyAlignment="1">
      <alignment vertical="center"/>
    </xf>
    <xf numFmtId="0" fontId="9" fillId="5" borderId="8" xfId="0" applyFont="1" applyFill="1" applyBorder="1" applyAlignment="1">
      <alignment horizontal="center" vertical="center"/>
    </xf>
    <xf numFmtId="0" fontId="9" fillId="5" borderId="10" xfId="0" applyFont="1" applyFill="1" applyBorder="1" applyAlignment="1">
      <alignment horizontal="center" vertical="center"/>
    </xf>
    <xf numFmtId="182" fontId="22" fillId="3" borderId="7" xfId="0" applyNumberFormat="1" applyFont="1" applyFill="1" applyBorder="1" applyAlignment="1">
      <alignment horizontal="center" vertical="center"/>
    </xf>
    <xf numFmtId="182" fontId="3" fillId="5" borderId="7" xfId="0" applyNumberFormat="1" applyFont="1" applyFill="1" applyBorder="1" applyAlignment="1">
      <alignment horizontal="center" vertical="center"/>
    </xf>
    <xf numFmtId="182" fontId="3" fillId="5" borderId="8" xfId="0" applyNumberFormat="1" applyFont="1" applyFill="1" applyBorder="1" applyAlignment="1">
      <alignment horizontal="center" vertical="center"/>
    </xf>
    <xf numFmtId="182" fontId="3" fillId="5" borderId="83" xfId="0" applyNumberFormat="1" applyFont="1" applyFill="1" applyBorder="1" applyAlignment="1">
      <alignment horizontal="center" vertical="center"/>
    </xf>
    <xf numFmtId="0" fontId="9" fillId="5" borderId="7" xfId="0" applyFont="1" applyFill="1" applyBorder="1" applyAlignment="1">
      <alignment horizontal="center" vertical="center"/>
    </xf>
    <xf numFmtId="0" fontId="2" fillId="0" borderId="0" xfId="0" applyFont="1" applyBorder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28" xfId="0" applyBorder="1" applyAlignment="1">
      <alignment vertical="center" wrapText="1"/>
    </xf>
    <xf numFmtId="0" fontId="0" fillId="0" borderId="0" xfId="0" applyBorder="1" applyAlignment="1">
      <alignment vertical="center" wrapText="1"/>
    </xf>
    <xf numFmtId="179" fontId="20" fillId="0" borderId="15" xfId="0" applyNumberFormat="1" applyFont="1" applyFill="1" applyBorder="1" applyAlignment="1">
      <alignment horizontal="left" vertical="center" wrapText="1"/>
    </xf>
    <xf numFmtId="179" fontId="20" fillId="0" borderId="0" xfId="0" applyNumberFormat="1" applyFont="1" applyFill="1" applyBorder="1" applyAlignment="1">
      <alignment horizontal="left" vertical="center" wrapText="1"/>
    </xf>
    <xf numFmtId="0" fontId="0" fillId="0" borderId="16" xfId="0" applyBorder="1" applyAlignment="1">
      <alignment vertical="center"/>
    </xf>
    <xf numFmtId="0" fontId="16" fillId="0" borderId="0" xfId="0" applyFont="1" applyAlignment="1">
      <alignment horizontal="center" vertical="center"/>
    </xf>
    <xf numFmtId="176" fontId="6" fillId="6" borderId="17" xfId="0" applyNumberFormat="1" applyFont="1" applyFill="1" applyBorder="1" applyAlignment="1" applyProtection="1">
      <alignment horizontal="center" vertical="center"/>
    </xf>
    <xf numFmtId="176" fontId="6" fillId="6" borderId="23" xfId="0" applyNumberFormat="1" applyFont="1" applyFill="1" applyBorder="1" applyAlignment="1" applyProtection="1">
      <alignment horizontal="center" vertical="center"/>
    </xf>
    <xf numFmtId="176" fontId="6" fillId="6" borderId="21" xfId="0" applyNumberFormat="1" applyFont="1" applyFill="1" applyBorder="1" applyAlignment="1" applyProtection="1">
      <alignment horizontal="center" vertical="center"/>
    </xf>
    <xf numFmtId="179" fontId="34" fillId="0" borderId="15" xfId="0" applyNumberFormat="1" applyFont="1" applyFill="1" applyBorder="1" applyAlignment="1">
      <alignment horizontal="left" vertical="center" wrapText="1"/>
    </xf>
    <xf numFmtId="179" fontId="34" fillId="0" borderId="0" xfId="0" applyNumberFormat="1" applyFont="1" applyFill="1" applyBorder="1" applyAlignment="1">
      <alignment horizontal="left" vertical="center" wrapText="1"/>
    </xf>
    <xf numFmtId="182" fontId="3" fillId="5" borderId="17" xfId="0" applyNumberFormat="1" applyFont="1" applyFill="1" applyBorder="1" applyAlignment="1">
      <alignment horizontal="center" vertical="center"/>
    </xf>
    <xf numFmtId="182" fontId="3" fillId="5" borderId="98" xfId="0" applyNumberFormat="1" applyFont="1" applyFill="1" applyBorder="1" applyAlignment="1">
      <alignment horizontal="center" vertical="center"/>
    </xf>
    <xf numFmtId="176" fontId="6" fillId="6" borderId="17" xfId="0" applyNumberFormat="1" applyFont="1" applyFill="1" applyBorder="1" applyAlignment="1">
      <alignment horizontal="center" vertical="center"/>
    </xf>
    <xf numFmtId="176" fontId="6" fillId="6" borderId="23" xfId="0" applyNumberFormat="1" applyFont="1" applyFill="1" applyBorder="1" applyAlignment="1">
      <alignment horizontal="center" vertical="center"/>
    </xf>
    <xf numFmtId="176" fontId="6" fillId="6" borderId="21" xfId="0" applyNumberFormat="1" applyFont="1" applyFill="1" applyBorder="1" applyAlignment="1">
      <alignment horizontal="center" vertical="center"/>
    </xf>
    <xf numFmtId="176" fontId="6" fillId="6" borderId="89" xfId="0" applyNumberFormat="1" applyFont="1" applyFill="1" applyBorder="1" applyAlignment="1">
      <alignment horizontal="center" vertical="center"/>
    </xf>
    <xf numFmtId="176" fontId="6" fillId="6" borderId="90" xfId="0" applyNumberFormat="1" applyFont="1" applyFill="1" applyBorder="1" applyAlignment="1">
      <alignment horizontal="center" vertical="center"/>
    </xf>
    <xf numFmtId="0" fontId="2" fillId="0" borderId="0" xfId="0" applyFont="1" applyBorder="1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9" fillId="0" borderId="0" xfId="0" applyFont="1" applyFill="1" applyBorder="1" applyAlignment="1">
      <alignment horizontal="center" vertical="center"/>
    </xf>
    <xf numFmtId="0" fontId="9" fillId="0" borderId="16" xfId="0" applyFont="1" applyBorder="1" applyAlignment="1" applyProtection="1">
      <alignment vertical="center"/>
      <protection locked="0"/>
    </xf>
    <xf numFmtId="0" fontId="0" fillId="0" borderId="12" xfId="0" applyBorder="1" applyAlignment="1" applyProtection="1">
      <alignment vertical="center"/>
      <protection locked="0"/>
    </xf>
    <xf numFmtId="182" fontId="8" fillId="3" borderId="8" xfId="0" applyNumberFormat="1" applyFont="1" applyFill="1" applyBorder="1" applyAlignment="1">
      <alignment horizontal="center" vertical="center"/>
    </xf>
    <xf numFmtId="182" fontId="8" fillId="3" borderId="10" xfId="0" applyNumberFormat="1" applyFont="1" applyFill="1" applyBorder="1" applyAlignment="1">
      <alignment horizontal="center" vertical="center"/>
    </xf>
    <xf numFmtId="0" fontId="18" fillId="0" borderId="16" xfId="0" applyFont="1" applyBorder="1" applyAlignment="1" applyProtection="1">
      <alignment vertical="center"/>
      <protection locked="0"/>
    </xf>
    <xf numFmtId="0" fontId="15" fillId="0" borderId="12" xfId="0" applyFont="1" applyBorder="1" applyAlignment="1" applyProtection="1">
      <alignment vertical="center"/>
      <protection locked="0"/>
    </xf>
    <xf numFmtId="0" fontId="2" fillId="0" borderId="0" xfId="0" applyFont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179" fontId="20" fillId="0" borderId="28" xfId="0" applyNumberFormat="1" applyFont="1" applyFill="1" applyBorder="1" applyAlignment="1">
      <alignment horizontal="left" vertical="center" wrapText="1"/>
    </xf>
    <xf numFmtId="182" fontId="8" fillId="5" borderId="7" xfId="0" applyNumberFormat="1" applyFont="1" applyFill="1" applyBorder="1" applyAlignment="1">
      <alignment horizontal="center" vertical="center"/>
    </xf>
    <xf numFmtId="176" fontId="6" fillId="2" borderId="0" xfId="0" applyNumberFormat="1" applyFont="1" applyFill="1" applyBorder="1" applyAlignment="1">
      <alignment horizontal="center" vertical="center"/>
    </xf>
    <xf numFmtId="176" fontId="6" fillId="6" borderId="91" xfId="0" applyNumberFormat="1" applyFont="1" applyFill="1" applyBorder="1" applyAlignment="1">
      <alignment horizontal="center" vertical="center"/>
    </xf>
    <xf numFmtId="0" fontId="15" fillId="0" borderId="19" xfId="0" applyFont="1" applyBorder="1" applyAlignment="1" applyProtection="1">
      <alignment vertical="center"/>
      <protection locked="0"/>
    </xf>
    <xf numFmtId="0" fontId="18" fillId="0" borderId="16" xfId="0" applyFont="1" applyBorder="1" applyAlignment="1" applyProtection="1">
      <alignment horizontal="center" vertical="center"/>
      <protection locked="0"/>
    </xf>
    <xf numFmtId="0" fontId="18" fillId="0" borderId="19" xfId="0" applyFont="1" applyBorder="1" applyAlignment="1" applyProtection="1">
      <alignment horizontal="center" vertical="center"/>
      <protection locked="0"/>
    </xf>
    <xf numFmtId="0" fontId="18" fillId="0" borderId="12" xfId="0" applyFont="1" applyBorder="1" applyAlignment="1" applyProtection="1">
      <alignment horizontal="center" vertical="center"/>
      <protection locked="0"/>
    </xf>
    <xf numFmtId="0" fontId="23" fillId="0" borderId="0" xfId="0" applyFont="1" applyBorder="1" applyAlignment="1">
      <alignment horizontal="left" vertical="center" wrapText="1"/>
    </xf>
    <xf numFmtId="182" fontId="8" fillId="0" borderId="0" xfId="0" applyNumberFormat="1" applyFont="1" applyFill="1" applyBorder="1" applyAlignment="1">
      <alignment horizontal="left" vertical="center"/>
    </xf>
    <xf numFmtId="182" fontId="8" fillId="5" borderId="8" xfId="0" applyNumberFormat="1" applyFont="1" applyFill="1" applyBorder="1" applyAlignment="1">
      <alignment horizontal="center" vertical="center"/>
    </xf>
    <xf numFmtId="176" fontId="6" fillId="6" borderId="51" xfId="0" applyNumberFormat="1" applyFont="1" applyFill="1" applyBorder="1" applyAlignment="1">
      <alignment horizontal="center" vertical="center"/>
    </xf>
    <xf numFmtId="176" fontId="6" fillId="6" borderId="2" xfId="0" applyNumberFormat="1" applyFont="1" applyFill="1" applyBorder="1" applyAlignment="1">
      <alignment horizontal="center" vertical="center"/>
    </xf>
    <xf numFmtId="176" fontId="6" fillId="6" borderId="3" xfId="0" applyNumberFormat="1" applyFont="1" applyFill="1" applyBorder="1" applyAlignment="1">
      <alignment horizontal="center" vertical="center"/>
    </xf>
    <xf numFmtId="38" fontId="8" fillId="0" borderId="58" xfId="1" applyFont="1" applyBorder="1" applyAlignment="1" applyProtection="1">
      <alignment horizontal="center" vertical="center" shrinkToFit="1"/>
      <protection locked="0"/>
    </xf>
    <xf numFmtId="38" fontId="8" fillId="0" borderId="60" xfId="1" applyFont="1" applyBorder="1" applyAlignment="1" applyProtection="1">
      <alignment horizontal="center" vertical="center" shrinkToFit="1"/>
      <protection locked="0"/>
    </xf>
    <xf numFmtId="38" fontId="8" fillId="0" borderId="62" xfId="1" applyFont="1" applyBorder="1" applyAlignment="1" applyProtection="1">
      <alignment horizontal="center" vertical="center" shrinkToFit="1"/>
      <protection locked="0"/>
    </xf>
    <xf numFmtId="176" fontId="6" fillId="6" borderId="85" xfId="0" applyNumberFormat="1" applyFont="1" applyFill="1" applyBorder="1" applyAlignment="1">
      <alignment horizontal="center" vertical="center"/>
    </xf>
    <xf numFmtId="176" fontId="6" fillId="6" borderId="86" xfId="0" applyNumberFormat="1" applyFont="1" applyFill="1" applyBorder="1" applyAlignment="1">
      <alignment horizontal="center" vertical="center"/>
    </xf>
    <xf numFmtId="176" fontId="6" fillId="6" borderId="87" xfId="0" applyNumberFormat="1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178" fontId="33" fillId="0" borderId="8" xfId="0" applyNumberFormat="1" applyFont="1" applyFill="1" applyBorder="1" applyAlignment="1">
      <alignment horizontal="right" vertical="center"/>
    </xf>
    <xf numFmtId="178" fontId="33" fillId="0" borderId="9" xfId="0" applyNumberFormat="1" applyFont="1" applyFill="1" applyBorder="1" applyAlignment="1">
      <alignment horizontal="right" vertical="center"/>
    </xf>
    <xf numFmtId="178" fontId="33" fillId="0" borderId="10" xfId="0" applyNumberFormat="1" applyFont="1" applyFill="1" applyBorder="1" applyAlignment="1">
      <alignment horizontal="right" vertical="center"/>
    </xf>
    <xf numFmtId="182" fontId="8" fillId="2" borderId="0" xfId="0" applyNumberFormat="1" applyFont="1" applyFill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178" fontId="5" fillId="0" borderId="43" xfId="0" applyNumberFormat="1" applyFont="1" applyBorder="1" applyAlignment="1">
      <alignment horizontal="left" vertical="center"/>
    </xf>
    <xf numFmtId="0" fontId="0" fillId="0" borderId="43" xfId="0" applyBorder="1" applyAlignment="1">
      <alignment vertical="center"/>
    </xf>
    <xf numFmtId="176" fontId="6" fillId="0" borderId="0" xfId="0" applyNumberFormat="1" applyFont="1" applyFill="1" applyBorder="1" applyAlignment="1">
      <alignment horizontal="center" vertical="center"/>
    </xf>
    <xf numFmtId="176" fontId="6" fillId="6" borderId="108" xfId="0" applyNumberFormat="1" applyFont="1" applyFill="1" applyBorder="1" applyAlignment="1">
      <alignment horizontal="center" vertical="center"/>
    </xf>
    <xf numFmtId="176" fontId="6" fillId="6" borderId="109" xfId="0" applyNumberFormat="1" applyFont="1" applyFill="1" applyBorder="1" applyAlignment="1">
      <alignment horizontal="center" vertical="center"/>
    </xf>
    <xf numFmtId="176" fontId="6" fillId="6" borderId="110" xfId="0" applyNumberFormat="1" applyFont="1" applyFill="1" applyBorder="1" applyAlignment="1">
      <alignment horizontal="center" vertical="center"/>
    </xf>
    <xf numFmtId="179" fontId="8" fillId="0" borderId="114" xfId="0" applyNumberFormat="1" applyFont="1" applyFill="1" applyBorder="1" applyAlignment="1">
      <alignment horizontal="center" vertical="center"/>
    </xf>
    <xf numFmtId="179" fontId="8" fillId="0" borderId="123" xfId="0" applyNumberFormat="1" applyFont="1" applyFill="1" applyBorder="1" applyAlignment="1">
      <alignment horizontal="center" vertical="center"/>
    </xf>
    <xf numFmtId="179" fontId="8" fillId="0" borderId="117" xfId="0" applyNumberFormat="1" applyFont="1" applyFill="1" applyBorder="1" applyAlignment="1">
      <alignment horizontal="center" vertical="center"/>
    </xf>
    <xf numFmtId="179" fontId="8" fillId="0" borderId="77" xfId="0" applyNumberFormat="1" applyFont="1" applyFill="1" applyBorder="1" applyAlignment="1">
      <alignment horizontal="center" vertical="center"/>
    </xf>
    <xf numFmtId="179" fontId="8" fillId="0" borderId="78" xfId="0" applyNumberFormat="1" applyFont="1" applyFill="1" applyBorder="1" applyAlignment="1">
      <alignment horizontal="center" vertical="center"/>
    </xf>
    <xf numFmtId="182" fontId="8" fillId="3" borderId="7" xfId="0" applyNumberFormat="1" applyFont="1" applyFill="1" applyBorder="1" applyAlignment="1">
      <alignment horizontal="center" vertical="center"/>
    </xf>
    <xf numFmtId="182" fontId="8" fillId="0" borderId="0" xfId="0" applyNumberFormat="1" applyFont="1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182" fontId="8" fillId="5" borderId="9" xfId="0" applyNumberFormat="1" applyFont="1" applyFill="1" applyBorder="1" applyAlignment="1">
      <alignment horizontal="center" vertical="center"/>
    </xf>
    <xf numFmtId="38" fontId="33" fillId="0" borderId="102" xfId="1" applyFont="1" applyBorder="1" applyAlignment="1" applyProtection="1">
      <alignment horizontal="right" vertical="center" shrinkToFit="1"/>
      <protection locked="0"/>
    </xf>
    <xf numFmtId="38" fontId="33" fillId="0" borderId="103" xfId="1" applyFont="1" applyBorder="1" applyAlignment="1" applyProtection="1">
      <alignment horizontal="right" vertical="center" shrinkToFit="1"/>
      <protection locked="0"/>
    </xf>
    <xf numFmtId="38" fontId="33" fillId="0" borderId="104" xfId="1" applyFont="1" applyBorder="1" applyAlignment="1" applyProtection="1">
      <alignment horizontal="right" vertical="center" shrinkToFit="1"/>
      <protection locked="0"/>
    </xf>
    <xf numFmtId="0" fontId="9" fillId="5" borderId="9" xfId="0" applyFont="1" applyFill="1" applyBorder="1" applyAlignment="1">
      <alignment horizontal="center" vertical="center"/>
    </xf>
    <xf numFmtId="178" fontId="33" fillId="0" borderId="105" xfId="0" applyNumberFormat="1" applyFont="1" applyFill="1" applyBorder="1" applyAlignment="1">
      <alignment horizontal="right" vertical="center"/>
    </xf>
    <xf numFmtId="178" fontId="33" fillId="0" borderId="106" xfId="0" applyNumberFormat="1" applyFont="1" applyFill="1" applyBorder="1" applyAlignment="1">
      <alignment horizontal="right" vertical="center"/>
    </xf>
    <xf numFmtId="178" fontId="33" fillId="0" borderId="107" xfId="0" applyNumberFormat="1" applyFont="1" applyFill="1" applyBorder="1" applyAlignment="1">
      <alignment horizontal="right" vertical="center"/>
    </xf>
    <xf numFmtId="179" fontId="8" fillId="0" borderId="124" xfId="0" applyNumberFormat="1" applyFont="1" applyFill="1" applyBorder="1" applyAlignment="1">
      <alignment horizontal="center" vertical="center"/>
    </xf>
    <xf numFmtId="179" fontId="8" fillId="0" borderId="125" xfId="0" applyNumberFormat="1" applyFont="1" applyFill="1" applyBorder="1" applyAlignment="1">
      <alignment horizontal="center" vertical="center"/>
    </xf>
    <xf numFmtId="179" fontId="8" fillId="0" borderId="120" xfId="0" applyNumberFormat="1" applyFont="1" applyFill="1" applyBorder="1" applyAlignment="1">
      <alignment horizontal="center" vertical="center"/>
    </xf>
    <xf numFmtId="179" fontId="8" fillId="0" borderId="113" xfId="0" applyNumberFormat="1" applyFont="1" applyFill="1" applyBorder="1" applyAlignment="1">
      <alignment horizontal="center" vertical="center"/>
    </xf>
    <xf numFmtId="179" fontId="8" fillId="0" borderId="127" xfId="0" applyNumberFormat="1" applyFont="1" applyFill="1" applyBorder="1" applyAlignment="1">
      <alignment horizontal="center" vertical="center"/>
    </xf>
    <xf numFmtId="179" fontId="8" fillId="0" borderId="128" xfId="0" applyNumberFormat="1" applyFont="1" applyFill="1" applyBorder="1" applyAlignment="1">
      <alignment horizontal="center" vertical="center"/>
    </xf>
    <xf numFmtId="38" fontId="21" fillId="0" borderId="78" xfId="1" applyFont="1" applyBorder="1" applyAlignment="1" applyProtection="1">
      <alignment horizontal="right" vertical="center" shrinkToFit="1"/>
      <protection locked="0"/>
    </xf>
    <xf numFmtId="38" fontId="21" fillId="0" borderId="118" xfId="1" applyFont="1" applyBorder="1" applyAlignment="1" applyProtection="1">
      <alignment horizontal="right" vertical="center" shrinkToFit="1"/>
      <protection locked="0"/>
    </xf>
    <xf numFmtId="38" fontId="21" fillId="0" borderId="119" xfId="1" applyFont="1" applyBorder="1" applyAlignment="1" applyProtection="1">
      <alignment horizontal="right" vertical="center" shrinkToFit="1"/>
      <protection locked="0"/>
    </xf>
    <xf numFmtId="176" fontId="6" fillId="2" borderId="78" xfId="0" applyNumberFormat="1" applyFont="1" applyFill="1" applyBorder="1" applyAlignment="1">
      <alignment horizontal="center" vertical="center"/>
    </xf>
    <xf numFmtId="176" fontId="6" fillId="2" borderId="77" xfId="0" applyNumberFormat="1" applyFont="1" applyFill="1" applyBorder="1" applyAlignment="1">
      <alignment horizontal="center" vertical="center"/>
    </xf>
    <xf numFmtId="176" fontId="6" fillId="2" borderId="124" xfId="0" applyNumberFormat="1" applyFont="1" applyFill="1" applyBorder="1" applyAlignment="1">
      <alignment horizontal="center" vertical="center"/>
    </xf>
    <xf numFmtId="176" fontId="6" fillId="2" borderId="126" xfId="0" applyNumberFormat="1" applyFont="1" applyFill="1" applyBorder="1" applyAlignment="1">
      <alignment horizontal="center" vertical="center"/>
    </xf>
    <xf numFmtId="176" fontId="6" fillId="2" borderId="125" xfId="0" applyNumberFormat="1" applyFont="1" applyFill="1" applyBorder="1" applyAlignment="1">
      <alignment horizontal="center" vertical="center"/>
    </xf>
    <xf numFmtId="38" fontId="21" fillId="0" borderId="129" xfId="1" applyFont="1" applyBorder="1" applyAlignment="1" applyProtection="1">
      <alignment horizontal="right" vertical="center" shrinkToFit="1"/>
      <protection locked="0"/>
    </xf>
    <xf numFmtId="38" fontId="21" fillId="0" borderId="130" xfId="1" applyFont="1" applyBorder="1" applyAlignment="1" applyProtection="1">
      <alignment horizontal="right" vertical="center" shrinkToFit="1"/>
      <protection locked="0"/>
    </xf>
    <xf numFmtId="38" fontId="21" fillId="0" borderId="131" xfId="1" applyFont="1" applyBorder="1" applyAlignment="1" applyProtection="1">
      <alignment horizontal="right" vertical="center" shrinkToFit="1"/>
      <protection locked="0"/>
    </xf>
    <xf numFmtId="38" fontId="21" fillId="0" borderId="112" xfId="1" applyFont="1" applyBorder="1" applyAlignment="1" applyProtection="1">
      <alignment horizontal="right" vertical="center" shrinkToFit="1"/>
      <protection locked="0"/>
    </xf>
    <xf numFmtId="38" fontId="21" fillId="0" borderId="132" xfId="1" applyFont="1" applyBorder="1" applyAlignment="1" applyProtection="1">
      <alignment horizontal="right" vertical="center" shrinkToFit="1"/>
      <protection locked="0"/>
    </xf>
    <xf numFmtId="38" fontId="21" fillId="0" borderId="122" xfId="1" applyFont="1" applyBorder="1" applyAlignment="1" applyProtection="1">
      <alignment horizontal="right" vertical="center" shrinkToFit="1"/>
      <protection locked="0"/>
    </xf>
    <xf numFmtId="38" fontId="21" fillId="0" borderId="115" xfId="1" applyFont="1" applyBorder="1" applyAlignment="1" applyProtection="1">
      <alignment horizontal="right" vertical="center" shrinkToFit="1"/>
      <protection locked="0"/>
    </xf>
    <xf numFmtId="38" fontId="21" fillId="0" borderId="116" xfId="1" applyFont="1" applyBorder="1" applyAlignment="1" applyProtection="1">
      <alignment horizontal="right" vertical="center" shrinkToFit="1"/>
      <protection locked="0"/>
    </xf>
    <xf numFmtId="38" fontId="21" fillId="0" borderId="111" xfId="1" applyFont="1" applyBorder="1" applyAlignment="1" applyProtection="1">
      <alignment horizontal="right" vertical="center" shrinkToFit="1"/>
      <protection locked="0"/>
    </xf>
    <xf numFmtId="38" fontId="21" fillId="0" borderId="121" xfId="1" applyFont="1" applyBorder="1" applyAlignment="1" applyProtection="1">
      <alignment horizontal="right" vertical="center" shrinkToFit="1"/>
      <protection locked="0"/>
    </xf>
    <xf numFmtId="38" fontId="21" fillId="0" borderId="77" xfId="1" applyFont="1" applyBorder="1" applyAlignment="1" applyProtection="1">
      <alignment horizontal="right" vertical="center" shrinkToFit="1"/>
      <protection locked="0"/>
    </xf>
    <xf numFmtId="0" fontId="15" fillId="0" borderId="0" xfId="0" applyFont="1" applyBorder="1" applyAlignment="1">
      <alignment horizontal="left" vertical="center" wrapText="1"/>
    </xf>
    <xf numFmtId="182" fontId="8" fillId="5" borderId="83" xfId="0" applyNumberFormat="1" applyFont="1" applyFill="1" applyBorder="1" applyAlignment="1">
      <alignment horizontal="center" vertical="center"/>
    </xf>
    <xf numFmtId="178" fontId="33" fillId="0" borderId="20" xfId="0" applyNumberFormat="1" applyFont="1" applyFill="1" applyBorder="1" applyAlignment="1">
      <alignment horizontal="right" vertical="center"/>
    </xf>
    <xf numFmtId="178" fontId="33" fillId="0" borderId="15" xfId="0" applyNumberFormat="1" applyFont="1" applyFill="1" applyBorder="1" applyAlignment="1">
      <alignment horizontal="right" vertical="center"/>
    </xf>
    <xf numFmtId="178" fontId="33" fillId="0" borderId="11" xfId="0" applyNumberFormat="1" applyFont="1" applyFill="1" applyBorder="1" applyAlignment="1">
      <alignment horizontal="right" vertical="center"/>
    </xf>
    <xf numFmtId="38" fontId="21" fillId="2" borderId="78" xfId="1" applyFont="1" applyFill="1" applyBorder="1" applyAlignment="1" applyProtection="1">
      <alignment horizontal="right" vertical="center" shrinkToFit="1"/>
      <protection locked="0"/>
    </xf>
    <xf numFmtId="38" fontId="21" fillId="2" borderId="118" xfId="1" applyFont="1" applyFill="1" applyBorder="1" applyAlignment="1" applyProtection="1">
      <alignment horizontal="right" vertical="center" shrinkToFit="1"/>
      <protection locked="0"/>
    </xf>
    <xf numFmtId="38" fontId="21" fillId="2" borderId="77" xfId="1" applyFont="1" applyFill="1" applyBorder="1" applyAlignment="1" applyProtection="1">
      <alignment horizontal="right" vertical="center" shrinkToFit="1"/>
      <protection locked="0"/>
    </xf>
    <xf numFmtId="38" fontId="21" fillId="0" borderId="8" xfId="1" applyFont="1" applyBorder="1" applyAlignment="1" applyProtection="1">
      <alignment horizontal="right" vertical="center" shrinkToFit="1"/>
      <protection locked="0"/>
    </xf>
    <xf numFmtId="38" fontId="21" fillId="0" borderId="9" xfId="1" applyFont="1" applyBorder="1" applyAlignment="1" applyProtection="1">
      <alignment horizontal="right" vertical="center" shrinkToFit="1"/>
      <protection locked="0"/>
    </xf>
    <xf numFmtId="38" fontId="21" fillId="0" borderId="10" xfId="1" applyFont="1" applyBorder="1" applyAlignment="1" applyProtection="1">
      <alignment horizontal="right" vertical="center" shrinkToFit="1"/>
      <protection locked="0"/>
    </xf>
    <xf numFmtId="38" fontId="21" fillId="0" borderId="134" xfId="1" applyFont="1" applyBorder="1" applyAlignment="1" applyProtection="1">
      <alignment horizontal="right" vertical="center" shrinkToFit="1"/>
      <protection locked="0"/>
    </xf>
    <xf numFmtId="38" fontId="21" fillId="0" borderId="133" xfId="1" applyFont="1" applyBorder="1" applyAlignment="1" applyProtection="1">
      <alignment horizontal="right" vertical="center" shrinkToFit="1"/>
      <protection locked="0"/>
    </xf>
    <xf numFmtId="38" fontId="21" fillId="0" borderId="142" xfId="1" applyFont="1" applyBorder="1" applyAlignment="1" applyProtection="1">
      <alignment horizontal="right" vertical="center" shrinkToFit="1"/>
      <protection locked="0"/>
    </xf>
    <xf numFmtId="38" fontId="21" fillId="0" borderId="140" xfId="1" applyFont="1" applyBorder="1" applyAlignment="1" applyProtection="1">
      <alignment horizontal="right" vertical="center" shrinkToFit="1"/>
      <protection locked="0"/>
    </xf>
    <xf numFmtId="38" fontId="21" fillId="0" borderId="143" xfId="1" applyFont="1" applyBorder="1" applyAlignment="1" applyProtection="1">
      <alignment horizontal="right" vertical="center" shrinkToFit="1"/>
      <protection locked="0"/>
    </xf>
    <xf numFmtId="38" fontId="21" fillId="0" borderId="136" xfId="1" applyFont="1" applyBorder="1" applyAlignment="1" applyProtection="1">
      <alignment horizontal="right" vertical="center" shrinkToFit="1"/>
      <protection locked="0"/>
    </xf>
    <xf numFmtId="38" fontId="21" fillId="0" borderId="137" xfId="1" applyFont="1" applyBorder="1" applyAlignment="1" applyProtection="1">
      <alignment horizontal="right" vertical="center" shrinkToFit="1"/>
      <protection locked="0"/>
    </xf>
    <xf numFmtId="38" fontId="21" fillId="0" borderId="138" xfId="1" applyFont="1" applyBorder="1" applyAlignment="1" applyProtection="1">
      <alignment horizontal="right" vertical="center" shrinkToFit="1"/>
      <protection locked="0"/>
    </xf>
    <xf numFmtId="38" fontId="21" fillId="0" borderId="139" xfId="1" applyFont="1" applyBorder="1" applyAlignment="1" applyProtection="1">
      <alignment horizontal="right" vertical="center" shrinkToFit="1"/>
      <protection locked="0"/>
    </xf>
    <xf numFmtId="38" fontId="21" fillId="0" borderId="141" xfId="1" applyFont="1" applyBorder="1" applyAlignment="1" applyProtection="1">
      <alignment horizontal="right" vertical="center" shrinkToFit="1"/>
      <protection locked="0"/>
    </xf>
    <xf numFmtId="38" fontId="21" fillId="0" borderId="135" xfId="1" applyFont="1" applyBorder="1" applyAlignment="1" applyProtection="1">
      <alignment horizontal="right" vertical="center" shrinkToFit="1"/>
      <protection locked="0"/>
    </xf>
    <xf numFmtId="38" fontId="21" fillId="0" borderId="15" xfId="1" applyFont="1" applyBorder="1" applyAlignment="1" applyProtection="1">
      <alignment horizontal="right" vertical="center" shrinkToFit="1"/>
      <protection locked="0"/>
    </xf>
    <xf numFmtId="38" fontId="21" fillId="0" borderId="11" xfId="1" applyFont="1" applyBorder="1" applyAlignment="1" applyProtection="1">
      <alignment horizontal="right" vertical="center" shrinkToFit="1"/>
      <protection locked="0"/>
    </xf>
    <xf numFmtId="179" fontId="34" fillId="0" borderId="28" xfId="0" applyNumberFormat="1" applyFont="1" applyFill="1" applyBorder="1" applyAlignment="1">
      <alignment horizontal="left" vertical="center" wrapText="1"/>
    </xf>
  </cellXfs>
  <cellStyles count="2">
    <cellStyle name="桁区切り" xfId="1" builtinId="6"/>
    <cellStyle name="標準" xfId="0" builtinId="0"/>
  </cellStyles>
  <dxfs count="187">
    <dxf>
      <font>
        <strike val="0"/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</dxfs>
  <tableStyles count="0" defaultTableStyle="TableStyleMedium2" defaultPivotStyle="PivotStyleLight16"/>
  <colors>
    <mruColors>
      <color rgb="FFFFFFCC"/>
      <color rgb="FFFFFF99"/>
      <color rgb="FF66FFFF"/>
      <color rgb="FF000000"/>
      <color rgb="FF00CCFF"/>
      <color rgb="FF66FF99"/>
      <color rgb="FF66FF66"/>
      <color rgb="FFF97A6D"/>
      <color rgb="FF9999FF"/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127000</xdr:rowOff>
    </xdr:from>
    <xdr:to>
      <xdr:col>46</xdr:col>
      <xdr:colOff>179837</xdr:colOff>
      <xdr:row>288</xdr:row>
      <xdr:rowOff>82730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222500"/>
          <a:ext cx="33390337" cy="548197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4570</xdr:colOff>
      <xdr:row>0</xdr:row>
      <xdr:rowOff>25989</xdr:rowOff>
    </xdr:from>
    <xdr:to>
      <xdr:col>2</xdr:col>
      <xdr:colOff>729130</xdr:colOff>
      <xdr:row>1</xdr:row>
      <xdr:rowOff>33459</xdr:rowOff>
    </xdr:to>
    <xdr:sp macro="" textlink="">
      <xdr:nvSpPr>
        <xdr:cNvPr id="2" name="テキスト ボックス 21"/>
        <xdr:cNvSpPr txBox="1"/>
      </xdr:nvSpPr>
      <xdr:spPr>
        <a:xfrm>
          <a:off x="144270" y="25989"/>
          <a:ext cx="1213510" cy="286870"/>
        </a:xfrm>
        <a:prstGeom prst="rect">
          <a:avLst/>
        </a:prstGeom>
        <a:solidFill>
          <a:sysClr val="window" lastClr="FFFFFF"/>
        </a:solidFill>
        <a:ln w="12700">
          <a:solidFill>
            <a:prstClr val="black"/>
          </a:solidFill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spcAft>
              <a:spcPts val="0"/>
            </a:spcAft>
          </a:pPr>
          <a:r>
            <a:rPr lang="ja-JP" sz="1050" kern="10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Times New Roman" panose="02020603050405020304" pitchFamily="18" charset="0"/>
            </a:rPr>
            <a:t>第</a:t>
          </a:r>
          <a:r>
            <a:rPr lang="en-US" altLang="ja-JP" sz="1050" kern="10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Times New Roman" panose="02020603050405020304" pitchFamily="18" charset="0"/>
            </a:rPr>
            <a:t>11</a:t>
          </a:r>
          <a:r>
            <a:rPr lang="ja-JP" sz="1050" kern="10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Times New Roman" panose="02020603050405020304" pitchFamily="18" charset="0"/>
            </a:rPr>
            <a:t>次</a:t>
          </a:r>
        </a:p>
      </xdr:txBody>
    </xdr:sp>
    <xdr:clientData/>
  </xdr:twoCellAnchor>
  <xdr:twoCellAnchor>
    <xdr:from>
      <xdr:col>10</xdr:col>
      <xdr:colOff>1135531</xdr:colOff>
      <xdr:row>3</xdr:row>
      <xdr:rowOff>112057</xdr:rowOff>
    </xdr:from>
    <xdr:to>
      <xdr:col>17</xdr:col>
      <xdr:colOff>433295</xdr:colOff>
      <xdr:row>6</xdr:row>
      <xdr:rowOff>45207</xdr:rowOff>
    </xdr:to>
    <xdr:sp macro="" textlink="">
      <xdr:nvSpPr>
        <xdr:cNvPr id="4" name="テキスト ボックス 21"/>
        <xdr:cNvSpPr txBox="1"/>
      </xdr:nvSpPr>
      <xdr:spPr>
        <a:xfrm>
          <a:off x="7352181" y="1026457"/>
          <a:ext cx="4225364" cy="631650"/>
        </a:xfrm>
        <a:prstGeom prst="rect">
          <a:avLst/>
        </a:prstGeom>
        <a:solidFill>
          <a:sysClr val="window" lastClr="FFFFFF"/>
        </a:solidFill>
        <a:ln w="12700">
          <a:solidFill>
            <a:prstClr val="black"/>
          </a:solidFill>
        </a:ln>
        <a:effectLst/>
      </xdr:spPr>
      <xdr:txBody>
        <a:bodyPr rot="0" spcFirstLastPara="0" vert="horz" wrap="square" lIns="36000" tIns="45720" rIns="3600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ja-JP" sz="1200" b="1">
              <a:effectLst/>
              <a:latin typeface="+mn-lt"/>
              <a:ea typeface="+mn-ea"/>
              <a:cs typeface="+mn-cs"/>
            </a:rPr>
            <a:t>掛け率</a:t>
          </a:r>
          <a:r>
            <a:rPr lang="ja-JP" altLang="ja-JP" sz="1200">
              <a:effectLst/>
              <a:latin typeface="+mn-lt"/>
              <a:ea typeface="+mn-ea"/>
              <a:cs typeface="+mn-cs"/>
            </a:rPr>
            <a:t> </a:t>
          </a:r>
          <a:r>
            <a:rPr lang="ja-JP" altLang="en-US" sz="1200" b="1">
              <a:effectLst/>
              <a:latin typeface="+mn-lt"/>
              <a:ea typeface="+mn-ea"/>
              <a:cs typeface="+mn-cs"/>
            </a:rPr>
            <a:t>➋</a:t>
          </a:r>
          <a:r>
            <a:rPr lang="en-US" altLang="ja-JP" sz="1200" b="1">
              <a:effectLst/>
              <a:latin typeface="+mn-lt"/>
              <a:ea typeface="+mn-ea"/>
              <a:cs typeface="+mn-cs"/>
            </a:rPr>
            <a:t> 0.4</a:t>
          </a:r>
          <a:r>
            <a:rPr lang="ja-JP" altLang="en-US" sz="1100">
              <a:effectLst/>
              <a:latin typeface="+mn-lt"/>
              <a:ea typeface="+mn-ea"/>
              <a:cs typeface="+mn-cs"/>
            </a:rPr>
            <a:t>　　</a:t>
          </a:r>
          <a:r>
            <a:rPr lang="ja-JP" altLang="en-US" sz="1100" baseline="0">
              <a:effectLst/>
              <a:latin typeface="+mn-lt"/>
              <a:ea typeface="+mn-ea"/>
              <a:cs typeface="+mn-cs"/>
            </a:rPr>
            <a:t> 「非認証店」又は</a:t>
          </a:r>
          <a:r>
            <a:rPr lang="ja-JP" altLang="ja-JP" sz="1100">
              <a:effectLst/>
              <a:latin typeface="+mn-lt"/>
              <a:ea typeface="+mn-ea"/>
              <a:cs typeface="+mn-cs"/>
            </a:rPr>
            <a:t>　　</a:t>
          </a:r>
          <a:endParaRPr lang="en-US" altLang="ja-JP" sz="1100">
            <a:effectLst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100"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 sz="800">
              <a:effectLst/>
              <a:latin typeface="+mn-lt"/>
              <a:ea typeface="+mn-ea"/>
              <a:cs typeface="+mn-cs"/>
            </a:rPr>
            <a:t>　</a:t>
          </a:r>
          <a:r>
            <a:rPr lang="ja-JP" altLang="ja-JP" sz="800" b="1">
              <a:effectLst/>
              <a:latin typeface="+mn-lt"/>
              <a:ea typeface="+mn-ea"/>
              <a:cs typeface="+mn-cs"/>
            </a:rPr>
            <a:t>チェックボックス</a:t>
          </a:r>
          <a:r>
            <a:rPr lang="ja-JP" altLang="en-US" sz="1100">
              <a:effectLst/>
              <a:latin typeface="+mn-lt"/>
              <a:ea typeface="+mn-ea"/>
              <a:cs typeface="+mn-cs"/>
            </a:rPr>
            <a:t>　　</a:t>
          </a:r>
          <a:r>
            <a:rPr lang="ja-JP" altLang="en-US" sz="1100" baseline="0">
              <a:effectLst/>
              <a:latin typeface="+mn-lt"/>
              <a:ea typeface="+mn-ea"/>
              <a:cs typeface="+mn-cs"/>
            </a:rPr>
            <a:t> 午後８時までの時短営業（酒類提供なし）を選択した </a:t>
          </a:r>
          <a:endParaRPr lang="ja-JP" altLang="ja-JP" sz="1100">
            <a:effectLst/>
            <a:latin typeface="+mn-lt"/>
            <a:ea typeface="+mn-ea"/>
            <a:cs typeface="+mn-cs"/>
          </a:endParaRPr>
        </a:p>
        <a:p>
          <a:pPr algn="l"/>
          <a:r>
            <a:rPr lang="ja-JP" altLang="en-US" sz="1100">
              <a:effectLst/>
              <a:latin typeface="+mn-lt"/>
              <a:ea typeface="+mn-ea"/>
              <a:cs typeface="+mn-cs"/>
            </a:rPr>
            <a:t>　　　　　　　　　　　「かがわ安心飲食店認証制度」の認証店</a:t>
          </a:r>
          <a:r>
            <a:rPr lang="ja-JP" altLang="ja-JP" sz="1100" b="1">
              <a:effectLst/>
              <a:latin typeface="+mn-lt"/>
              <a:ea typeface="+mn-ea"/>
              <a:cs typeface="+mn-cs"/>
            </a:rPr>
            <a:t>　　</a:t>
          </a:r>
          <a:endParaRPr lang="ja-JP" sz="1050" kern="100">
            <a:effectLst/>
            <a:latin typeface="ＭＳ Ｐゴシック" panose="020B0600070205080204" pitchFamily="50" charset="-128"/>
            <a:ea typeface="ＭＳ Ｐゴシック" panose="020B0600070205080204" pitchFamily="50" charset="-128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4</xdr:col>
      <xdr:colOff>1117703</xdr:colOff>
      <xdr:row>3</xdr:row>
      <xdr:rowOff>112061</xdr:rowOff>
    </xdr:from>
    <xdr:to>
      <xdr:col>10</xdr:col>
      <xdr:colOff>1016002</xdr:colOff>
      <xdr:row>6</xdr:row>
      <xdr:rowOff>50900</xdr:rowOff>
    </xdr:to>
    <xdr:sp macro="" textlink="">
      <xdr:nvSpPr>
        <xdr:cNvPr id="5" name="テキスト ボックス 21"/>
        <xdr:cNvSpPr txBox="1"/>
      </xdr:nvSpPr>
      <xdr:spPr>
        <a:xfrm>
          <a:off x="3467203" y="1026461"/>
          <a:ext cx="3765449" cy="637339"/>
        </a:xfrm>
        <a:prstGeom prst="rect">
          <a:avLst/>
        </a:prstGeom>
        <a:solidFill>
          <a:sysClr val="window" lastClr="FFFFFF"/>
        </a:solidFill>
        <a:ln w="12700">
          <a:solidFill>
            <a:prstClr val="black"/>
          </a:solidFill>
        </a:ln>
        <a:effectLst/>
      </xdr:spPr>
      <xdr:txBody>
        <a:bodyPr rot="0" spcFirstLastPara="0" vert="horz" wrap="square" lIns="36000" tIns="45720" rIns="3600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ja-JP" sz="1200" b="1">
              <a:effectLst/>
              <a:latin typeface="+mn-lt"/>
              <a:ea typeface="+mn-ea"/>
              <a:cs typeface="+mn-cs"/>
            </a:rPr>
            <a:t>掛け率</a:t>
          </a:r>
          <a:r>
            <a:rPr lang="ja-JP" altLang="ja-JP" sz="1100" b="1">
              <a:effectLst/>
              <a:latin typeface="+mn-lt"/>
              <a:ea typeface="+mn-ea"/>
              <a:cs typeface="+mn-cs"/>
            </a:rPr>
            <a:t> </a:t>
          </a:r>
          <a:r>
            <a:rPr lang="ja-JP" altLang="en-US" sz="1200" b="1">
              <a:effectLst/>
              <a:latin typeface="+mn-lt"/>
              <a:ea typeface="+mn-ea"/>
              <a:cs typeface="+mn-cs"/>
            </a:rPr>
            <a:t>❶</a:t>
          </a:r>
          <a:r>
            <a:rPr lang="ja-JP" altLang="ja-JP" sz="1100" b="1"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200" b="1">
              <a:effectLst/>
              <a:latin typeface="+mn-lt"/>
              <a:ea typeface="+mn-ea"/>
              <a:cs typeface="+mn-cs"/>
            </a:rPr>
            <a:t>0.3</a:t>
          </a:r>
          <a:r>
            <a:rPr lang="ja-JP" altLang="en-US" sz="1050" b="0">
              <a:effectLst/>
              <a:latin typeface="+mn-lt"/>
              <a:ea typeface="+mn-ea"/>
              <a:cs typeface="+mn-cs"/>
            </a:rPr>
            <a:t>　　</a:t>
          </a:r>
          <a:r>
            <a:rPr lang="ja-JP" altLang="en-US" sz="1100" kern="100">
              <a:effectLst/>
              <a:latin typeface="ＭＳ Ｐゴシック" panose="020B0600070205080204" pitchFamily="50" charset="-128"/>
              <a:ea typeface="+mn-ea"/>
              <a:cs typeface="Times New Roman" panose="02020603050405020304" pitchFamily="18" charset="0"/>
            </a:rPr>
            <a:t>午後９時までの時短営業</a:t>
          </a:r>
          <a:endParaRPr lang="en-US" altLang="ja-JP" sz="1100" kern="100">
            <a:effectLst/>
            <a:latin typeface="ＭＳ Ｐゴシック" panose="020B0600070205080204" pitchFamily="50" charset="-128"/>
            <a:ea typeface="+mn-ea"/>
            <a:cs typeface="Times New Roman" panose="02020603050405020304" pitchFamily="18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100" kern="100">
              <a:effectLst/>
              <a:latin typeface="ＭＳ Ｐゴシック" panose="020B0600070205080204" pitchFamily="50" charset="-128"/>
              <a:ea typeface="+mn-ea"/>
              <a:cs typeface="Times New Roman" panose="02020603050405020304" pitchFamily="18" charset="0"/>
            </a:rPr>
            <a:t>　</a:t>
          </a:r>
          <a:r>
            <a:rPr lang="ja-JP" altLang="en-US" sz="1100" b="1" kern="100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+mn-ea"/>
              <a:cs typeface="Times New Roman" panose="02020603050405020304" pitchFamily="18" charset="0"/>
            </a:rPr>
            <a:t>　</a:t>
          </a:r>
          <a:r>
            <a:rPr lang="ja-JP" altLang="en-US" sz="800" b="1" kern="100">
              <a:solidFill>
                <a:sysClr val="windowText" lastClr="000000"/>
              </a:solidFill>
              <a:effectLst/>
              <a:latin typeface="ＭＳ Ｐゴシック" panose="020B0600070205080204" pitchFamily="50" charset="-128"/>
              <a:ea typeface="+mn-ea"/>
              <a:cs typeface="Times New Roman" panose="02020603050405020304" pitchFamily="18" charset="0"/>
            </a:rPr>
            <a:t>チェックボックス</a:t>
          </a:r>
          <a:r>
            <a:rPr lang="ja-JP" altLang="en-US" sz="1100" kern="100">
              <a:effectLst/>
              <a:latin typeface="ＭＳ Ｐゴシック" panose="020B0600070205080204" pitchFamily="50" charset="-128"/>
              <a:ea typeface="+mn-ea"/>
              <a:cs typeface="Times New Roman" panose="02020603050405020304" pitchFamily="18" charset="0"/>
            </a:rPr>
            <a:t>　</a:t>
          </a:r>
          <a:r>
            <a:rPr lang="ja-JP" altLang="en-US" sz="1100" kern="100" baseline="0">
              <a:effectLst/>
              <a:latin typeface="ＭＳ Ｐゴシック" panose="020B0600070205080204" pitchFamily="50" charset="-128"/>
              <a:ea typeface="+mn-ea"/>
              <a:cs typeface="Times New Roman" panose="02020603050405020304" pitchFamily="18" charset="0"/>
            </a:rPr>
            <a:t> （酒類提供は</a:t>
          </a:r>
          <a:r>
            <a:rPr lang="ja-JP" altLang="en-US" sz="1100" kern="100">
              <a:effectLst/>
              <a:latin typeface="ＭＳ Ｐゴシック" panose="020B0600070205080204" pitchFamily="50" charset="-128"/>
              <a:ea typeface="+mn-ea"/>
              <a:cs typeface="Times New Roman" panose="02020603050405020304" pitchFamily="18" charset="0"/>
            </a:rPr>
            <a:t>午後８時まで）を選択した</a:t>
          </a:r>
        </a:p>
        <a:p>
          <a:pPr algn="l">
            <a:spcAft>
              <a:spcPts val="0"/>
            </a:spcAft>
          </a:pPr>
          <a:r>
            <a:rPr lang="ja-JP" altLang="en-US" sz="1100" kern="100">
              <a:effectLst/>
              <a:latin typeface="ＭＳ Ｐゴシック" panose="020B0600070205080204" pitchFamily="50" charset="-128"/>
              <a:ea typeface="+mn-ea"/>
              <a:cs typeface="Times New Roman" panose="02020603050405020304" pitchFamily="18" charset="0"/>
            </a:rPr>
            <a:t>　　　　　　　　　　</a:t>
          </a:r>
          <a:r>
            <a:rPr lang="ja-JP" altLang="en-US" sz="1100" kern="100" baseline="0">
              <a:effectLst/>
              <a:latin typeface="ＭＳ Ｐゴシック" panose="020B0600070205080204" pitchFamily="50" charset="-128"/>
              <a:ea typeface="+mn-ea"/>
              <a:cs typeface="Times New Roman" panose="02020603050405020304" pitchFamily="18" charset="0"/>
            </a:rPr>
            <a:t> 「</a:t>
          </a:r>
          <a:r>
            <a:rPr lang="ja-JP" altLang="en-US" sz="1100" kern="100">
              <a:effectLst/>
              <a:latin typeface="ＭＳ Ｐゴシック" panose="020B0600070205080204" pitchFamily="50" charset="-128"/>
              <a:ea typeface="+mn-ea"/>
              <a:cs typeface="Times New Roman" panose="02020603050405020304" pitchFamily="18" charset="0"/>
            </a:rPr>
            <a:t>かがわ安心飲食店認証制度」の認証店</a:t>
          </a:r>
          <a:endParaRPr lang="ja-JP" sz="1100" b="1" kern="100">
            <a:effectLst/>
            <a:latin typeface="+mn-ea"/>
            <a:ea typeface="+mn-ea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331386</xdr:colOff>
      <xdr:row>2</xdr:row>
      <xdr:rowOff>262524</xdr:rowOff>
    </xdr:from>
    <xdr:to>
      <xdr:col>4</xdr:col>
      <xdr:colOff>171823</xdr:colOff>
      <xdr:row>6</xdr:row>
      <xdr:rowOff>115986</xdr:rowOff>
    </xdr:to>
    <xdr:sp macro="" textlink="">
      <xdr:nvSpPr>
        <xdr:cNvPr id="6" name="テキスト ボックス 21"/>
        <xdr:cNvSpPr txBox="1"/>
      </xdr:nvSpPr>
      <xdr:spPr>
        <a:xfrm>
          <a:off x="471086" y="884824"/>
          <a:ext cx="2050237" cy="844062"/>
        </a:xfrm>
        <a:prstGeom prst="rect">
          <a:avLst/>
        </a:prstGeom>
        <a:solidFill>
          <a:sysClr val="window" lastClr="FFFFFF"/>
        </a:solidFill>
        <a:ln w="12700">
          <a:noFill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r>
            <a:rPr lang="ja-JP" altLang="en-US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     営業時間短縮等の内容</a:t>
          </a:r>
          <a:endParaRPr lang="en-US" altLang="ja-JP" sz="11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ja-JP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　　　</a:t>
          </a:r>
          <a:r>
            <a:rPr lang="ja-JP" altLang="en-US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❶</a:t>
          </a:r>
          <a:r>
            <a:rPr lang="en-US" altLang="ja-JP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0.3</a:t>
          </a:r>
          <a:r>
            <a:rPr lang="ja-JP" altLang="en-US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　または　➋ </a:t>
          </a:r>
          <a:r>
            <a:rPr lang="en-US" altLang="ja-JP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0.4</a:t>
          </a:r>
          <a:r>
            <a:rPr lang="ja-JP" altLang="en-US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　</a:t>
          </a:r>
          <a:endParaRPr lang="en-US" altLang="ja-JP" sz="11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いずれかに☑を付けてください</a:t>
          </a:r>
          <a:endParaRPr lang="ja-JP" sz="1050" kern="100">
            <a:solidFill>
              <a:sysClr val="windowText" lastClr="000000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104588</xdr:colOff>
      <xdr:row>5</xdr:row>
      <xdr:rowOff>224694</xdr:rowOff>
    </xdr:from>
    <xdr:to>
      <xdr:col>4</xdr:col>
      <xdr:colOff>956235</xdr:colOff>
      <xdr:row>6</xdr:row>
      <xdr:rowOff>119531</xdr:rowOff>
    </xdr:to>
    <xdr:sp macro="" textlink="">
      <xdr:nvSpPr>
        <xdr:cNvPr id="7" name="テキスト ボックス 6"/>
        <xdr:cNvSpPr txBox="1"/>
      </xdr:nvSpPr>
      <xdr:spPr>
        <a:xfrm>
          <a:off x="244288" y="1526444"/>
          <a:ext cx="3061447" cy="2059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000" b="1">
              <a:solidFill>
                <a:srgbClr val="FF0000"/>
              </a:solidFill>
            </a:rPr>
            <a:t>Excel</a:t>
          </a:r>
          <a:r>
            <a:rPr kumimoji="1" lang="ja-JP" altLang="en-US" sz="1000" b="1">
              <a:solidFill>
                <a:srgbClr val="FF0000"/>
              </a:solidFill>
            </a:rPr>
            <a:t>の場合は、チェックボックスをクリックしてください</a:t>
          </a:r>
          <a:endParaRPr kumimoji="1" lang="en-US" altLang="ja-JP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366046</xdr:colOff>
      <xdr:row>9</xdr:row>
      <xdr:rowOff>44824</xdr:rowOff>
    </xdr:from>
    <xdr:to>
      <xdr:col>17</xdr:col>
      <xdr:colOff>104588</xdr:colOff>
      <xdr:row>10</xdr:row>
      <xdr:rowOff>52294</xdr:rowOff>
    </xdr:to>
    <xdr:sp macro="" textlink="">
      <xdr:nvSpPr>
        <xdr:cNvPr id="8" name="テキスト ボックス 21"/>
        <xdr:cNvSpPr txBox="1"/>
      </xdr:nvSpPr>
      <xdr:spPr>
        <a:xfrm>
          <a:off x="505746" y="2330824"/>
          <a:ext cx="10743092" cy="261470"/>
        </a:xfrm>
        <a:prstGeom prst="rect">
          <a:avLst/>
        </a:prstGeom>
        <a:solidFill>
          <a:sysClr val="window" lastClr="FFFFFF"/>
        </a:solidFill>
        <a:ln w="12700">
          <a:solidFill>
            <a:prstClr val="black"/>
          </a:solidFill>
        </a:ln>
        <a:effectLst/>
      </xdr:spPr>
      <xdr:txBody>
        <a:bodyPr rot="0" spcFirstLastPara="0" vert="horz" wrap="square" lIns="36000" tIns="45720" rIns="3600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050" kern="100">
              <a:effectLst/>
              <a:latin typeface="ＭＳ Ｐゴシック" panose="020B0600070205080204" pitchFamily="50" charset="-128"/>
              <a:ea typeface="+mn-ea"/>
              <a:cs typeface="Times New Roman" panose="02020603050405020304" pitchFamily="18" charset="0"/>
            </a:rPr>
            <a:t>  </a:t>
          </a:r>
          <a:r>
            <a:rPr lang="ja-JP" altLang="en-US" sz="1050" kern="100" spc="110" baseline="0">
              <a:effectLst/>
              <a:latin typeface="ＭＳ Ｐゴシック" panose="020B0600070205080204" pitchFamily="50" charset="-128"/>
              <a:ea typeface="+mn-ea"/>
              <a:cs typeface="Times New Roman" panose="02020603050405020304" pitchFamily="18" charset="0"/>
            </a:rPr>
            <a:t>定休日には「休」欄に〇を、「売上高」欄には、</a:t>
          </a:r>
          <a:r>
            <a:rPr lang="ja-JP" altLang="en-US" sz="1050" u="sng" kern="100" spc="110" baseline="0">
              <a:effectLst/>
              <a:latin typeface="ＭＳ Ｐゴシック" panose="020B0600070205080204" pitchFamily="50" charset="-128"/>
              <a:ea typeface="+mn-ea"/>
              <a:cs typeface="Times New Roman" panose="02020603050405020304" pitchFamily="18" charset="0"/>
            </a:rPr>
            <a:t>消費税</a:t>
          </a:r>
          <a:r>
            <a:rPr lang="ja-JP" altLang="en-US" sz="1050" u="none" kern="100" spc="110" baseline="0">
              <a:effectLst/>
              <a:latin typeface="ＭＳ Ｐゴシック" panose="020B0600070205080204" pitchFamily="50" charset="-128"/>
              <a:ea typeface="+mn-ea"/>
              <a:cs typeface="Times New Roman" panose="02020603050405020304" pitchFamily="18" charset="0"/>
            </a:rPr>
            <a:t>（</a:t>
          </a:r>
          <a:r>
            <a:rPr lang="en-US" altLang="ja-JP" sz="1050" u="none" kern="100" spc="110" baseline="0">
              <a:effectLst/>
              <a:latin typeface="ＭＳ Ｐゴシック" panose="020B0600070205080204" pitchFamily="50" charset="-128"/>
              <a:ea typeface="+mn-ea"/>
              <a:cs typeface="Times New Roman" panose="02020603050405020304" pitchFamily="18" charset="0"/>
            </a:rPr>
            <a:t>※</a:t>
          </a:r>
          <a:r>
            <a:rPr lang="ja-JP" altLang="en-US" sz="1050" u="none" kern="100" spc="110" baseline="0">
              <a:effectLst/>
              <a:latin typeface="ＭＳ Ｐゴシック" panose="020B0600070205080204" pitchFamily="50" charset="-128"/>
              <a:ea typeface="+mn-ea"/>
              <a:cs typeface="Times New Roman" panose="02020603050405020304" pitchFamily="18" charset="0"/>
            </a:rPr>
            <a:t>）</a:t>
          </a:r>
          <a:r>
            <a:rPr lang="ja-JP" altLang="en-US" sz="1050" kern="100" spc="110" baseline="0">
              <a:effectLst/>
              <a:latin typeface="ＭＳ Ｐゴシック" panose="020B0600070205080204" pitchFamily="50" charset="-128"/>
              <a:ea typeface="+mn-ea"/>
              <a:cs typeface="Times New Roman" panose="02020603050405020304" pitchFamily="18" charset="0"/>
            </a:rPr>
            <a:t>を除いた売上高を入力ください。　</a:t>
          </a:r>
          <a:r>
            <a:rPr lang="ja-JP" altLang="en-US" sz="1050" kern="100" spc="110" baseline="0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+mn-ea"/>
              <a:cs typeface="Times New Roman" panose="02020603050405020304" pitchFamily="18" charset="0"/>
            </a:rPr>
            <a:t>　</a:t>
          </a:r>
          <a:r>
            <a:rPr lang="en-US" altLang="ja-JP" sz="1000" kern="100" spc="110" baseline="0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+mn-ea"/>
              <a:cs typeface="Times New Roman" panose="02020603050405020304" pitchFamily="18" charset="0"/>
            </a:rPr>
            <a:t>※</a:t>
          </a:r>
          <a:r>
            <a:rPr lang="ja-JP" altLang="en-US" sz="1000" kern="100" spc="110" baseline="0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+mn-ea"/>
              <a:cs typeface="Times New Roman" panose="02020603050405020304" pitchFamily="18" charset="0"/>
            </a:rPr>
            <a:t>　平成</a:t>
          </a:r>
          <a:r>
            <a:rPr lang="en-US" altLang="ja-JP" sz="1000" kern="100" spc="110" baseline="0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+mn-ea"/>
              <a:cs typeface="Times New Roman" panose="02020603050405020304" pitchFamily="18" charset="0"/>
            </a:rPr>
            <a:t>31</a:t>
          </a:r>
          <a:r>
            <a:rPr lang="ja-JP" altLang="en-US" sz="1000" kern="100" spc="110" baseline="0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+mn-ea"/>
              <a:cs typeface="Times New Roman" panose="02020603050405020304" pitchFamily="18" charset="0"/>
            </a:rPr>
            <a:t>年（</a:t>
          </a:r>
          <a:r>
            <a:rPr lang="en-US" altLang="ja-JP" sz="1000" kern="100" spc="110" baseline="0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+mn-ea"/>
              <a:cs typeface="Times New Roman" panose="02020603050405020304" pitchFamily="18" charset="0"/>
            </a:rPr>
            <a:t>2019</a:t>
          </a:r>
          <a:r>
            <a:rPr lang="ja-JP" altLang="en-US" sz="1000" kern="100" spc="110" baseline="0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+mn-ea"/>
              <a:cs typeface="Times New Roman" panose="02020603050405020304" pitchFamily="18" charset="0"/>
            </a:rPr>
            <a:t>年）</a:t>
          </a:r>
          <a:r>
            <a:rPr lang="en-US" altLang="ja-JP" sz="1000" kern="100" spc="110" baseline="0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+mn-ea"/>
              <a:cs typeface="Times New Roman" panose="02020603050405020304" pitchFamily="18" charset="0"/>
            </a:rPr>
            <a:t>10</a:t>
          </a:r>
          <a:r>
            <a:rPr lang="ja-JP" altLang="en-US" sz="1000" kern="100" spc="110" baseline="0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+mn-ea"/>
              <a:cs typeface="Times New Roman" panose="02020603050405020304" pitchFamily="18" charset="0"/>
            </a:rPr>
            <a:t>月１日から消費税率が変更（８％➡</a:t>
          </a:r>
          <a:r>
            <a:rPr lang="en-US" altLang="ja-JP" sz="1000" kern="100" spc="110" baseline="0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+mn-ea"/>
              <a:cs typeface="Times New Roman" panose="02020603050405020304" pitchFamily="18" charset="0"/>
            </a:rPr>
            <a:t>10</a:t>
          </a:r>
          <a:r>
            <a:rPr lang="ja-JP" altLang="en-US" sz="1000" kern="100" spc="110" baseline="0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+mn-ea"/>
              <a:cs typeface="Times New Roman" panose="02020603050405020304" pitchFamily="18" charset="0"/>
            </a:rPr>
            <a:t>％）</a:t>
          </a:r>
          <a:endParaRPr lang="ja-JP" sz="1000" kern="100" spc="110" baseline="0">
            <a:solidFill>
              <a:srgbClr val="FF0000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  <a:cs typeface="Times New Roman" panose="02020603050405020304" pitchFamily="18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</xdr:row>
          <xdr:rowOff>99060</xdr:rowOff>
        </xdr:from>
        <xdr:to>
          <xdr:col>7</xdr:col>
          <xdr:colOff>175260</xdr:colOff>
          <xdr:row>6</xdr:row>
          <xdr:rowOff>0</xdr:rowOff>
        </xdr:to>
        <xdr:sp macro="" textlink="">
          <xdr:nvSpPr>
            <xdr:cNvPr id="47105" name="Check Box 1" hidden="1">
              <a:extLst>
                <a:ext uri="{63B3BB69-23CF-44E3-9099-C40C66FF867C}">
                  <a14:compatExt spid="_x0000_s47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5</xdr:row>
          <xdr:rowOff>99060</xdr:rowOff>
        </xdr:from>
        <xdr:to>
          <xdr:col>13</xdr:col>
          <xdr:colOff>175260</xdr:colOff>
          <xdr:row>5</xdr:row>
          <xdr:rowOff>297180</xdr:rowOff>
        </xdr:to>
        <xdr:sp macro="" textlink="">
          <xdr:nvSpPr>
            <xdr:cNvPr id="47106" name="Check Box 2" hidden="1">
              <a:extLst>
                <a:ext uri="{63B3BB69-23CF-44E3-9099-C40C66FF867C}">
                  <a14:compatExt spid="_x0000_s47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4570</xdr:colOff>
      <xdr:row>0</xdr:row>
      <xdr:rowOff>25989</xdr:rowOff>
    </xdr:from>
    <xdr:to>
      <xdr:col>2</xdr:col>
      <xdr:colOff>729130</xdr:colOff>
      <xdr:row>1</xdr:row>
      <xdr:rowOff>33459</xdr:rowOff>
    </xdr:to>
    <xdr:sp macro="" textlink="">
      <xdr:nvSpPr>
        <xdr:cNvPr id="2" name="テキスト ボックス 21"/>
        <xdr:cNvSpPr txBox="1"/>
      </xdr:nvSpPr>
      <xdr:spPr>
        <a:xfrm>
          <a:off x="144270" y="25989"/>
          <a:ext cx="1213510" cy="286870"/>
        </a:xfrm>
        <a:prstGeom prst="rect">
          <a:avLst/>
        </a:prstGeom>
        <a:solidFill>
          <a:sysClr val="window" lastClr="FFFFFF"/>
        </a:solidFill>
        <a:ln w="12700">
          <a:solidFill>
            <a:prstClr val="black"/>
          </a:solidFill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spcAft>
              <a:spcPts val="0"/>
            </a:spcAft>
          </a:pPr>
          <a:r>
            <a:rPr lang="ja-JP" sz="1050" kern="10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Times New Roman" panose="02020603050405020304" pitchFamily="18" charset="0"/>
            </a:rPr>
            <a:t>第</a:t>
          </a:r>
          <a:r>
            <a:rPr lang="en-US" altLang="ja-JP" sz="1050" kern="10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Times New Roman" panose="02020603050405020304" pitchFamily="18" charset="0"/>
            </a:rPr>
            <a:t>11</a:t>
          </a:r>
          <a:r>
            <a:rPr lang="ja-JP" sz="1050" kern="10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Times New Roman" panose="02020603050405020304" pitchFamily="18" charset="0"/>
            </a:rPr>
            <a:t>次</a:t>
          </a:r>
        </a:p>
      </xdr:txBody>
    </xdr:sp>
    <xdr:clientData/>
  </xdr:twoCellAnchor>
  <xdr:twoCellAnchor>
    <xdr:from>
      <xdr:col>1</xdr:col>
      <xdr:colOff>366046</xdr:colOff>
      <xdr:row>6</xdr:row>
      <xdr:rowOff>44824</xdr:rowOff>
    </xdr:from>
    <xdr:to>
      <xdr:col>17</xdr:col>
      <xdr:colOff>104588</xdr:colOff>
      <xdr:row>7</xdr:row>
      <xdr:rowOff>52294</xdr:rowOff>
    </xdr:to>
    <xdr:sp macro="" textlink="">
      <xdr:nvSpPr>
        <xdr:cNvPr id="3" name="テキスト ボックス 21"/>
        <xdr:cNvSpPr txBox="1"/>
      </xdr:nvSpPr>
      <xdr:spPr>
        <a:xfrm>
          <a:off x="505746" y="1429124"/>
          <a:ext cx="10743092" cy="261470"/>
        </a:xfrm>
        <a:prstGeom prst="rect">
          <a:avLst/>
        </a:prstGeom>
        <a:solidFill>
          <a:sysClr val="window" lastClr="FFFFFF"/>
        </a:solidFill>
        <a:ln w="12700">
          <a:solidFill>
            <a:prstClr val="black"/>
          </a:solidFill>
        </a:ln>
        <a:effectLst/>
      </xdr:spPr>
      <xdr:txBody>
        <a:bodyPr rot="0" spcFirstLastPara="0" vert="horz" wrap="square" lIns="36000" tIns="45720" rIns="3600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050" kern="100">
              <a:effectLst/>
              <a:latin typeface="ＭＳ Ｐゴシック" panose="020B0600070205080204" pitchFamily="50" charset="-128"/>
              <a:ea typeface="+mn-ea"/>
              <a:cs typeface="Times New Roman" panose="02020603050405020304" pitchFamily="18" charset="0"/>
            </a:rPr>
            <a:t>  </a:t>
          </a:r>
          <a:r>
            <a:rPr lang="ja-JP" altLang="en-US" sz="1050" kern="100" spc="110" baseline="0">
              <a:effectLst/>
              <a:latin typeface="ＭＳ Ｐゴシック" panose="020B0600070205080204" pitchFamily="50" charset="-128"/>
              <a:ea typeface="+mn-ea"/>
              <a:cs typeface="Times New Roman" panose="02020603050405020304" pitchFamily="18" charset="0"/>
            </a:rPr>
            <a:t>定休日には「休」欄に〇を、「売上高」欄には、</a:t>
          </a:r>
          <a:r>
            <a:rPr lang="ja-JP" altLang="en-US" sz="1050" u="sng" kern="100" spc="110" baseline="0">
              <a:effectLst/>
              <a:latin typeface="ＭＳ Ｐゴシック" panose="020B0600070205080204" pitchFamily="50" charset="-128"/>
              <a:ea typeface="+mn-ea"/>
              <a:cs typeface="Times New Roman" panose="02020603050405020304" pitchFamily="18" charset="0"/>
            </a:rPr>
            <a:t>消費税</a:t>
          </a:r>
          <a:r>
            <a:rPr lang="ja-JP" altLang="en-US" sz="1050" u="none" kern="100" spc="110" baseline="0">
              <a:effectLst/>
              <a:latin typeface="ＭＳ Ｐゴシック" panose="020B0600070205080204" pitchFamily="50" charset="-128"/>
              <a:ea typeface="+mn-ea"/>
              <a:cs typeface="Times New Roman" panose="02020603050405020304" pitchFamily="18" charset="0"/>
            </a:rPr>
            <a:t>（</a:t>
          </a:r>
          <a:r>
            <a:rPr lang="en-US" altLang="ja-JP" sz="1050" u="none" kern="100" spc="110" baseline="0">
              <a:effectLst/>
              <a:latin typeface="ＭＳ Ｐゴシック" panose="020B0600070205080204" pitchFamily="50" charset="-128"/>
              <a:ea typeface="+mn-ea"/>
              <a:cs typeface="Times New Roman" panose="02020603050405020304" pitchFamily="18" charset="0"/>
            </a:rPr>
            <a:t>※</a:t>
          </a:r>
          <a:r>
            <a:rPr lang="ja-JP" altLang="en-US" sz="1050" u="none" kern="100" spc="110" baseline="0">
              <a:effectLst/>
              <a:latin typeface="ＭＳ Ｐゴシック" panose="020B0600070205080204" pitchFamily="50" charset="-128"/>
              <a:ea typeface="+mn-ea"/>
              <a:cs typeface="Times New Roman" panose="02020603050405020304" pitchFamily="18" charset="0"/>
            </a:rPr>
            <a:t>）</a:t>
          </a:r>
          <a:r>
            <a:rPr lang="ja-JP" altLang="en-US" sz="1050" kern="100" spc="110" baseline="0">
              <a:effectLst/>
              <a:latin typeface="ＭＳ Ｐゴシック" panose="020B0600070205080204" pitchFamily="50" charset="-128"/>
              <a:ea typeface="+mn-ea"/>
              <a:cs typeface="Times New Roman" panose="02020603050405020304" pitchFamily="18" charset="0"/>
            </a:rPr>
            <a:t>を除いた売上高を入力ください。　</a:t>
          </a:r>
          <a:r>
            <a:rPr lang="ja-JP" altLang="en-US" sz="1050" kern="100" spc="110" baseline="0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+mn-ea"/>
              <a:cs typeface="Times New Roman" panose="02020603050405020304" pitchFamily="18" charset="0"/>
            </a:rPr>
            <a:t>　</a:t>
          </a:r>
          <a:r>
            <a:rPr lang="en-US" altLang="ja-JP" sz="1000" kern="100" spc="110" baseline="0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+mn-ea"/>
              <a:cs typeface="Times New Roman" panose="02020603050405020304" pitchFamily="18" charset="0"/>
            </a:rPr>
            <a:t>※</a:t>
          </a:r>
          <a:r>
            <a:rPr lang="ja-JP" altLang="en-US" sz="1000" kern="100" spc="110" baseline="0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+mn-ea"/>
              <a:cs typeface="Times New Roman" panose="02020603050405020304" pitchFamily="18" charset="0"/>
            </a:rPr>
            <a:t>　平成</a:t>
          </a:r>
          <a:r>
            <a:rPr lang="en-US" altLang="ja-JP" sz="1000" kern="100" spc="110" baseline="0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+mn-ea"/>
              <a:cs typeface="Times New Roman" panose="02020603050405020304" pitchFamily="18" charset="0"/>
            </a:rPr>
            <a:t>31</a:t>
          </a:r>
          <a:r>
            <a:rPr lang="ja-JP" altLang="en-US" sz="1000" kern="100" spc="110" baseline="0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+mn-ea"/>
              <a:cs typeface="Times New Roman" panose="02020603050405020304" pitchFamily="18" charset="0"/>
            </a:rPr>
            <a:t>年（</a:t>
          </a:r>
          <a:r>
            <a:rPr lang="en-US" altLang="ja-JP" sz="1000" kern="100" spc="110" baseline="0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+mn-ea"/>
              <a:cs typeface="Times New Roman" panose="02020603050405020304" pitchFamily="18" charset="0"/>
            </a:rPr>
            <a:t>2019</a:t>
          </a:r>
          <a:r>
            <a:rPr lang="ja-JP" altLang="en-US" sz="1000" kern="100" spc="110" baseline="0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+mn-ea"/>
              <a:cs typeface="Times New Roman" panose="02020603050405020304" pitchFamily="18" charset="0"/>
            </a:rPr>
            <a:t>年）</a:t>
          </a:r>
          <a:r>
            <a:rPr lang="en-US" altLang="ja-JP" sz="1000" kern="100" spc="110" baseline="0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+mn-ea"/>
              <a:cs typeface="Times New Roman" panose="02020603050405020304" pitchFamily="18" charset="0"/>
            </a:rPr>
            <a:t>10</a:t>
          </a:r>
          <a:r>
            <a:rPr lang="ja-JP" altLang="en-US" sz="1000" kern="100" spc="110" baseline="0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+mn-ea"/>
              <a:cs typeface="Times New Roman" panose="02020603050405020304" pitchFamily="18" charset="0"/>
            </a:rPr>
            <a:t>月１日から消費税率が変更（８％➡</a:t>
          </a:r>
          <a:r>
            <a:rPr lang="en-US" altLang="ja-JP" sz="1000" kern="100" spc="110" baseline="0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+mn-ea"/>
              <a:cs typeface="Times New Roman" panose="02020603050405020304" pitchFamily="18" charset="0"/>
            </a:rPr>
            <a:t>10</a:t>
          </a:r>
          <a:r>
            <a:rPr lang="ja-JP" altLang="en-US" sz="1000" kern="100" spc="110" baseline="0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+mn-ea"/>
              <a:cs typeface="Times New Roman" panose="02020603050405020304" pitchFamily="18" charset="0"/>
            </a:rPr>
            <a:t>％）</a:t>
          </a:r>
          <a:endParaRPr lang="ja-JP" sz="1000" kern="100" spc="110" baseline="0">
            <a:solidFill>
              <a:srgbClr val="FF0000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95251</xdr:colOff>
      <xdr:row>0</xdr:row>
      <xdr:rowOff>59532</xdr:rowOff>
    </xdr:from>
    <xdr:to>
      <xdr:col>4</xdr:col>
      <xdr:colOff>830870</xdr:colOff>
      <xdr:row>1</xdr:row>
      <xdr:rowOff>74005</xdr:rowOff>
    </xdr:to>
    <xdr:sp macro="" textlink="">
      <xdr:nvSpPr>
        <xdr:cNvPr id="2" name="テキスト ボックス 21"/>
        <xdr:cNvSpPr txBox="1"/>
      </xdr:nvSpPr>
      <xdr:spPr>
        <a:xfrm>
          <a:off x="95251" y="59532"/>
          <a:ext cx="1332519" cy="293873"/>
        </a:xfrm>
        <a:prstGeom prst="rect">
          <a:avLst/>
        </a:prstGeom>
        <a:solidFill>
          <a:sysClr val="window" lastClr="FFFFFF"/>
        </a:solidFill>
        <a:ln w="12700">
          <a:solidFill>
            <a:prstClr val="black"/>
          </a:solidFill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spcAft>
              <a:spcPts val="0"/>
            </a:spcAft>
          </a:pPr>
          <a:r>
            <a:rPr lang="ja-JP" sz="1050" kern="10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Times New Roman" panose="02020603050405020304" pitchFamily="18" charset="0"/>
            </a:rPr>
            <a:t>第</a:t>
          </a:r>
          <a:r>
            <a:rPr lang="en-US" altLang="ja-JP" sz="1050" kern="10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Times New Roman" panose="02020603050405020304" pitchFamily="18" charset="0"/>
            </a:rPr>
            <a:t>11</a:t>
          </a:r>
          <a:r>
            <a:rPr lang="ja-JP" sz="1050" kern="10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Times New Roman" panose="02020603050405020304" pitchFamily="18" charset="0"/>
            </a:rPr>
            <a:t>次</a:t>
          </a:r>
          <a:endParaRPr lang="en-US" altLang="ja-JP" sz="1050" kern="100">
            <a:effectLst/>
            <a:latin typeface="ＭＳ Ｐゴシック" panose="020B0600070205080204" pitchFamily="50" charset="-128"/>
            <a:ea typeface="ＭＳ Ｐゴシック" panose="020B0600070205080204" pitchFamily="50" charset="-128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13608</xdr:colOff>
      <xdr:row>0</xdr:row>
      <xdr:rowOff>68035</xdr:rowOff>
    </xdr:from>
    <xdr:to>
      <xdr:col>28</xdr:col>
      <xdr:colOff>376731</xdr:colOff>
      <xdr:row>1</xdr:row>
      <xdr:rowOff>45089</xdr:rowOff>
    </xdr:to>
    <xdr:sp macro="" textlink="">
      <xdr:nvSpPr>
        <xdr:cNvPr id="2" name="テキスト ボックス 21"/>
        <xdr:cNvSpPr txBox="1"/>
      </xdr:nvSpPr>
      <xdr:spPr>
        <a:xfrm>
          <a:off x="15291708" y="68035"/>
          <a:ext cx="1429923" cy="288204"/>
        </a:xfrm>
        <a:prstGeom prst="rect">
          <a:avLst/>
        </a:prstGeom>
        <a:solidFill>
          <a:sysClr val="window" lastClr="FFFFFF"/>
        </a:solidFill>
        <a:ln w="12700">
          <a:solidFill>
            <a:prstClr val="black"/>
          </a:solidFill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spcAft>
              <a:spcPts val="0"/>
            </a:spcAft>
          </a:pPr>
          <a:r>
            <a:rPr lang="ja-JP" sz="1050" kern="10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Times New Roman" panose="02020603050405020304" pitchFamily="18" charset="0"/>
            </a:rPr>
            <a:t>第</a:t>
          </a:r>
          <a:r>
            <a:rPr lang="en-US" altLang="ja-JP" sz="1050" kern="10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Times New Roman" panose="02020603050405020304" pitchFamily="18" charset="0"/>
            </a:rPr>
            <a:t>11</a:t>
          </a:r>
          <a:r>
            <a:rPr lang="ja-JP" sz="1050" kern="10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Times New Roman" panose="02020603050405020304" pitchFamily="18" charset="0"/>
            </a:rPr>
            <a:t>次</a:t>
          </a:r>
          <a:endParaRPr lang="en-US" altLang="ja-JP" sz="1050" kern="100">
            <a:effectLst/>
            <a:latin typeface="ＭＳ Ｐゴシック" panose="020B0600070205080204" pitchFamily="50" charset="-128"/>
            <a:ea typeface="ＭＳ Ｐゴシック" panose="020B0600070205080204" pitchFamily="50" charset="-128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4</xdr:col>
      <xdr:colOff>707571</xdr:colOff>
      <xdr:row>0</xdr:row>
      <xdr:rowOff>68036</xdr:rowOff>
    </xdr:from>
    <xdr:to>
      <xdr:col>7</xdr:col>
      <xdr:colOff>335909</xdr:colOff>
      <xdr:row>1</xdr:row>
      <xdr:rowOff>45090</xdr:rowOff>
    </xdr:to>
    <xdr:sp macro="" textlink="">
      <xdr:nvSpPr>
        <xdr:cNvPr id="3" name="テキスト ボックス 21"/>
        <xdr:cNvSpPr txBox="1"/>
      </xdr:nvSpPr>
      <xdr:spPr>
        <a:xfrm>
          <a:off x="2599871" y="68036"/>
          <a:ext cx="1425388" cy="288204"/>
        </a:xfrm>
        <a:prstGeom prst="rect">
          <a:avLst/>
        </a:prstGeom>
        <a:solidFill>
          <a:sysClr val="window" lastClr="FFFFFF"/>
        </a:solidFill>
        <a:ln w="12700">
          <a:solidFill>
            <a:prstClr val="black"/>
          </a:solidFill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spcAft>
              <a:spcPts val="0"/>
            </a:spcAft>
          </a:pPr>
          <a:r>
            <a:rPr lang="ja-JP" sz="1050" kern="10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Times New Roman" panose="02020603050405020304" pitchFamily="18" charset="0"/>
            </a:rPr>
            <a:t>第</a:t>
          </a:r>
          <a:r>
            <a:rPr lang="en-US" altLang="ja-JP" sz="1050" kern="10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Times New Roman" panose="02020603050405020304" pitchFamily="18" charset="0"/>
            </a:rPr>
            <a:t>11</a:t>
          </a:r>
          <a:r>
            <a:rPr lang="ja-JP" sz="1050" kern="10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Times New Roman" panose="02020603050405020304" pitchFamily="18" charset="0"/>
            </a:rPr>
            <a:t>次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11206</xdr:colOff>
      <xdr:row>0</xdr:row>
      <xdr:rowOff>67235</xdr:rowOff>
    </xdr:from>
    <xdr:to>
      <xdr:col>4</xdr:col>
      <xdr:colOff>855383</xdr:colOff>
      <xdr:row>0</xdr:row>
      <xdr:rowOff>343646</xdr:rowOff>
    </xdr:to>
    <xdr:sp macro="" textlink="">
      <xdr:nvSpPr>
        <xdr:cNvPr id="2" name="テキスト ボックス 21"/>
        <xdr:cNvSpPr txBox="1"/>
      </xdr:nvSpPr>
      <xdr:spPr>
        <a:xfrm>
          <a:off x="131856" y="67235"/>
          <a:ext cx="1091827" cy="276411"/>
        </a:xfrm>
        <a:prstGeom prst="rect">
          <a:avLst/>
        </a:prstGeom>
        <a:solidFill>
          <a:sysClr val="window" lastClr="FFFFFF"/>
        </a:solidFill>
        <a:ln w="12700">
          <a:solidFill>
            <a:prstClr val="black"/>
          </a:solidFill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spcAft>
              <a:spcPts val="0"/>
            </a:spcAft>
          </a:pPr>
          <a:r>
            <a:rPr lang="ja-JP" sz="1050" kern="10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Times New Roman" panose="02020603050405020304" pitchFamily="18" charset="0"/>
            </a:rPr>
            <a:t>第</a:t>
          </a:r>
          <a:r>
            <a:rPr lang="en-US" altLang="ja-JP" sz="1050" kern="10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Times New Roman" panose="02020603050405020304" pitchFamily="18" charset="0"/>
            </a:rPr>
            <a:t>11</a:t>
          </a:r>
          <a:r>
            <a:rPr lang="ja-JP" sz="1050" kern="10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Times New Roman" panose="02020603050405020304" pitchFamily="18" charset="0"/>
            </a:rPr>
            <a:t>次</a:t>
          </a:r>
        </a:p>
      </xdr:txBody>
    </xdr:sp>
    <xdr:clientData/>
  </xdr:twoCellAnchor>
  <xdr:twoCellAnchor>
    <xdr:from>
      <xdr:col>0</xdr:col>
      <xdr:colOff>0</xdr:colOff>
      <xdr:row>8</xdr:row>
      <xdr:rowOff>202045</xdr:rowOff>
    </xdr:from>
    <xdr:to>
      <xdr:col>7</xdr:col>
      <xdr:colOff>294557</xdr:colOff>
      <xdr:row>10</xdr:row>
      <xdr:rowOff>6661</xdr:rowOff>
    </xdr:to>
    <xdr:sp macro="" textlink="">
      <xdr:nvSpPr>
        <xdr:cNvPr id="3" name="テキスト ボックス 2"/>
        <xdr:cNvSpPr txBox="1"/>
      </xdr:nvSpPr>
      <xdr:spPr>
        <a:xfrm>
          <a:off x="0" y="1586345"/>
          <a:ext cx="2847257" cy="2300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900" b="1">
              <a:solidFill>
                <a:srgbClr val="FF0000"/>
              </a:solidFill>
            </a:rPr>
            <a:t>Excel</a:t>
          </a:r>
          <a:r>
            <a:rPr kumimoji="1" lang="ja-JP" altLang="en-US" sz="900" b="1">
              <a:solidFill>
                <a:srgbClr val="FF0000"/>
              </a:solidFill>
            </a:rPr>
            <a:t>の場合は、チェックボックスをクリックしてください</a:t>
          </a:r>
          <a:endParaRPr kumimoji="1" lang="en-US" altLang="ja-JP" sz="900" b="1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0</xdr:colOff>
      <xdr:row>4</xdr:row>
      <xdr:rowOff>19245</xdr:rowOff>
    </xdr:from>
    <xdr:to>
      <xdr:col>6</xdr:col>
      <xdr:colOff>356448</xdr:colOff>
      <xdr:row>8</xdr:row>
      <xdr:rowOff>278601</xdr:rowOff>
    </xdr:to>
    <xdr:sp macro="" textlink="">
      <xdr:nvSpPr>
        <xdr:cNvPr id="4" name="テキスト ボックス 21"/>
        <xdr:cNvSpPr txBox="1"/>
      </xdr:nvSpPr>
      <xdr:spPr>
        <a:xfrm>
          <a:off x="0" y="1022545"/>
          <a:ext cx="1988398" cy="640356"/>
        </a:xfrm>
        <a:prstGeom prst="rect">
          <a:avLst/>
        </a:prstGeom>
        <a:noFill/>
        <a:ln w="12700">
          <a:noFill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r>
            <a:rPr lang="ja-JP" altLang="en-US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     営業時間短縮等の内容</a:t>
          </a:r>
          <a:endParaRPr lang="en-US" altLang="ja-JP" sz="11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ja-JP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　　　</a:t>
          </a:r>
          <a:r>
            <a:rPr lang="ja-JP" altLang="en-US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❶</a:t>
          </a:r>
          <a:r>
            <a:rPr lang="en-US" altLang="ja-JP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0.3</a:t>
          </a:r>
          <a:r>
            <a:rPr lang="ja-JP" altLang="en-US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　または　➋ </a:t>
          </a:r>
          <a:r>
            <a:rPr lang="en-US" altLang="ja-JP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0.4</a:t>
          </a:r>
          <a:r>
            <a:rPr lang="ja-JP" altLang="en-US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　</a:t>
          </a:r>
          <a:endParaRPr lang="en-US" altLang="ja-JP" sz="11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いずれかに☑を付けてください</a:t>
          </a:r>
          <a:endParaRPr lang="ja-JP" sz="1050" kern="100">
            <a:solidFill>
              <a:sysClr val="windowText" lastClr="000000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6</xdr:col>
      <xdr:colOff>250152</xdr:colOff>
      <xdr:row>4</xdr:row>
      <xdr:rowOff>31750</xdr:rowOff>
    </xdr:from>
    <xdr:to>
      <xdr:col>11</xdr:col>
      <xdr:colOff>285006</xdr:colOff>
      <xdr:row>8</xdr:row>
      <xdr:rowOff>232827</xdr:rowOff>
    </xdr:to>
    <xdr:sp macro="" textlink="">
      <xdr:nvSpPr>
        <xdr:cNvPr id="5" name="テキスト ボックス 21"/>
        <xdr:cNvSpPr txBox="1"/>
      </xdr:nvSpPr>
      <xdr:spPr>
        <a:xfrm>
          <a:off x="1882102" y="1035050"/>
          <a:ext cx="3419404" cy="582077"/>
        </a:xfrm>
        <a:prstGeom prst="rect">
          <a:avLst/>
        </a:prstGeom>
        <a:solidFill>
          <a:sysClr val="window" lastClr="FFFFFF"/>
        </a:solidFill>
        <a:ln w="12700">
          <a:solidFill>
            <a:prstClr val="black"/>
          </a:solidFill>
        </a:ln>
        <a:effectLst/>
      </xdr:spPr>
      <xdr:txBody>
        <a:bodyPr rot="0" spcFirstLastPara="0" vert="horz" wrap="square" lIns="36000" tIns="45720" rIns="3600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ja-JP" sz="1200" b="1">
              <a:effectLst/>
              <a:latin typeface="+mn-lt"/>
              <a:ea typeface="+mn-ea"/>
              <a:cs typeface="+mn-cs"/>
            </a:rPr>
            <a:t>  </a:t>
          </a:r>
          <a:r>
            <a:rPr lang="ja-JP" altLang="ja-JP" sz="1200" b="1">
              <a:effectLst/>
              <a:latin typeface="+mn-lt"/>
              <a:ea typeface="+mn-ea"/>
              <a:cs typeface="+mn-cs"/>
            </a:rPr>
            <a:t>掛け率</a:t>
          </a:r>
          <a:r>
            <a:rPr lang="ja-JP" altLang="ja-JP" sz="1100" b="1">
              <a:effectLst/>
              <a:latin typeface="+mn-lt"/>
              <a:ea typeface="+mn-ea"/>
              <a:cs typeface="+mn-cs"/>
            </a:rPr>
            <a:t> </a:t>
          </a:r>
          <a:r>
            <a:rPr lang="ja-JP" altLang="en-US" sz="1200" b="1">
              <a:effectLst/>
              <a:latin typeface="+mn-lt"/>
              <a:ea typeface="+mn-ea"/>
              <a:cs typeface="+mn-cs"/>
            </a:rPr>
            <a:t>❶</a:t>
          </a:r>
          <a:r>
            <a:rPr lang="ja-JP" altLang="ja-JP" sz="1100" b="1"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200" b="1">
              <a:effectLst/>
              <a:latin typeface="+mn-lt"/>
              <a:ea typeface="+mn-ea"/>
              <a:cs typeface="+mn-cs"/>
            </a:rPr>
            <a:t>0.3</a:t>
          </a:r>
          <a:r>
            <a:rPr lang="ja-JP" altLang="en-US" sz="1050" b="0">
              <a:effectLst/>
              <a:latin typeface="+mn-lt"/>
              <a:ea typeface="+mn-ea"/>
              <a:cs typeface="+mn-cs"/>
            </a:rPr>
            <a:t>　　</a:t>
          </a:r>
          <a:r>
            <a:rPr lang="ja-JP" altLang="en-US" sz="1100" kern="100">
              <a:effectLst/>
              <a:latin typeface="ＭＳ Ｐゴシック" panose="020B0600070205080204" pitchFamily="50" charset="-128"/>
              <a:ea typeface="+mn-ea"/>
              <a:cs typeface="Times New Roman" panose="02020603050405020304" pitchFamily="18" charset="0"/>
            </a:rPr>
            <a:t>午後９時までの時短営業</a:t>
          </a:r>
          <a:endParaRPr lang="en-US" altLang="ja-JP" sz="1100" kern="100">
            <a:effectLst/>
            <a:latin typeface="ＭＳ Ｐゴシック" panose="020B0600070205080204" pitchFamily="50" charset="-128"/>
            <a:ea typeface="+mn-ea"/>
            <a:cs typeface="Times New Roman" panose="02020603050405020304" pitchFamily="18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100" kern="100">
              <a:effectLst/>
              <a:latin typeface="ＭＳ Ｐゴシック" panose="020B0600070205080204" pitchFamily="50" charset="-128"/>
              <a:ea typeface="+mn-ea"/>
              <a:cs typeface="Times New Roman" panose="02020603050405020304" pitchFamily="18" charset="0"/>
            </a:rPr>
            <a:t>　</a:t>
          </a:r>
          <a:r>
            <a:rPr lang="ja-JP" altLang="en-US" sz="1100" b="1" kern="100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+mn-ea"/>
              <a:cs typeface="Times New Roman" panose="02020603050405020304" pitchFamily="18" charset="0"/>
            </a:rPr>
            <a:t>　</a:t>
          </a:r>
          <a:r>
            <a:rPr lang="ja-JP" altLang="en-US" sz="800" b="1" kern="100">
              <a:solidFill>
                <a:sysClr val="windowText" lastClr="000000"/>
              </a:solidFill>
              <a:effectLst/>
              <a:latin typeface="ＭＳ Ｐゴシック" panose="020B0600070205080204" pitchFamily="50" charset="-128"/>
              <a:ea typeface="+mn-ea"/>
              <a:cs typeface="Times New Roman" panose="02020603050405020304" pitchFamily="18" charset="0"/>
            </a:rPr>
            <a:t>チェックボックス</a:t>
          </a:r>
          <a:r>
            <a:rPr lang="ja-JP" altLang="en-US" sz="1100" kern="100">
              <a:effectLst/>
              <a:latin typeface="ＭＳ Ｐゴシック" panose="020B0600070205080204" pitchFamily="50" charset="-128"/>
              <a:ea typeface="+mn-ea"/>
              <a:cs typeface="Times New Roman" panose="02020603050405020304" pitchFamily="18" charset="0"/>
            </a:rPr>
            <a:t>　</a:t>
          </a:r>
          <a:r>
            <a:rPr lang="ja-JP" altLang="en-US" sz="1100" kern="100" baseline="0">
              <a:effectLst/>
              <a:latin typeface="ＭＳ Ｐゴシック" panose="020B0600070205080204" pitchFamily="50" charset="-128"/>
              <a:ea typeface="+mn-ea"/>
              <a:cs typeface="Times New Roman" panose="02020603050405020304" pitchFamily="18" charset="0"/>
            </a:rPr>
            <a:t> （酒類提供は</a:t>
          </a:r>
          <a:r>
            <a:rPr lang="ja-JP" altLang="en-US" sz="1100" kern="100">
              <a:effectLst/>
              <a:latin typeface="ＭＳ Ｐゴシック" panose="020B0600070205080204" pitchFamily="50" charset="-128"/>
              <a:ea typeface="+mn-ea"/>
              <a:cs typeface="Times New Roman" panose="02020603050405020304" pitchFamily="18" charset="0"/>
            </a:rPr>
            <a:t>午後８時まで）を選択した</a:t>
          </a:r>
        </a:p>
        <a:p>
          <a:pPr algn="l">
            <a:spcAft>
              <a:spcPts val="0"/>
            </a:spcAft>
          </a:pPr>
          <a:r>
            <a:rPr lang="ja-JP" altLang="en-US" sz="1100" kern="100">
              <a:effectLst/>
              <a:latin typeface="ＭＳ Ｐゴシック" panose="020B0600070205080204" pitchFamily="50" charset="-128"/>
              <a:ea typeface="+mn-ea"/>
              <a:cs typeface="Times New Roman" panose="02020603050405020304" pitchFamily="18" charset="0"/>
            </a:rPr>
            <a:t>　　　　　　　　　</a:t>
          </a:r>
          <a:r>
            <a:rPr lang="ja-JP" altLang="en-US" sz="1100" kern="100" baseline="0">
              <a:effectLst/>
              <a:latin typeface="ＭＳ Ｐゴシック" panose="020B0600070205080204" pitchFamily="50" charset="-128"/>
              <a:ea typeface="+mn-ea"/>
              <a:cs typeface="Times New Roman" panose="02020603050405020304" pitchFamily="18" charset="0"/>
            </a:rPr>
            <a:t> 「</a:t>
          </a:r>
          <a:r>
            <a:rPr lang="ja-JP" altLang="en-US" sz="1100" kern="100">
              <a:effectLst/>
              <a:latin typeface="ＭＳ Ｐゴシック" panose="020B0600070205080204" pitchFamily="50" charset="-128"/>
              <a:ea typeface="+mn-ea"/>
              <a:cs typeface="Times New Roman" panose="02020603050405020304" pitchFamily="18" charset="0"/>
            </a:rPr>
            <a:t>かがわ安心飲食店認証制度」の認証店</a:t>
          </a:r>
          <a:endParaRPr lang="ja-JP" sz="1100" b="1" kern="100">
            <a:effectLst/>
            <a:latin typeface="+mn-ea"/>
            <a:ea typeface="+mn-ea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11</xdr:col>
      <xdr:colOff>304992</xdr:colOff>
      <xdr:row>4</xdr:row>
      <xdr:rowOff>24053</xdr:rowOff>
    </xdr:from>
    <xdr:to>
      <xdr:col>19</xdr:col>
      <xdr:colOff>83705</xdr:colOff>
      <xdr:row>8</xdr:row>
      <xdr:rowOff>254000</xdr:rowOff>
    </xdr:to>
    <xdr:sp macro="" textlink="">
      <xdr:nvSpPr>
        <xdr:cNvPr id="6" name="テキスト ボックス 21"/>
        <xdr:cNvSpPr txBox="1"/>
      </xdr:nvSpPr>
      <xdr:spPr>
        <a:xfrm>
          <a:off x="5321492" y="1027353"/>
          <a:ext cx="4020513" cy="610947"/>
        </a:xfrm>
        <a:prstGeom prst="rect">
          <a:avLst/>
        </a:prstGeom>
        <a:solidFill>
          <a:sysClr val="window" lastClr="FFFFFF"/>
        </a:solidFill>
        <a:ln w="12700">
          <a:solidFill>
            <a:prstClr val="black"/>
          </a:solidFill>
        </a:ln>
        <a:effectLst/>
      </xdr:spPr>
      <xdr:txBody>
        <a:bodyPr rot="0" spcFirstLastPara="0" vert="horz" wrap="square" lIns="0" tIns="45720" rIns="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ja-JP" sz="1200" b="1">
              <a:effectLst/>
              <a:latin typeface="+mn-lt"/>
              <a:ea typeface="+mn-ea"/>
              <a:cs typeface="+mn-cs"/>
            </a:rPr>
            <a:t>   </a:t>
          </a:r>
          <a:r>
            <a:rPr lang="ja-JP" altLang="ja-JP" sz="1200" b="1">
              <a:effectLst/>
              <a:latin typeface="+mn-lt"/>
              <a:ea typeface="+mn-ea"/>
              <a:cs typeface="+mn-cs"/>
            </a:rPr>
            <a:t>掛け率</a:t>
          </a:r>
          <a:r>
            <a:rPr lang="ja-JP" altLang="ja-JP" sz="1200">
              <a:effectLst/>
              <a:latin typeface="+mn-lt"/>
              <a:ea typeface="+mn-ea"/>
              <a:cs typeface="+mn-cs"/>
            </a:rPr>
            <a:t> </a:t>
          </a:r>
          <a:r>
            <a:rPr lang="ja-JP" altLang="en-US" sz="1200" b="1">
              <a:effectLst/>
              <a:latin typeface="+mn-lt"/>
              <a:ea typeface="+mn-ea"/>
              <a:cs typeface="+mn-cs"/>
            </a:rPr>
            <a:t>➋</a:t>
          </a:r>
          <a:r>
            <a:rPr lang="en-US" altLang="ja-JP" sz="1200" b="1">
              <a:effectLst/>
              <a:latin typeface="+mn-lt"/>
              <a:ea typeface="+mn-ea"/>
              <a:cs typeface="+mn-cs"/>
            </a:rPr>
            <a:t> 0.4</a:t>
          </a:r>
          <a:r>
            <a:rPr lang="ja-JP" altLang="en-US" sz="1100"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 sz="1100" baseline="0">
              <a:effectLst/>
              <a:latin typeface="+mn-lt"/>
              <a:ea typeface="+mn-ea"/>
              <a:cs typeface="+mn-cs"/>
            </a:rPr>
            <a:t>「非認証店」又は</a:t>
          </a:r>
          <a:r>
            <a:rPr lang="ja-JP" altLang="ja-JP" sz="1100">
              <a:effectLst/>
              <a:latin typeface="+mn-lt"/>
              <a:ea typeface="+mn-ea"/>
              <a:cs typeface="+mn-cs"/>
            </a:rPr>
            <a:t>　　</a:t>
          </a:r>
          <a:endParaRPr lang="en-US" altLang="ja-JP" sz="1100">
            <a:effectLst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100">
              <a:effectLst/>
              <a:latin typeface="+mn-lt"/>
              <a:ea typeface="+mn-ea"/>
              <a:cs typeface="+mn-cs"/>
            </a:rPr>
            <a:t>　</a:t>
          </a:r>
          <a:r>
            <a:rPr lang="ja-JP" altLang="ja-JP" sz="800" b="1">
              <a:effectLst/>
              <a:latin typeface="+mn-lt"/>
              <a:ea typeface="+mn-ea"/>
              <a:cs typeface="+mn-cs"/>
            </a:rPr>
            <a:t>チェックボックス</a:t>
          </a:r>
          <a:r>
            <a:rPr lang="ja-JP" altLang="en-US" sz="1100">
              <a:effectLst/>
              <a:latin typeface="+mn-lt"/>
              <a:ea typeface="+mn-ea"/>
              <a:cs typeface="+mn-cs"/>
            </a:rPr>
            <a:t>　　</a:t>
          </a:r>
          <a:r>
            <a:rPr lang="ja-JP" altLang="en-US" sz="1100" baseline="0">
              <a:effectLst/>
              <a:latin typeface="+mn-lt"/>
              <a:ea typeface="+mn-ea"/>
              <a:cs typeface="+mn-cs"/>
            </a:rPr>
            <a:t>午後８時までの時短営業（酒類提供なし）を選択した </a:t>
          </a:r>
          <a:endParaRPr lang="ja-JP" altLang="ja-JP" sz="1100">
            <a:effectLst/>
            <a:latin typeface="+mn-lt"/>
            <a:ea typeface="+mn-ea"/>
            <a:cs typeface="+mn-cs"/>
          </a:endParaRPr>
        </a:p>
        <a:p>
          <a:pPr algn="l"/>
          <a:r>
            <a:rPr lang="ja-JP" altLang="en-US" sz="1100">
              <a:effectLst/>
              <a:latin typeface="+mn-lt"/>
              <a:ea typeface="+mn-ea"/>
              <a:cs typeface="+mn-cs"/>
            </a:rPr>
            <a:t>　　　　　　　　　　「かがわ安心飲食店認証制度」の認証店</a:t>
          </a:r>
          <a:r>
            <a:rPr lang="ja-JP" altLang="ja-JP" sz="1100" b="1">
              <a:effectLst/>
              <a:latin typeface="+mn-lt"/>
              <a:ea typeface="+mn-ea"/>
              <a:cs typeface="+mn-cs"/>
            </a:rPr>
            <a:t>　　</a:t>
          </a:r>
          <a:endParaRPr lang="ja-JP" sz="1050" kern="100">
            <a:effectLst/>
            <a:latin typeface="ＭＳ Ｐゴシック" panose="020B0600070205080204" pitchFamily="50" charset="-128"/>
            <a:ea typeface="ＭＳ Ｐゴシック" panose="020B0600070205080204" pitchFamily="50" charset="-128"/>
            <a:cs typeface="Times New Roman" panose="02020603050405020304" pitchFamily="18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640080</xdr:colOff>
          <xdr:row>8</xdr:row>
          <xdr:rowOff>53340</xdr:rowOff>
        </xdr:from>
        <xdr:to>
          <xdr:col>6</xdr:col>
          <xdr:colOff>815340</xdr:colOff>
          <xdr:row>8</xdr:row>
          <xdr:rowOff>259080</xdr:rowOff>
        </xdr:to>
        <xdr:sp macro="" textlink="">
          <xdr:nvSpPr>
            <xdr:cNvPr id="61441" name="Check Box 1" hidden="1">
              <a:extLst>
                <a:ext uri="{63B3BB69-23CF-44E3-9099-C40C66FF867C}">
                  <a14:compatExt spid="_x0000_s61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99060</xdr:colOff>
          <xdr:row>8</xdr:row>
          <xdr:rowOff>53340</xdr:rowOff>
        </xdr:from>
        <xdr:to>
          <xdr:col>12</xdr:col>
          <xdr:colOff>274320</xdr:colOff>
          <xdr:row>8</xdr:row>
          <xdr:rowOff>259080</xdr:rowOff>
        </xdr:to>
        <xdr:sp macro="" textlink="">
          <xdr:nvSpPr>
            <xdr:cNvPr id="61442" name="Check Box 2" hidden="1">
              <a:extLst>
                <a:ext uri="{63B3BB69-23CF-44E3-9099-C40C66FF867C}">
                  <a14:compatExt spid="_x0000_s61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112059</xdr:colOff>
      <xdr:row>0</xdr:row>
      <xdr:rowOff>89648</xdr:rowOff>
    </xdr:from>
    <xdr:to>
      <xdr:col>4</xdr:col>
      <xdr:colOff>832971</xdr:colOff>
      <xdr:row>1</xdr:row>
      <xdr:rowOff>97118</xdr:rowOff>
    </xdr:to>
    <xdr:sp macro="" textlink="">
      <xdr:nvSpPr>
        <xdr:cNvPr id="2" name="テキスト ボックス 21"/>
        <xdr:cNvSpPr txBox="1"/>
      </xdr:nvSpPr>
      <xdr:spPr>
        <a:xfrm>
          <a:off x="112059" y="89648"/>
          <a:ext cx="1209862" cy="286870"/>
        </a:xfrm>
        <a:prstGeom prst="rect">
          <a:avLst/>
        </a:prstGeom>
        <a:solidFill>
          <a:sysClr val="window" lastClr="FFFFFF"/>
        </a:solidFill>
        <a:ln w="12700">
          <a:solidFill>
            <a:prstClr val="black"/>
          </a:solidFill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spcAft>
              <a:spcPts val="0"/>
            </a:spcAft>
          </a:pPr>
          <a:r>
            <a:rPr lang="ja-JP" sz="1050" kern="10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Times New Roman" panose="02020603050405020304" pitchFamily="18" charset="0"/>
            </a:rPr>
            <a:t>第</a:t>
          </a:r>
          <a:r>
            <a:rPr lang="en-US" altLang="ja-JP" sz="1050" kern="10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Times New Roman" panose="02020603050405020304" pitchFamily="18" charset="0"/>
            </a:rPr>
            <a:t>11</a:t>
          </a:r>
          <a:r>
            <a:rPr lang="ja-JP" sz="1050" kern="10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Times New Roman" panose="02020603050405020304" pitchFamily="18" charset="0"/>
            </a:rPr>
            <a:t>次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95251</xdr:colOff>
      <xdr:row>0</xdr:row>
      <xdr:rowOff>59532</xdr:rowOff>
    </xdr:from>
    <xdr:to>
      <xdr:col>4</xdr:col>
      <xdr:colOff>830870</xdr:colOff>
      <xdr:row>1</xdr:row>
      <xdr:rowOff>74005</xdr:rowOff>
    </xdr:to>
    <xdr:sp macro="" textlink="">
      <xdr:nvSpPr>
        <xdr:cNvPr id="2" name="テキスト ボックス 21"/>
        <xdr:cNvSpPr txBox="1"/>
      </xdr:nvSpPr>
      <xdr:spPr>
        <a:xfrm>
          <a:off x="95251" y="59532"/>
          <a:ext cx="1326169" cy="293873"/>
        </a:xfrm>
        <a:prstGeom prst="rect">
          <a:avLst/>
        </a:prstGeom>
        <a:solidFill>
          <a:sysClr val="window" lastClr="FFFFFF"/>
        </a:solidFill>
        <a:ln w="12700">
          <a:solidFill>
            <a:prstClr val="black"/>
          </a:solidFill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spcAft>
              <a:spcPts val="0"/>
            </a:spcAft>
          </a:pPr>
          <a:r>
            <a:rPr lang="ja-JP" sz="1050" kern="10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Times New Roman" panose="02020603050405020304" pitchFamily="18" charset="0"/>
            </a:rPr>
            <a:t>第</a:t>
          </a:r>
          <a:r>
            <a:rPr lang="en-US" altLang="ja-JP" sz="1050" kern="10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Times New Roman" panose="02020603050405020304" pitchFamily="18" charset="0"/>
            </a:rPr>
            <a:t>11</a:t>
          </a:r>
          <a:r>
            <a:rPr lang="ja-JP" sz="1050" kern="10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Times New Roman" panose="02020603050405020304" pitchFamily="18" charset="0"/>
            </a:rPr>
            <a:t>次</a:t>
          </a:r>
          <a:endParaRPr lang="en-US" altLang="ja-JP" sz="1050" kern="100">
            <a:effectLst/>
            <a:latin typeface="ＭＳ Ｐゴシック" panose="020B0600070205080204" pitchFamily="50" charset="-128"/>
            <a:ea typeface="ＭＳ Ｐゴシック" panose="020B0600070205080204" pitchFamily="50" charset="-128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9</xdr:col>
      <xdr:colOff>46015</xdr:colOff>
      <xdr:row>13</xdr:row>
      <xdr:rowOff>110435</xdr:rowOff>
    </xdr:from>
    <xdr:to>
      <xdr:col>19</xdr:col>
      <xdr:colOff>71752</xdr:colOff>
      <xdr:row>18</xdr:row>
      <xdr:rowOff>163625</xdr:rowOff>
    </xdr:to>
    <xdr:sp macro="" textlink="">
      <xdr:nvSpPr>
        <xdr:cNvPr id="3" name="テキスト ボックス 2"/>
        <xdr:cNvSpPr txBox="1"/>
      </xdr:nvSpPr>
      <xdr:spPr>
        <a:xfrm>
          <a:off x="5183165" y="3196535"/>
          <a:ext cx="4991437" cy="1069190"/>
        </a:xfrm>
        <a:prstGeom prst="rect">
          <a:avLst/>
        </a:prstGeom>
        <a:solidFill>
          <a:sysClr val="window" lastClr="FFFFFF"/>
        </a:solidFill>
        <a:ln w="12700">
          <a:solidFill>
            <a:prstClr val="black"/>
          </a:solidFill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eaLnBrk="1" fontAlgn="auto" latinLnBrk="0" hangingPunct="1"/>
          <a:endParaRPr lang="en-US" altLang="ja-JP" sz="1200">
            <a:effectLst/>
            <a:latin typeface="+mn-lt"/>
            <a:ea typeface="+mn-ea"/>
            <a:cs typeface="+mn-cs"/>
          </a:endParaRPr>
        </a:p>
        <a:p>
          <a:pPr eaLnBrk="1" fontAlgn="auto" latinLnBrk="0" hangingPunct="1"/>
          <a:r>
            <a:rPr lang="ja-JP" altLang="en-US" sz="1100">
              <a:effectLst/>
              <a:latin typeface="+mn-lt"/>
              <a:ea typeface="+mn-ea"/>
              <a:cs typeface="+mn-cs"/>
            </a:rPr>
            <a:t>　</a:t>
          </a:r>
          <a:r>
            <a:rPr lang="ja-JP" altLang="ja-JP" sz="1000">
              <a:effectLst/>
              <a:latin typeface="+mn-lt"/>
              <a:ea typeface="+mn-ea"/>
              <a:cs typeface="+mn-cs"/>
            </a:rPr>
            <a:t>午後９時までの時短営業</a:t>
          </a:r>
          <a:endParaRPr lang="ja-JP" altLang="ja-JP" sz="1000">
            <a:effectLst/>
          </a:endParaRPr>
        </a:p>
        <a:p>
          <a:pPr eaLnBrk="1" fontAlgn="auto" latinLnBrk="0" hangingPunct="1"/>
          <a:r>
            <a:rPr lang="ja-JP" altLang="ja-JP" sz="1000" baseline="0">
              <a:effectLst/>
              <a:latin typeface="+mn-lt"/>
              <a:ea typeface="+mn-ea"/>
              <a:cs typeface="+mn-cs"/>
            </a:rPr>
            <a:t> </a:t>
          </a:r>
          <a:r>
            <a:rPr lang="ja-JP" altLang="en-US" sz="1000" baseline="0">
              <a:effectLst/>
              <a:latin typeface="+mn-lt"/>
              <a:ea typeface="+mn-ea"/>
              <a:cs typeface="+mn-cs"/>
            </a:rPr>
            <a:t>　</a:t>
          </a:r>
          <a:r>
            <a:rPr lang="ja-JP" altLang="ja-JP" sz="1000" baseline="0">
              <a:effectLst/>
              <a:latin typeface="+mn-lt"/>
              <a:ea typeface="+mn-ea"/>
              <a:cs typeface="+mn-cs"/>
            </a:rPr>
            <a:t>（酒類提供は</a:t>
          </a:r>
          <a:r>
            <a:rPr lang="ja-JP" altLang="ja-JP" sz="1000">
              <a:effectLst/>
              <a:latin typeface="+mn-lt"/>
              <a:ea typeface="+mn-ea"/>
              <a:cs typeface="+mn-cs"/>
            </a:rPr>
            <a:t>午後８時まで）を選択した</a:t>
          </a:r>
          <a:endParaRPr lang="ja-JP" altLang="ja-JP" sz="1000">
            <a:effectLst/>
          </a:endParaRPr>
        </a:p>
        <a:p>
          <a:r>
            <a:rPr lang="ja-JP" altLang="ja-JP" sz="1000" baseline="0">
              <a:effectLst/>
              <a:latin typeface="+mn-lt"/>
              <a:ea typeface="+mn-ea"/>
              <a:cs typeface="+mn-cs"/>
            </a:rPr>
            <a:t> </a:t>
          </a:r>
          <a:r>
            <a:rPr lang="ja-JP" altLang="en-US" sz="1000" baseline="0">
              <a:effectLst/>
              <a:latin typeface="+mn-lt"/>
              <a:ea typeface="+mn-ea"/>
              <a:cs typeface="+mn-cs"/>
            </a:rPr>
            <a:t>　</a:t>
          </a:r>
          <a:r>
            <a:rPr lang="ja-JP" altLang="ja-JP" sz="1000" baseline="0">
              <a:effectLst/>
              <a:latin typeface="+mn-lt"/>
              <a:ea typeface="+mn-ea"/>
              <a:cs typeface="+mn-cs"/>
            </a:rPr>
            <a:t>「</a:t>
          </a:r>
          <a:r>
            <a:rPr lang="ja-JP" altLang="ja-JP" sz="1000">
              <a:effectLst/>
              <a:latin typeface="+mn-lt"/>
              <a:ea typeface="+mn-ea"/>
              <a:cs typeface="+mn-cs"/>
            </a:rPr>
            <a:t>かがわ安心飲食店認証制度」の認証店</a:t>
          </a:r>
          <a:endParaRPr lang="ja-JP" altLang="ja-JP" sz="1000">
            <a:effectLst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ja-JP" sz="1100" b="1" kern="100">
            <a:effectLst/>
            <a:latin typeface="+mn-ea"/>
            <a:ea typeface="+mn-ea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15</xdr:col>
      <xdr:colOff>763842</xdr:colOff>
      <xdr:row>14</xdr:row>
      <xdr:rowOff>138044</xdr:rowOff>
    </xdr:from>
    <xdr:to>
      <xdr:col>21</xdr:col>
      <xdr:colOff>102170</xdr:colOff>
      <xdr:row>18</xdr:row>
      <xdr:rowOff>189206</xdr:rowOff>
    </xdr:to>
    <xdr:sp macro="" textlink="">
      <xdr:nvSpPr>
        <xdr:cNvPr id="4" name="テキスト ボックス 3"/>
        <xdr:cNvSpPr txBox="1"/>
      </xdr:nvSpPr>
      <xdr:spPr>
        <a:xfrm>
          <a:off x="8053642" y="3427344"/>
          <a:ext cx="2348228" cy="8639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50"/>
            <a:t>★下記の「選択方式」の中から、</a:t>
          </a:r>
          <a:endParaRPr kumimoji="1" lang="en-US" altLang="ja-JP" sz="1050"/>
        </a:p>
        <a:p>
          <a:r>
            <a:rPr kumimoji="1" lang="ja-JP" altLang="en-US" sz="1050"/>
            <a:t>　 最も高い金額にチェック</a:t>
          </a:r>
          <a:endParaRPr kumimoji="1" lang="en-US" altLang="ja-JP" sz="1050"/>
        </a:p>
        <a:p>
          <a:r>
            <a:rPr kumimoji="1" lang="ja-JP" altLang="en-US" sz="1050"/>
            <a:t>★「上限額」についても、該当する  </a:t>
          </a:r>
          <a:endParaRPr kumimoji="1" lang="en-US" altLang="ja-JP" sz="1050"/>
        </a:p>
        <a:p>
          <a:r>
            <a:rPr kumimoji="1" lang="ja-JP" altLang="en-US" sz="1050"/>
            <a:t>　</a:t>
          </a:r>
          <a:r>
            <a:rPr kumimoji="1" lang="ja-JP" altLang="en-US" sz="1050" baseline="0"/>
            <a:t>  </a:t>
          </a:r>
          <a:r>
            <a:rPr kumimoji="1" lang="ja-JP" altLang="en-US" sz="1050"/>
            <a:t>金額にチェック</a:t>
          </a:r>
        </a:p>
      </xdr:txBody>
    </xdr:sp>
    <xdr:clientData/>
  </xdr:twoCellAnchor>
  <xdr:twoCellAnchor>
    <xdr:from>
      <xdr:col>9</xdr:col>
      <xdr:colOff>73624</xdr:colOff>
      <xdr:row>21</xdr:row>
      <xdr:rowOff>174855</xdr:rowOff>
    </xdr:from>
    <xdr:to>
      <xdr:col>19</xdr:col>
      <xdr:colOff>88598</xdr:colOff>
      <xdr:row>26</xdr:row>
      <xdr:rowOff>141944</xdr:rowOff>
    </xdr:to>
    <xdr:sp macro="" textlink="">
      <xdr:nvSpPr>
        <xdr:cNvPr id="5" name="テキスト ボックス 21"/>
        <xdr:cNvSpPr txBox="1"/>
      </xdr:nvSpPr>
      <xdr:spPr>
        <a:xfrm>
          <a:off x="5210774" y="4886555"/>
          <a:ext cx="4980674" cy="983089"/>
        </a:xfrm>
        <a:prstGeom prst="rect">
          <a:avLst/>
        </a:prstGeom>
        <a:solidFill>
          <a:sysClr val="window" lastClr="FFFFFF"/>
        </a:solidFill>
        <a:ln w="12700">
          <a:solidFill>
            <a:prstClr val="black"/>
          </a:solidFill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eaLnBrk="1" fontAlgn="auto" latinLnBrk="0" hangingPunct="1"/>
          <a:r>
            <a:rPr lang="ja-JP" altLang="ja-JP" sz="1100" b="1">
              <a:effectLst/>
              <a:latin typeface="+mn-lt"/>
              <a:ea typeface="+mn-ea"/>
              <a:cs typeface="+mn-cs"/>
            </a:rPr>
            <a:t>　</a:t>
          </a:r>
          <a:r>
            <a:rPr lang="ja-JP" altLang="ja-JP" sz="1100" baseline="0">
              <a:effectLst/>
              <a:latin typeface="+mn-lt"/>
              <a:ea typeface="+mn-ea"/>
              <a:cs typeface="+mn-cs"/>
            </a:rPr>
            <a:t> </a:t>
          </a:r>
          <a:endParaRPr lang="en-US" altLang="ja-JP" sz="1100" baseline="0">
            <a:effectLst/>
            <a:latin typeface="+mn-lt"/>
            <a:ea typeface="+mn-ea"/>
            <a:cs typeface="+mn-cs"/>
          </a:endParaRPr>
        </a:p>
        <a:p>
          <a:pPr eaLnBrk="1" fontAlgn="auto" latinLnBrk="0" hangingPunct="1"/>
          <a:r>
            <a:rPr lang="ja-JP" altLang="ja-JP" sz="1100" baseline="0">
              <a:effectLst/>
              <a:latin typeface="+mn-lt"/>
              <a:ea typeface="+mn-ea"/>
              <a:cs typeface="+mn-cs"/>
            </a:rPr>
            <a:t>「非認証店」又は</a:t>
          </a:r>
          <a:r>
            <a:rPr lang="ja-JP" altLang="ja-JP" sz="1100">
              <a:effectLst/>
              <a:latin typeface="+mn-lt"/>
              <a:ea typeface="+mn-ea"/>
              <a:cs typeface="+mn-cs"/>
            </a:rPr>
            <a:t>　　</a:t>
          </a:r>
          <a:endParaRPr lang="ja-JP" altLang="ja-JP" sz="1050">
            <a:effectLst/>
          </a:endParaRPr>
        </a:p>
        <a:p>
          <a:pPr eaLnBrk="1" fontAlgn="auto" latinLnBrk="0" hangingPunct="1"/>
          <a:r>
            <a:rPr lang="ja-JP" altLang="ja-JP" sz="1100" baseline="0">
              <a:effectLst/>
              <a:latin typeface="+mn-lt"/>
              <a:ea typeface="+mn-ea"/>
              <a:cs typeface="+mn-cs"/>
            </a:rPr>
            <a:t>午後８時までの時短営業（酒類提供なし）を選択した </a:t>
          </a:r>
          <a:endParaRPr lang="ja-JP" altLang="ja-JP" sz="1050">
            <a:effectLst/>
          </a:endParaRPr>
        </a:p>
        <a:p>
          <a:r>
            <a:rPr lang="en-US" altLang="ja-JP" sz="1100" baseline="0">
              <a:effectLst/>
              <a:latin typeface="+mn-lt"/>
              <a:ea typeface="+mn-ea"/>
              <a:cs typeface="+mn-cs"/>
            </a:rPr>
            <a:t> </a:t>
          </a:r>
          <a:r>
            <a:rPr lang="ja-JP" altLang="ja-JP" sz="1100">
              <a:effectLst/>
              <a:latin typeface="+mn-lt"/>
              <a:ea typeface="+mn-ea"/>
              <a:cs typeface="+mn-cs"/>
            </a:rPr>
            <a:t>「かがわ安心飲食店認証制度」の認証店</a:t>
          </a:r>
          <a:r>
            <a:rPr lang="ja-JP" altLang="ja-JP" sz="1000" b="1">
              <a:effectLst/>
              <a:latin typeface="+mn-lt"/>
              <a:ea typeface="+mn-ea"/>
              <a:cs typeface="+mn-cs"/>
            </a:rPr>
            <a:t>　　</a:t>
          </a:r>
          <a:endParaRPr lang="ja-JP" altLang="ja-JP" sz="900">
            <a:effectLst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ja-JP" sz="1050" kern="100">
            <a:effectLst/>
            <a:latin typeface="ＭＳ Ｐゴシック" panose="020B0600070205080204" pitchFamily="50" charset="-128"/>
            <a:ea typeface="ＭＳ Ｐゴシック" panose="020B0600070205080204" pitchFamily="50" charset="-128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15</xdr:col>
      <xdr:colOff>993176</xdr:colOff>
      <xdr:row>22</xdr:row>
      <xdr:rowOff>171910</xdr:rowOff>
    </xdr:from>
    <xdr:to>
      <xdr:col>21</xdr:col>
      <xdr:colOff>51674</xdr:colOff>
      <xdr:row>25</xdr:row>
      <xdr:rowOff>48842</xdr:rowOff>
    </xdr:to>
    <xdr:sp macro="" textlink="">
      <xdr:nvSpPr>
        <xdr:cNvPr id="6" name="テキスト ボックス 5"/>
        <xdr:cNvSpPr txBox="1"/>
      </xdr:nvSpPr>
      <xdr:spPr>
        <a:xfrm>
          <a:off x="8282976" y="5086810"/>
          <a:ext cx="2068398" cy="48653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50"/>
            <a:t>★下記の「選択方式」の中から、</a:t>
          </a:r>
          <a:endParaRPr kumimoji="1" lang="en-US" altLang="ja-JP" sz="1050"/>
        </a:p>
        <a:p>
          <a:r>
            <a:rPr kumimoji="1" lang="ja-JP" altLang="en-US" sz="1050"/>
            <a:t>　 最も高い金額にチェック</a:t>
          </a:r>
          <a:endParaRPr kumimoji="1" lang="en-US" altLang="ja-JP" sz="1050"/>
        </a:p>
      </xdr:txBody>
    </xdr:sp>
    <xdr:clientData/>
  </xdr:twoCellAnchor>
  <xdr:twoCellAnchor>
    <xdr:from>
      <xdr:col>15</xdr:col>
      <xdr:colOff>880534</xdr:colOff>
      <xdr:row>24</xdr:row>
      <xdr:rowOff>203199</xdr:rowOff>
    </xdr:from>
    <xdr:to>
      <xdr:col>20</xdr:col>
      <xdr:colOff>59913</xdr:colOff>
      <xdr:row>26</xdr:row>
      <xdr:rowOff>78014</xdr:rowOff>
    </xdr:to>
    <xdr:sp macro="" textlink="">
      <xdr:nvSpPr>
        <xdr:cNvPr id="11" name="テキスト ボックス 10"/>
        <xdr:cNvSpPr txBox="1"/>
      </xdr:nvSpPr>
      <xdr:spPr>
        <a:xfrm>
          <a:off x="8170334" y="5524499"/>
          <a:ext cx="2087679" cy="2812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050"/>
            <a:t>※</a:t>
          </a:r>
          <a:r>
            <a:rPr kumimoji="1" lang="ja-JP" altLang="en-US" sz="1050"/>
            <a:t>２０万円が１日当たりの上限額</a:t>
          </a:r>
          <a:endParaRPr kumimoji="1" lang="en-US" altLang="ja-JP" sz="105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"/>
  <sheetViews>
    <sheetView view="pageBreakPreview" zoomScale="10" zoomScaleNormal="10" zoomScaleSheetLayoutView="10" workbookViewId="0">
      <selection activeCell="A144" sqref="A144"/>
    </sheetView>
  </sheetViews>
  <sheetFormatPr defaultRowHeight="14.4" x14ac:dyDescent="0.3"/>
  <cols>
    <col min="1" max="1" width="61" customWidth="1"/>
    <col min="47" max="47" width="3" customWidth="1"/>
  </cols>
  <sheetData/>
  <phoneticPr fontId="1"/>
  <printOptions horizontalCentered="1" verticalCentered="1"/>
  <pageMargins left="0.31496062992125984" right="0.31496062992125984" top="0.55118110236220474" bottom="0.55118110236220474" header="0.31496062992125984" footer="0.31496062992125984"/>
  <pageSetup paperSize="9" scale="1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66FFFF"/>
  </sheetPr>
  <dimension ref="A1:X151"/>
  <sheetViews>
    <sheetView showGridLines="0" tabSelected="1" view="pageBreakPreview" zoomScale="55" zoomScaleNormal="75" zoomScaleSheetLayoutView="55" zoomScalePageLayoutView="59" workbookViewId="0">
      <selection activeCell="E28" sqref="E28"/>
    </sheetView>
  </sheetViews>
  <sheetFormatPr defaultColWidth="9" defaultRowHeight="14.4" x14ac:dyDescent="0.3"/>
  <cols>
    <col min="1" max="1" width="1.81640625" style="1" customWidth="1"/>
    <col min="2" max="2" width="6.453125" style="1" customWidth="1"/>
    <col min="3" max="3" width="13.81640625" style="1" customWidth="1"/>
    <col min="4" max="4" width="8.7265625" style="1" customWidth="1"/>
    <col min="5" max="5" width="15.08984375" style="1" customWidth="1"/>
    <col min="6" max="6" width="5.36328125" style="1" customWidth="1"/>
    <col min="7" max="7" width="1.36328125" style="1" customWidth="1"/>
    <col min="8" max="8" width="6.453125" style="1" customWidth="1"/>
    <col min="9" max="9" width="13.81640625" style="1" customWidth="1"/>
    <col min="10" max="10" width="8.7265625" style="1" customWidth="1"/>
    <col min="11" max="11" width="15.08984375" style="1" customWidth="1"/>
    <col min="12" max="12" width="5.36328125" style="1" customWidth="1"/>
    <col min="13" max="13" width="1.26953125" style="1" customWidth="1"/>
    <col min="14" max="14" width="5.36328125" style="1" customWidth="1"/>
    <col min="15" max="15" width="13.81640625" style="1" customWidth="1"/>
    <col min="16" max="16" width="8.7265625" style="1" customWidth="1"/>
    <col min="17" max="17" width="15.08984375" style="1" customWidth="1"/>
    <col min="18" max="18" width="5.90625" style="11" customWidth="1"/>
    <col min="19" max="19" width="1.81640625" style="11" customWidth="1"/>
    <col min="20" max="20" width="0.7265625" style="1" customWidth="1"/>
    <col min="21" max="21" width="11.7265625" style="1" customWidth="1"/>
    <col min="22" max="22" width="0.54296875" style="14" customWidth="1"/>
    <col min="23" max="16384" width="9" style="1"/>
  </cols>
  <sheetData>
    <row r="1" spans="1:24" ht="22.8" x14ac:dyDescent="0.3">
      <c r="A1" s="488" t="s">
        <v>44</v>
      </c>
      <c r="B1" s="488"/>
      <c r="C1" s="488"/>
      <c r="D1" s="488"/>
      <c r="E1" s="488"/>
      <c r="F1" s="488"/>
      <c r="G1" s="488"/>
      <c r="H1" s="488"/>
      <c r="I1" s="488"/>
      <c r="J1" s="488"/>
      <c r="K1" s="488"/>
      <c r="L1" s="488"/>
      <c r="M1" s="488"/>
      <c r="N1" s="488"/>
      <c r="O1" s="488"/>
      <c r="P1" s="488"/>
      <c r="Q1" s="488"/>
      <c r="R1" s="488"/>
      <c r="S1" s="488"/>
    </row>
    <row r="2" spans="1:24" ht="27" customHeight="1" x14ac:dyDescent="0.3">
      <c r="B2" s="78" t="s">
        <v>23</v>
      </c>
      <c r="H2" s="78"/>
      <c r="N2" s="78" t="s">
        <v>48</v>
      </c>
      <c r="R2" s="1"/>
      <c r="S2" s="1"/>
      <c r="T2" s="11"/>
      <c r="U2" s="11"/>
      <c r="V2" s="1"/>
      <c r="X2" s="14"/>
    </row>
    <row r="3" spans="1:24" ht="22.95" customHeight="1" thickBot="1" x14ac:dyDescent="0.35">
      <c r="B3" s="22" t="s">
        <v>2</v>
      </c>
      <c r="H3" s="22"/>
      <c r="N3" s="92" t="s">
        <v>1</v>
      </c>
      <c r="O3" s="93"/>
      <c r="P3" s="93"/>
      <c r="Q3"/>
      <c r="R3"/>
      <c r="S3"/>
      <c r="T3" s="11"/>
    </row>
    <row r="4" spans="1:24" ht="22.95" customHeight="1" thickTop="1" x14ac:dyDescent="0.3">
      <c r="B4" s="22"/>
      <c r="H4" s="22"/>
      <c r="N4" s="269"/>
      <c r="O4" s="270"/>
      <c r="P4" s="270"/>
      <c r="Q4"/>
      <c r="R4"/>
      <c r="S4"/>
      <c r="T4" s="11"/>
    </row>
    <row r="5" spans="1:24" ht="7.5" customHeight="1" x14ac:dyDescent="0.3">
      <c r="B5" s="22"/>
      <c r="H5" s="22"/>
      <c r="N5" s="9"/>
      <c r="O5" s="11"/>
      <c r="P5" s="11"/>
      <c r="Q5" s="11"/>
    </row>
    <row r="6" spans="1:24" ht="24.45" customHeight="1" x14ac:dyDescent="0.3">
      <c r="B6" s="22"/>
      <c r="C6" s="250"/>
      <c r="D6" s="85"/>
      <c r="E6" s="11"/>
      <c r="F6" s="11"/>
      <c r="G6" s="11"/>
      <c r="H6" s="11"/>
      <c r="I6" s="250"/>
      <c r="J6" s="85"/>
      <c r="K6" s="11"/>
      <c r="L6" s="11"/>
      <c r="M6" s="11"/>
      <c r="N6" s="11"/>
      <c r="O6" s="11"/>
      <c r="P6" s="11"/>
      <c r="Q6" s="11"/>
    </row>
    <row r="7" spans="1:24" ht="24.45" customHeight="1" x14ac:dyDescent="0.3">
      <c r="B7" s="22"/>
      <c r="C7" s="250"/>
      <c r="D7" s="85"/>
      <c r="E7" s="11"/>
      <c r="F7" s="11"/>
      <c r="G7" s="11"/>
      <c r="H7" s="11"/>
      <c r="I7" s="250"/>
      <c r="J7" s="85"/>
      <c r="K7" s="11"/>
      <c r="L7" s="11"/>
      <c r="M7" s="11"/>
      <c r="N7" s="11"/>
      <c r="O7" s="11"/>
      <c r="P7" s="11"/>
      <c r="Q7" s="11"/>
      <c r="S7" s="1"/>
      <c r="U7" s="14"/>
      <c r="V7" s="1"/>
    </row>
    <row r="8" spans="1:24" ht="3.45" customHeight="1" thickBot="1" x14ac:dyDescent="0.35">
      <c r="B8" s="22"/>
      <c r="H8" s="22"/>
      <c r="N8" s="9"/>
      <c r="O8" s="11"/>
      <c r="P8" s="11"/>
      <c r="Q8" s="11"/>
    </row>
    <row r="9" spans="1:24" ht="25.05" customHeight="1" thickBot="1" x14ac:dyDescent="0.35">
      <c r="A9" s="11"/>
      <c r="B9" s="229" t="s">
        <v>63</v>
      </c>
      <c r="C9" s="308"/>
      <c r="D9" s="308"/>
      <c r="E9" s="219"/>
      <c r="F9" s="238"/>
      <c r="G9" s="124"/>
      <c r="H9" s="229" t="s">
        <v>22</v>
      </c>
      <c r="I9" s="308"/>
      <c r="J9" s="308"/>
      <c r="K9" s="219"/>
      <c r="L9" s="238"/>
      <c r="M9" s="124"/>
      <c r="N9" s="220" t="s">
        <v>21</v>
      </c>
      <c r="O9" s="152"/>
      <c r="P9" s="99"/>
      <c r="Q9" s="99"/>
      <c r="R9" s="118"/>
      <c r="S9" s="10"/>
      <c r="T9" s="2"/>
      <c r="V9" s="13"/>
    </row>
    <row r="10" spans="1:24" s="25" customFormat="1" ht="20.100000000000001" customHeight="1" x14ac:dyDescent="0.3">
      <c r="A10" s="91"/>
      <c r="B10" s="221"/>
      <c r="C10" s="95"/>
      <c r="D10" s="96"/>
      <c r="E10" s="96"/>
      <c r="F10" s="96"/>
      <c r="G10" s="239"/>
      <c r="H10" s="221"/>
      <c r="I10" s="95"/>
      <c r="J10" s="96"/>
      <c r="K10" s="96"/>
      <c r="L10" s="96"/>
      <c r="M10" s="239"/>
      <c r="N10" s="221"/>
      <c r="O10" s="95"/>
      <c r="P10" s="96"/>
      <c r="Q10" s="96"/>
      <c r="R10" s="107"/>
      <c r="S10" s="34"/>
      <c r="T10" s="27"/>
      <c r="U10" s="1"/>
      <c r="V10" s="28"/>
    </row>
    <row r="11" spans="1:24" ht="6" customHeight="1" x14ac:dyDescent="0.3">
      <c r="B11" s="101"/>
      <c r="C11" s="11"/>
      <c r="D11" s="56"/>
      <c r="E11" s="56"/>
      <c r="F11" s="56"/>
      <c r="G11" s="122"/>
      <c r="H11" s="101"/>
      <c r="I11" s="11"/>
      <c r="J11" s="56"/>
      <c r="K11" s="56"/>
      <c r="L11" s="56"/>
      <c r="M11" s="122"/>
      <c r="N11" s="101"/>
      <c r="O11" s="11"/>
      <c r="P11" s="56"/>
      <c r="Q11" s="56"/>
      <c r="R11" s="113"/>
      <c r="V11" s="15"/>
    </row>
    <row r="12" spans="1:24" s="6" customFormat="1" ht="20.100000000000001" customHeight="1" x14ac:dyDescent="0.3">
      <c r="B12" s="102"/>
      <c r="C12" s="489">
        <f>DATE(2019,3,1)</f>
        <v>43525</v>
      </c>
      <c r="D12" s="490"/>
      <c r="E12" s="491"/>
      <c r="F12" s="309"/>
      <c r="G12" s="240"/>
      <c r="H12" s="102"/>
      <c r="I12" s="489">
        <f>DATE(2020,3,1)</f>
        <v>43891</v>
      </c>
      <c r="J12" s="490"/>
      <c r="K12" s="491"/>
      <c r="L12" s="309"/>
      <c r="M12" s="240"/>
      <c r="N12" s="102"/>
      <c r="O12" s="489">
        <f>DATE(2021,3,1)</f>
        <v>44256</v>
      </c>
      <c r="P12" s="490"/>
      <c r="Q12" s="491"/>
      <c r="R12" s="142"/>
      <c r="S12" s="31"/>
      <c r="T12" s="5"/>
      <c r="U12" s="1"/>
      <c r="V12" s="20"/>
      <c r="W12" s="1"/>
    </row>
    <row r="13" spans="1:24" s="17" customFormat="1" ht="20.100000000000001" customHeight="1" x14ac:dyDescent="0.3">
      <c r="B13" s="102"/>
      <c r="C13" s="399" t="s">
        <v>10</v>
      </c>
      <c r="D13" s="399" t="s">
        <v>95</v>
      </c>
      <c r="E13" s="399" t="s">
        <v>96</v>
      </c>
      <c r="F13" s="309"/>
      <c r="G13" s="240"/>
      <c r="H13" s="102"/>
      <c r="I13" s="399" t="s">
        <v>10</v>
      </c>
      <c r="J13" s="399" t="s">
        <v>95</v>
      </c>
      <c r="K13" s="399" t="s">
        <v>0</v>
      </c>
      <c r="L13" s="309"/>
      <c r="M13" s="240"/>
      <c r="N13" s="102"/>
      <c r="O13" s="399" t="s">
        <v>10</v>
      </c>
      <c r="P13" s="399" t="s">
        <v>95</v>
      </c>
      <c r="Q13" s="399" t="s">
        <v>0</v>
      </c>
      <c r="R13" s="136"/>
      <c r="S13" s="32"/>
      <c r="T13" s="18"/>
      <c r="U13" s="284"/>
      <c r="V13" s="19"/>
    </row>
    <row r="14" spans="1:24" s="8" customFormat="1" ht="16.2" x14ac:dyDescent="0.3">
      <c r="B14" s="102"/>
      <c r="C14" s="400">
        <f>C12</f>
        <v>43525</v>
      </c>
      <c r="D14" s="232"/>
      <c r="E14" s="422"/>
      <c r="F14" s="327"/>
      <c r="G14" s="328"/>
      <c r="H14" s="329"/>
      <c r="I14" s="400">
        <f>I12</f>
        <v>43891</v>
      </c>
      <c r="J14" s="232"/>
      <c r="K14" s="422"/>
      <c r="L14" s="327"/>
      <c r="M14" s="328"/>
      <c r="N14" s="329"/>
      <c r="O14" s="400">
        <f>O12</f>
        <v>44256</v>
      </c>
      <c r="P14" s="232"/>
      <c r="Q14" s="422"/>
      <c r="R14" s="112"/>
      <c r="S14" s="33"/>
      <c r="T14" s="33"/>
      <c r="U14" s="6"/>
      <c r="V14" s="58"/>
    </row>
    <row r="15" spans="1:24" s="8" customFormat="1" ht="16.2" x14ac:dyDescent="0.3">
      <c r="B15" s="102"/>
      <c r="C15" s="400">
        <f>C14+1</f>
        <v>43526</v>
      </c>
      <c r="D15" s="232"/>
      <c r="E15" s="422"/>
      <c r="F15" s="327"/>
      <c r="G15" s="328"/>
      <c r="H15" s="329"/>
      <c r="I15" s="400">
        <f>I14+1</f>
        <v>43892</v>
      </c>
      <c r="J15" s="232"/>
      <c r="K15" s="422"/>
      <c r="L15" s="327"/>
      <c r="M15" s="328"/>
      <c r="N15" s="329"/>
      <c r="O15" s="400">
        <f>O14+1</f>
        <v>44257</v>
      </c>
      <c r="P15" s="232"/>
      <c r="Q15" s="422"/>
      <c r="R15" s="112"/>
      <c r="S15" s="33"/>
      <c r="T15" s="33"/>
      <c r="U15" s="346"/>
      <c r="V15" s="58"/>
    </row>
    <row r="16" spans="1:24" s="8" customFormat="1" ht="16.2" x14ac:dyDescent="0.3">
      <c r="B16" s="102"/>
      <c r="C16" s="400">
        <f t="shared" ref="C16:C43" si="0">C15+1</f>
        <v>43527</v>
      </c>
      <c r="D16" s="232"/>
      <c r="E16" s="422"/>
      <c r="F16" s="327"/>
      <c r="G16" s="328"/>
      <c r="H16" s="329"/>
      <c r="I16" s="400">
        <f t="shared" ref="I16" si="1">I15+1</f>
        <v>43893</v>
      </c>
      <c r="J16" s="232"/>
      <c r="K16" s="422"/>
      <c r="L16" s="327"/>
      <c r="M16" s="328"/>
      <c r="N16" s="329"/>
      <c r="O16" s="400">
        <f t="shared" ref="O16" si="2">O15+1</f>
        <v>44258</v>
      </c>
      <c r="P16" s="232"/>
      <c r="Q16" s="422"/>
      <c r="R16" s="112"/>
      <c r="S16" s="33"/>
      <c r="T16" s="33"/>
      <c r="U16" s="6"/>
      <c r="V16" s="58"/>
      <c r="W16" s="1"/>
    </row>
    <row r="17" spans="2:23" s="8" customFormat="1" ht="16.2" x14ac:dyDescent="0.3">
      <c r="B17" s="102"/>
      <c r="C17" s="400">
        <f>C16+1</f>
        <v>43528</v>
      </c>
      <c r="D17" s="232"/>
      <c r="E17" s="422"/>
      <c r="F17" s="327"/>
      <c r="G17" s="328"/>
      <c r="H17" s="329"/>
      <c r="I17" s="400">
        <f>I16+1</f>
        <v>43894</v>
      </c>
      <c r="J17" s="232"/>
      <c r="K17" s="422"/>
      <c r="L17" s="327"/>
      <c r="M17" s="328"/>
      <c r="N17" s="329"/>
      <c r="O17" s="400">
        <f>O16+1</f>
        <v>44259</v>
      </c>
      <c r="P17" s="232"/>
      <c r="Q17" s="422"/>
      <c r="R17" s="112"/>
      <c r="S17" s="33"/>
      <c r="T17" s="33"/>
      <c r="U17" s="1"/>
      <c r="V17" s="58"/>
    </row>
    <row r="18" spans="2:23" s="8" customFormat="1" ht="16.2" x14ac:dyDescent="0.3">
      <c r="B18" s="102"/>
      <c r="C18" s="400">
        <f t="shared" si="0"/>
        <v>43529</v>
      </c>
      <c r="D18" s="232"/>
      <c r="E18" s="422"/>
      <c r="F18" s="327"/>
      <c r="G18" s="328"/>
      <c r="H18" s="329"/>
      <c r="I18" s="400">
        <f t="shared" ref="I18" si="3">I17+1</f>
        <v>43895</v>
      </c>
      <c r="J18" s="232"/>
      <c r="K18" s="422"/>
      <c r="L18" s="327"/>
      <c r="M18" s="328"/>
      <c r="N18" s="329"/>
      <c r="O18" s="400">
        <f t="shared" ref="O18" si="4">O17+1</f>
        <v>44260</v>
      </c>
      <c r="P18" s="232"/>
      <c r="Q18" s="422"/>
      <c r="R18" s="112"/>
      <c r="S18" s="33"/>
      <c r="T18" s="33"/>
      <c r="U18" s="289"/>
      <c r="V18" s="58"/>
    </row>
    <row r="19" spans="2:23" s="8" customFormat="1" ht="16.8" thickBot="1" x14ac:dyDescent="0.35">
      <c r="B19" s="102"/>
      <c r="C19" s="401">
        <f>C18+1</f>
        <v>43530</v>
      </c>
      <c r="D19" s="423"/>
      <c r="E19" s="424"/>
      <c r="F19" s="327"/>
      <c r="G19" s="328"/>
      <c r="H19" s="329"/>
      <c r="I19" s="401">
        <f>I18+1</f>
        <v>43896</v>
      </c>
      <c r="J19" s="423"/>
      <c r="K19" s="424"/>
      <c r="L19" s="327"/>
      <c r="M19" s="328"/>
      <c r="N19" s="329"/>
      <c r="O19" s="401">
        <f>O18+1</f>
        <v>44261</v>
      </c>
      <c r="P19" s="423"/>
      <c r="Q19" s="424"/>
      <c r="R19" s="112"/>
      <c r="S19" s="33"/>
      <c r="T19" s="33"/>
      <c r="U19" s="33"/>
      <c r="V19" s="58"/>
    </row>
    <row r="20" spans="2:23" s="8" customFormat="1" ht="16.8" thickTop="1" x14ac:dyDescent="0.3">
      <c r="B20" s="102"/>
      <c r="C20" s="402">
        <f t="shared" si="0"/>
        <v>43531</v>
      </c>
      <c r="D20" s="385"/>
      <c r="E20" s="425"/>
      <c r="F20" s="327"/>
      <c r="G20" s="328"/>
      <c r="H20" s="329"/>
      <c r="I20" s="402">
        <f t="shared" ref="I20:I43" si="5">I19+1</f>
        <v>43897</v>
      </c>
      <c r="J20" s="385"/>
      <c r="K20" s="430"/>
      <c r="L20" s="327"/>
      <c r="M20" s="328"/>
      <c r="N20" s="329"/>
      <c r="O20" s="402">
        <f t="shared" ref="O20:O43" si="6">O19+1</f>
        <v>44262</v>
      </c>
      <c r="P20" s="385"/>
      <c r="Q20" s="430"/>
      <c r="R20" s="112"/>
      <c r="S20" s="33"/>
      <c r="T20" s="33"/>
      <c r="U20" s="33"/>
      <c r="V20" s="58"/>
    </row>
    <row r="21" spans="2:23" s="8" customFormat="1" ht="16.2" x14ac:dyDescent="0.3">
      <c r="B21" s="102"/>
      <c r="C21" s="403">
        <f t="shared" si="0"/>
        <v>43532</v>
      </c>
      <c r="D21" s="272"/>
      <c r="E21" s="426"/>
      <c r="F21" s="327"/>
      <c r="G21" s="328"/>
      <c r="H21" s="329"/>
      <c r="I21" s="403">
        <f t="shared" si="5"/>
        <v>43898</v>
      </c>
      <c r="J21" s="272"/>
      <c r="K21" s="426"/>
      <c r="L21" s="327"/>
      <c r="M21" s="328"/>
      <c r="N21" s="329"/>
      <c r="O21" s="403">
        <f t="shared" si="6"/>
        <v>44263</v>
      </c>
      <c r="P21" s="272"/>
      <c r="Q21" s="426"/>
      <c r="R21" s="112"/>
      <c r="S21" s="33"/>
      <c r="T21" s="33"/>
      <c r="U21" s="33"/>
      <c r="V21" s="58"/>
      <c r="W21" s="6"/>
    </row>
    <row r="22" spans="2:23" s="8" customFormat="1" ht="16.2" x14ac:dyDescent="0.3">
      <c r="B22" s="102"/>
      <c r="C22" s="403">
        <f t="shared" si="0"/>
        <v>43533</v>
      </c>
      <c r="D22" s="272"/>
      <c r="E22" s="426"/>
      <c r="F22" s="327"/>
      <c r="G22" s="328"/>
      <c r="H22" s="329"/>
      <c r="I22" s="403">
        <f t="shared" si="5"/>
        <v>43899</v>
      </c>
      <c r="J22" s="272"/>
      <c r="K22" s="426"/>
      <c r="L22" s="327"/>
      <c r="M22" s="328"/>
      <c r="N22" s="329"/>
      <c r="O22" s="403">
        <f t="shared" si="6"/>
        <v>44264</v>
      </c>
      <c r="P22" s="272"/>
      <c r="Q22" s="426"/>
      <c r="R22" s="112"/>
      <c r="S22" s="33"/>
      <c r="T22" s="33"/>
      <c r="U22" s="1"/>
      <c r="V22" s="58"/>
      <c r="W22" s="1"/>
    </row>
    <row r="23" spans="2:23" s="8" customFormat="1" ht="16.2" x14ac:dyDescent="0.3">
      <c r="B23" s="102"/>
      <c r="C23" s="403">
        <f t="shared" si="0"/>
        <v>43534</v>
      </c>
      <c r="D23" s="272"/>
      <c r="E23" s="426"/>
      <c r="F23" s="327"/>
      <c r="G23" s="328"/>
      <c r="H23" s="329"/>
      <c r="I23" s="403">
        <f t="shared" si="5"/>
        <v>43900</v>
      </c>
      <c r="J23" s="272"/>
      <c r="K23" s="426"/>
      <c r="L23" s="327"/>
      <c r="M23" s="328"/>
      <c r="N23" s="329"/>
      <c r="O23" s="403">
        <f t="shared" si="6"/>
        <v>44265</v>
      </c>
      <c r="P23" s="272"/>
      <c r="Q23" s="426"/>
      <c r="R23" s="112"/>
      <c r="S23" s="33"/>
      <c r="T23" s="33"/>
      <c r="U23" s="1"/>
      <c r="V23" s="58"/>
      <c r="W23" s="289"/>
    </row>
    <row r="24" spans="2:23" s="8" customFormat="1" ht="16.2" x14ac:dyDescent="0.3">
      <c r="B24" s="102"/>
      <c r="C24" s="403">
        <f t="shared" si="0"/>
        <v>43535</v>
      </c>
      <c r="D24" s="272"/>
      <c r="E24" s="426"/>
      <c r="F24" s="327"/>
      <c r="G24" s="328"/>
      <c r="H24" s="329"/>
      <c r="I24" s="403">
        <f t="shared" si="5"/>
        <v>43901</v>
      </c>
      <c r="J24" s="272"/>
      <c r="K24" s="426"/>
      <c r="L24" s="327"/>
      <c r="M24" s="328"/>
      <c r="N24" s="329"/>
      <c r="O24" s="403">
        <f t="shared" si="6"/>
        <v>44266</v>
      </c>
      <c r="P24" s="272"/>
      <c r="Q24" s="426"/>
      <c r="R24" s="112"/>
      <c r="S24" s="33"/>
      <c r="T24" s="33"/>
      <c r="U24" s="33"/>
      <c r="V24" s="58"/>
    </row>
    <row r="25" spans="2:23" s="8" customFormat="1" ht="16.2" x14ac:dyDescent="0.3">
      <c r="B25" s="102"/>
      <c r="C25" s="403">
        <f t="shared" si="0"/>
        <v>43536</v>
      </c>
      <c r="D25" s="272"/>
      <c r="E25" s="426"/>
      <c r="F25" s="327"/>
      <c r="G25" s="328"/>
      <c r="H25" s="329"/>
      <c r="I25" s="403">
        <f t="shared" si="5"/>
        <v>43902</v>
      </c>
      <c r="J25" s="272"/>
      <c r="K25" s="426"/>
      <c r="L25" s="327"/>
      <c r="M25" s="328"/>
      <c r="N25" s="329"/>
      <c r="O25" s="403">
        <f t="shared" si="6"/>
        <v>44267</v>
      </c>
      <c r="P25" s="272"/>
      <c r="Q25" s="426"/>
      <c r="R25" s="112"/>
      <c r="S25" s="33"/>
      <c r="T25" s="33"/>
      <c r="U25" s="289"/>
      <c r="V25" s="58"/>
    </row>
    <row r="26" spans="2:23" s="8" customFormat="1" ht="16.2" x14ac:dyDescent="0.3">
      <c r="B26" s="102"/>
      <c r="C26" s="403">
        <f t="shared" si="0"/>
        <v>43537</v>
      </c>
      <c r="D26" s="272"/>
      <c r="E26" s="426"/>
      <c r="F26" s="327"/>
      <c r="G26" s="328"/>
      <c r="H26" s="329"/>
      <c r="I26" s="403">
        <f t="shared" si="5"/>
        <v>43903</v>
      </c>
      <c r="J26" s="272"/>
      <c r="K26" s="426"/>
      <c r="L26" s="327"/>
      <c r="M26" s="328"/>
      <c r="N26" s="329"/>
      <c r="O26" s="403">
        <f t="shared" si="6"/>
        <v>44268</v>
      </c>
      <c r="P26" s="272"/>
      <c r="Q26" s="426"/>
      <c r="R26" s="112"/>
      <c r="S26" s="33"/>
      <c r="T26" s="33"/>
      <c r="U26" s="6"/>
      <c r="V26" s="58"/>
      <c r="W26" s="1"/>
    </row>
    <row r="27" spans="2:23" s="8" customFormat="1" ht="16.2" x14ac:dyDescent="0.3">
      <c r="B27" s="102"/>
      <c r="C27" s="403">
        <f t="shared" si="0"/>
        <v>43538</v>
      </c>
      <c r="D27" s="272"/>
      <c r="E27" s="426"/>
      <c r="F27" s="327"/>
      <c r="G27" s="328"/>
      <c r="H27" s="329"/>
      <c r="I27" s="403">
        <f t="shared" si="5"/>
        <v>43904</v>
      </c>
      <c r="J27" s="272"/>
      <c r="K27" s="426"/>
      <c r="L27" s="327"/>
      <c r="M27" s="328"/>
      <c r="N27" s="329"/>
      <c r="O27" s="403">
        <f t="shared" si="6"/>
        <v>44269</v>
      </c>
      <c r="P27" s="272"/>
      <c r="Q27" s="426"/>
      <c r="R27" s="112"/>
      <c r="S27" s="33"/>
      <c r="T27" s="33"/>
      <c r="U27" s="346"/>
      <c r="V27" s="58"/>
      <c r="W27" s="1"/>
    </row>
    <row r="28" spans="2:23" s="8" customFormat="1" ht="16.2" x14ac:dyDescent="0.3">
      <c r="B28" s="102"/>
      <c r="C28" s="403">
        <f t="shared" si="0"/>
        <v>43539</v>
      </c>
      <c r="D28" s="272"/>
      <c r="E28" s="426"/>
      <c r="F28" s="327"/>
      <c r="G28" s="328"/>
      <c r="H28" s="329"/>
      <c r="I28" s="403">
        <f t="shared" si="5"/>
        <v>43905</v>
      </c>
      <c r="J28" s="272"/>
      <c r="K28" s="426"/>
      <c r="L28" s="327"/>
      <c r="M28" s="328"/>
      <c r="N28" s="329"/>
      <c r="O28" s="403">
        <f t="shared" si="6"/>
        <v>44270</v>
      </c>
      <c r="P28" s="272"/>
      <c r="Q28" s="426"/>
      <c r="R28" s="112"/>
      <c r="S28" s="33"/>
      <c r="T28" s="33"/>
      <c r="U28" s="6"/>
      <c r="V28" s="58"/>
      <c r="W28" s="1"/>
    </row>
    <row r="29" spans="2:23" s="8" customFormat="1" ht="16.2" x14ac:dyDescent="0.3">
      <c r="B29" s="102"/>
      <c r="C29" s="403">
        <f t="shared" si="0"/>
        <v>43540</v>
      </c>
      <c r="D29" s="272"/>
      <c r="E29" s="426"/>
      <c r="F29" s="327"/>
      <c r="G29" s="328"/>
      <c r="H29" s="329"/>
      <c r="I29" s="403">
        <f t="shared" si="5"/>
        <v>43906</v>
      </c>
      <c r="J29" s="272"/>
      <c r="K29" s="426"/>
      <c r="L29" s="327"/>
      <c r="M29" s="328"/>
      <c r="N29" s="329"/>
      <c r="O29" s="403">
        <f t="shared" si="6"/>
        <v>44271</v>
      </c>
      <c r="P29" s="272"/>
      <c r="Q29" s="426"/>
      <c r="R29" s="112"/>
      <c r="S29" s="33"/>
      <c r="T29" s="33"/>
      <c r="U29" s="1"/>
      <c r="V29" s="58"/>
      <c r="W29" s="1"/>
    </row>
    <row r="30" spans="2:23" s="8" customFormat="1" ht="16.2" x14ac:dyDescent="0.3">
      <c r="B30" s="102"/>
      <c r="C30" s="403">
        <f t="shared" si="0"/>
        <v>43541</v>
      </c>
      <c r="D30" s="272"/>
      <c r="E30" s="426"/>
      <c r="F30" s="327"/>
      <c r="G30" s="328"/>
      <c r="H30" s="329"/>
      <c r="I30" s="403">
        <f t="shared" si="5"/>
        <v>43907</v>
      </c>
      <c r="J30" s="272"/>
      <c r="K30" s="426"/>
      <c r="L30" s="327"/>
      <c r="M30" s="328"/>
      <c r="N30" s="329"/>
      <c r="O30" s="403">
        <f t="shared" si="6"/>
        <v>44272</v>
      </c>
      <c r="P30" s="272"/>
      <c r="Q30" s="426"/>
      <c r="R30" s="112"/>
      <c r="S30" s="33"/>
      <c r="T30" s="33"/>
      <c r="U30" s="289"/>
      <c r="V30" s="61"/>
      <c r="W30" s="284"/>
    </row>
    <row r="31" spans="2:23" s="8" customFormat="1" ht="16.2" x14ac:dyDescent="0.3">
      <c r="B31" s="102"/>
      <c r="C31" s="403">
        <f t="shared" si="0"/>
        <v>43542</v>
      </c>
      <c r="D31" s="272"/>
      <c r="E31" s="426"/>
      <c r="F31" s="327"/>
      <c r="G31" s="328"/>
      <c r="H31" s="329"/>
      <c r="I31" s="403">
        <f t="shared" si="5"/>
        <v>43908</v>
      </c>
      <c r="J31" s="272"/>
      <c r="K31" s="426"/>
      <c r="L31" s="327"/>
      <c r="M31" s="328"/>
      <c r="N31" s="329"/>
      <c r="O31" s="403">
        <f t="shared" si="6"/>
        <v>44273</v>
      </c>
      <c r="P31" s="272"/>
      <c r="Q31" s="426"/>
      <c r="R31" s="112"/>
      <c r="S31" s="33"/>
      <c r="T31" s="33"/>
      <c r="U31" s="33"/>
      <c r="V31" s="61"/>
      <c r="W31" s="6"/>
    </row>
    <row r="32" spans="2:23" s="8" customFormat="1" ht="16.2" x14ac:dyDescent="0.3">
      <c r="B32" s="102"/>
      <c r="C32" s="403">
        <f t="shared" si="0"/>
        <v>43543</v>
      </c>
      <c r="D32" s="272"/>
      <c r="E32" s="426"/>
      <c r="F32" s="327"/>
      <c r="G32" s="328"/>
      <c r="H32" s="329"/>
      <c r="I32" s="403">
        <f t="shared" si="5"/>
        <v>43909</v>
      </c>
      <c r="J32" s="272"/>
      <c r="K32" s="426"/>
      <c r="L32" s="327"/>
      <c r="M32" s="328"/>
      <c r="N32" s="329"/>
      <c r="O32" s="403">
        <f t="shared" si="6"/>
        <v>44274</v>
      </c>
      <c r="P32" s="272"/>
      <c r="Q32" s="426"/>
      <c r="R32" s="112"/>
      <c r="S32" s="33"/>
      <c r="T32" s="33"/>
      <c r="U32" s="33"/>
      <c r="V32" s="61"/>
      <c r="W32" s="346"/>
    </row>
    <row r="33" spans="1:23" s="8" customFormat="1" ht="16.2" x14ac:dyDescent="0.3">
      <c r="B33" s="102"/>
      <c r="C33" s="404">
        <f t="shared" si="0"/>
        <v>43544</v>
      </c>
      <c r="D33" s="274"/>
      <c r="E33" s="427"/>
      <c r="F33" s="327"/>
      <c r="G33" s="328"/>
      <c r="H33" s="329"/>
      <c r="I33" s="404">
        <f t="shared" si="5"/>
        <v>43910</v>
      </c>
      <c r="J33" s="274"/>
      <c r="K33" s="427"/>
      <c r="L33" s="327"/>
      <c r="M33" s="328"/>
      <c r="N33" s="329"/>
      <c r="O33" s="403">
        <f t="shared" si="6"/>
        <v>44275</v>
      </c>
      <c r="P33" s="272"/>
      <c r="Q33" s="426"/>
      <c r="R33" s="332"/>
      <c r="S33" s="33"/>
      <c r="T33" s="33"/>
      <c r="U33" s="1"/>
      <c r="V33" s="61"/>
      <c r="W33" s="6"/>
    </row>
    <row r="34" spans="1:23" s="8" customFormat="1" ht="16.8" thickBot="1" x14ac:dyDescent="0.35">
      <c r="B34" s="102"/>
      <c r="C34" s="405">
        <f t="shared" si="0"/>
        <v>43545</v>
      </c>
      <c r="D34" s="321"/>
      <c r="E34" s="428"/>
      <c r="F34" s="327"/>
      <c r="G34" s="328"/>
      <c r="H34" s="329"/>
      <c r="I34" s="405">
        <f t="shared" si="5"/>
        <v>43911</v>
      </c>
      <c r="J34" s="321"/>
      <c r="K34" s="428"/>
      <c r="L34" s="327"/>
      <c r="M34" s="328"/>
      <c r="N34" s="329"/>
      <c r="O34" s="405">
        <f t="shared" si="6"/>
        <v>44276</v>
      </c>
      <c r="P34" s="321"/>
      <c r="Q34" s="428"/>
      <c r="R34" s="112"/>
      <c r="S34" s="33"/>
      <c r="T34" s="33"/>
      <c r="U34" s="1"/>
      <c r="V34" s="61"/>
      <c r="W34" s="1"/>
    </row>
    <row r="35" spans="1:23" s="8" customFormat="1" ht="16.8" thickTop="1" x14ac:dyDescent="0.3">
      <c r="B35" s="102"/>
      <c r="C35" s="406">
        <f t="shared" si="0"/>
        <v>43546</v>
      </c>
      <c r="D35" s="323"/>
      <c r="E35" s="429"/>
      <c r="F35" s="327"/>
      <c r="G35" s="328"/>
      <c r="H35" s="329"/>
      <c r="I35" s="406">
        <f t="shared" si="5"/>
        <v>43912</v>
      </c>
      <c r="J35" s="323"/>
      <c r="K35" s="429"/>
      <c r="L35" s="327"/>
      <c r="M35" s="328"/>
      <c r="N35" s="329"/>
      <c r="O35" s="406">
        <f t="shared" si="6"/>
        <v>44277</v>
      </c>
      <c r="P35" s="323"/>
      <c r="Q35" s="429"/>
      <c r="R35" s="112"/>
      <c r="S35" s="33"/>
      <c r="T35" s="33"/>
      <c r="U35" s="1"/>
      <c r="V35" s="61"/>
      <c r="W35" s="1"/>
    </row>
    <row r="36" spans="1:23" s="8" customFormat="1" ht="16.2" x14ac:dyDescent="0.3">
      <c r="B36" s="102"/>
      <c r="C36" s="400">
        <f t="shared" si="0"/>
        <v>43547</v>
      </c>
      <c r="D36" s="232"/>
      <c r="E36" s="422"/>
      <c r="F36" s="327"/>
      <c r="G36" s="328"/>
      <c r="H36" s="329"/>
      <c r="I36" s="400">
        <f t="shared" si="5"/>
        <v>43913</v>
      </c>
      <c r="J36" s="232"/>
      <c r="K36" s="422"/>
      <c r="L36" s="327"/>
      <c r="M36" s="328"/>
      <c r="N36" s="329"/>
      <c r="O36" s="400">
        <f t="shared" si="6"/>
        <v>44278</v>
      </c>
      <c r="P36" s="232"/>
      <c r="Q36" s="422"/>
      <c r="R36" s="112"/>
      <c r="S36" s="33"/>
      <c r="T36" s="33"/>
      <c r="U36" s="290"/>
      <c r="V36" s="61"/>
      <c r="W36" s="1"/>
    </row>
    <row r="37" spans="1:23" s="8" customFormat="1" ht="16.2" x14ac:dyDescent="0.3">
      <c r="B37" s="102"/>
      <c r="C37" s="400">
        <f t="shared" si="0"/>
        <v>43548</v>
      </c>
      <c r="D37" s="232"/>
      <c r="E37" s="422"/>
      <c r="F37" s="327"/>
      <c r="G37" s="328"/>
      <c r="H37" s="329"/>
      <c r="I37" s="400">
        <f t="shared" si="5"/>
        <v>43914</v>
      </c>
      <c r="J37" s="232"/>
      <c r="K37" s="422"/>
      <c r="L37" s="327"/>
      <c r="M37" s="328"/>
      <c r="N37" s="329"/>
      <c r="O37" s="400">
        <f t="shared" si="6"/>
        <v>44279</v>
      </c>
      <c r="P37" s="232"/>
      <c r="Q37" s="422"/>
      <c r="R37" s="112"/>
      <c r="S37" s="33"/>
      <c r="T37" s="33"/>
      <c r="U37" s="27"/>
      <c r="V37" s="61"/>
      <c r="W37" s="1"/>
    </row>
    <row r="38" spans="1:23" s="8" customFormat="1" ht="16.2" x14ac:dyDescent="0.3">
      <c r="B38" s="102"/>
      <c r="C38" s="407">
        <f t="shared" si="0"/>
        <v>43549</v>
      </c>
      <c r="D38" s="232"/>
      <c r="E38" s="422"/>
      <c r="F38" s="327"/>
      <c r="G38" s="328"/>
      <c r="H38" s="329"/>
      <c r="I38" s="408">
        <f t="shared" si="5"/>
        <v>43915</v>
      </c>
      <c r="J38" s="232"/>
      <c r="K38" s="422"/>
      <c r="L38" s="327"/>
      <c r="M38" s="328"/>
      <c r="N38" s="329"/>
      <c r="O38" s="409">
        <f t="shared" si="6"/>
        <v>44280</v>
      </c>
      <c r="P38" s="232"/>
      <c r="Q38" s="422"/>
      <c r="R38" s="112"/>
      <c r="S38" s="33"/>
      <c r="T38" s="33"/>
      <c r="U38" s="347"/>
      <c r="V38" s="61"/>
      <c r="W38" s="1"/>
    </row>
    <row r="39" spans="1:23" s="8" customFormat="1" ht="16.2" x14ac:dyDescent="0.3">
      <c r="B39" s="102"/>
      <c r="C39" s="407">
        <f t="shared" si="0"/>
        <v>43550</v>
      </c>
      <c r="D39" s="232"/>
      <c r="E39" s="422"/>
      <c r="F39" s="327"/>
      <c r="G39" s="328"/>
      <c r="H39" s="329"/>
      <c r="I39" s="408">
        <f t="shared" si="5"/>
        <v>43916</v>
      </c>
      <c r="J39" s="232"/>
      <c r="K39" s="422"/>
      <c r="L39" s="327"/>
      <c r="M39" s="328"/>
      <c r="N39" s="329"/>
      <c r="O39" s="409">
        <f t="shared" si="6"/>
        <v>44281</v>
      </c>
      <c r="P39" s="232"/>
      <c r="Q39" s="422"/>
      <c r="R39" s="112"/>
      <c r="S39" s="33"/>
      <c r="T39" s="33"/>
      <c r="U39" s="27"/>
      <c r="V39" s="61"/>
      <c r="W39" s="1"/>
    </row>
    <row r="40" spans="1:23" s="8" customFormat="1" ht="16.2" x14ac:dyDescent="0.3">
      <c r="B40" s="102"/>
      <c r="C40" s="407">
        <f t="shared" si="0"/>
        <v>43551</v>
      </c>
      <c r="D40" s="232"/>
      <c r="E40" s="422"/>
      <c r="F40" s="327"/>
      <c r="G40" s="328"/>
      <c r="H40" s="329"/>
      <c r="I40" s="408">
        <f t="shared" si="5"/>
        <v>43917</v>
      </c>
      <c r="J40" s="232"/>
      <c r="K40" s="422"/>
      <c r="L40" s="327"/>
      <c r="M40" s="328"/>
      <c r="N40" s="329"/>
      <c r="O40" s="409">
        <f t="shared" si="6"/>
        <v>44282</v>
      </c>
      <c r="P40" s="232"/>
      <c r="Q40" s="422"/>
      <c r="R40" s="112"/>
      <c r="S40" s="33"/>
      <c r="T40" s="33"/>
      <c r="U40" s="1"/>
      <c r="V40" s="61"/>
      <c r="W40" s="284"/>
    </row>
    <row r="41" spans="1:23" s="8" customFormat="1" ht="16.2" x14ac:dyDescent="0.3">
      <c r="B41" s="102"/>
      <c r="C41" s="407">
        <f t="shared" si="0"/>
        <v>43552</v>
      </c>
      <c r="D41" s="232"/>
      <c r="E41" s="422"/>
      <c r="F41" s="327"/>
      <c r="G41" s="328"/>
      <c r="H41" s="329"/>
      <c r="I41" s="408">
        <f t="shared" si="5"/>
        <v>43918</v>
      </c>
      <c r="J41" s="232"/>
      <c r="K41" s="422"/>
      <c r="L41" s="327"/>
      <c r="M41" s="328"/>
      <c r="N41" s="329"/>
      <c r="O41" s="409">
        <f t="shared" si="6"/>
        <v>44283</v>
      </c>
      <c r="P41" s="232"/>
      <c r="Q41" s="422"/>
      <c r="R41" s="112"/>
      <c r="S41" s="33"/>
      <c r="T41" s="33"/>
      <c r="U41" s="1"/>
      <c r="V41" s="61"/>
      <c r="W41" s="6"/>
    </row>
    <row r="42" spans="1:23" s="8" customFormat="1" ht="16.2" x14ac:dyDescent="0.3">
      <c r="B42" s="102"/>
      <c r="C42" s="400">
        <f t="shared" si="0"/>
        <v>43553</v>
      </c>
      <c r="D42" s="232"/>
      <c r="E42" s="422"/>
      <c r="F42" s="327"/>
      <c r="G42" s="328"/>
      <c r="H42" s="329"/>
      <c r="I42" s="400">
        <f t="shared" si="5"/>
        <v>43919</v>
      </c>
      <c r="J42" s="232"/>
      <c r="K42" s="422"/>
      <c r="L42" s="327"/>
      <c r="M42" s="328"/>
      <c r="N42" s="329"/>
      <c r="O42" s="400">
        <f t="shared" si="6"/>
        <v>44284</v>
      </c>
      <c r="P42" s="232"/>
      <c r="Q42" s="422"/>
      <c r="R42" s="112"/>
      <c r="S42" s="33"/>
      <c r="T42" s="33"/>
      <c r="U42" s="33"/>
      <c r="V42" s="61"/>
      <c r="W42" s="346"/>
    </row>
    <row r="43" spans="1:23" s="8" customFormat="1" ht="16.2" x14ac:dyDescent="0.3">
      <c r="B43" s="102"/>
      <c r="C43" s="400">
        <f t="shared" si="0"/>
        <v>43554</v>
      </c>
      <c r="D43" s="232"/>
      <c r="E43" s="422"/>
      <c r="F43" s="327"/>
      <c r="G43" s="328"/>
      <c r="H43" s="329"/>
      <c r="I43" s="400">
        <f t="shared" si="5"/>
        <v>43920</v>
      </c>
      <c r="J43" s="232"/>
      <c r="K43" s="422"/>
      <c r="L43" s="327"/>
      <c r="M43" s="328"/>
      <c r="N43" s="329"/>
      <c r="O43" s="400">
        <f t="shared" si="6"/>
        <v>44285</v>
      </c>
      <c r="P43" s="232"/>
      <c r="Q43" s="422"/>
      <c r="R43" s="112"/>
      <c r="S43" s="33"/>
      <c r="T43" s="33"/>
      <c r="U43" s="33"/>
      <c r="V43" s="61"/>
      <c r="W43" s="6"/>
    </row>
    <row r="44" spans="1:23" s="8" customFormat="1" ht="16.2" x14ac:dyDescent="0.3">
      <c r="B44" s="102"/>
      <c r="C44" s="400">
        <f>IF(C43="","",IF(DAY(C43+1)=1,"",C43+1))</f>
        <v>43555</v>
      </c>
      <c r="D44" s="232"/>
      <c r="E44" s="422"/>
      <c r="F44" s="327"/>
      <c r="G44" s="328"/>
      <c r="H44" s="329"/>
      <c r="I44" s="400">
        <f>IF(I43="","",IF(DAY(I43+1)=1,"",I43+1))</f>
        <v>43921</v>
      </c>
      <c r="J44" s="232"/>
      <c r="K44" s="422"/>
      <c r="L44" s="327"/>
      <c r="M44" s="328"/>
      <c r="N44" s="329"/>
      <c r="O44" s="400">
        <f>IF(O43="","",IF(DAY(O43+1)=1,"",O43+1))</f>
        <v>44286</v>
      </c>
      <c r="P44" s="232"/>
      <c r="Q44" s="422"/>
      <c r="R44" s="112"/>
      <c r="S44" s="33"/>
      <c r="T44" s="33"/>
      <c r="U44" s="33"/>
      <c r="V44" s="61"/>
      <c r="W44" s="1"/>
    </row>
    <row r="45" spans="1:23" s="8" customFormat="1" ht="5.25" customHeight="1" x14ac:dyDescent="0.3">
      <c r="B45" s="102"/>
      <c r="C45" s="85"/>
      <c r="D45" s="85"/>
      <c r="E45" s="85"/>
      <c r="F45" s="97"/>
      <c r="G45" s="241"/>
      <c r="H45" s="102"/>
      <c r="I45" s="85"/>
      <c r="J45" s="85"/>
      <c r="K45" s="85"/>
      <c r="L45" s="97"/>
      <c r="M45" s="241"/>
      <c r="N45" s="102"/>
      <c r="O45" s="85"/>
      <c r="P45" s="85"/>
      <c r="Q45" s="85"/>
      <c r="R45" s="112"/>
      <c r="S45" s="33"/>
      <c r="T45" s="33"/>
      <c r="U45" s="33"/>
      <c r="V45" s="61"/>
      <c r="W45" s="289"/>
    </row>
    <row r="46" spans="1:23" ht="9" customHeight="1" thickBot="1" x14ac:dyDescent="0.35">
      <c r="A46" s="11"/>
      <c r="B46" s="222" t="e">
        <f>+DATE(B9,4,1)</f>
        <v>#VALUE!</v>
      </c>
      <c r="C46" s="129"/>
      <c r="D46" s="129"/>
      <c r="E46" s="129"/>
      <c r="F46" s="129"/>
      <c r="G46" s="124"/>
      <c r="H46" s="222" t="e">
        <f>+DATE(H9,4,1)</f>
        <v>#VALUE!</v>
      </c>
      <c r="I46" s="129"/>
      <c r="J46" s="129"/>
      <c r="K46" s="129"/>
      <c r="L46" s="129"/>
      <c r="M46" s="124"/>
      <c r="N46" s="222" t="e">
        <f>+DATE(N9,4,1)</f>
        <v>#VALUE!</v>
      </c>
      <c r="O46" s="131"/>
      <c r="P46" s="132"/>
      <c r="Q46" s="132"/>
      <c r="R46" s="133"/>
      <c r="S46" s="10"/>
      <c r="T46" s="10"/>
      <c r="U46" s="10"/>
      <c r="V46" s="84"/>
    </row>
    <row r="47" spans="1:23" s="25" customFormat="1" x14ac:dyDescent="0.3">
      <c r="A47" s="91"/>
      <c r="B47" s="223" t="s">
        <v>68</v>
      </c>
      <c r="C47" s="12"/>
      <c r="D47" s="26"/>
      <c r="E47" s="26"/>
      <c r="F47" s="26"/>
      <c r="G47" s="239"/>
      <c r="H47" s="223" t="s">
        <v>68</v>
      </c>
      <c r="I47" s="12"/>
      <c r="J47" s="26"/>
      <c r="K47" s="26"/>
      <c r="L47" s="26"/>
      <c r="M47" s="239"/>
      <c r="N47" s="231" t="s">
        <v>15</v>
      </c>
      <c r="O47" s="12"/>
      <c r="P47" s="26"/>
      <c r="Q47" s="26"/>
      <c r="R47" s="26"/>
      <c r="S47" s="247"/>
      <c r="T47" s="34"/>
      <c r="U47" s="34"/>
      <c r="V47" s="139"/>
    </row>
    <row r="48" spans="1:23" ht="8.5500000000000007" customHeight="1" x14ac:dyDescent="0.3">
      <c r="B48" s="101"/>
      <c r="F48" s="11"/>
      <c r="G48" s="242"/>
      <c r="H48" s="101"/>
      <c r="L48" s="11"/>
      <c r="M48" s="242"/>
      <c r="N48" s="101"/>
      <c r="S48" s="248"/>
      <c r="T48" s="11"/>
      <c r="U48" s="11"/>
      <c r="V48" s="61"/>
    </row>
    <row r="49" spans="2:23" s="8" customFormat="1" ht="15" x14ac:dyDescent="0.3">
      <c r="B49" s="104"/>
      <c r="C49" s="123" t="s">
        <v>4</v>
      </c>
      <c r="D49" s="26"/>
      <c r="E49" s="26"/>
      <c r="F49" s="26"/>
      <c r="G49" s="239"/>
      <c r="H49" s="104"/>
      <c r="I49" s="123" t="s">
        <v>4</v>
      </c>
      <c r="J49" s="26"/>
      <c r="K49" s="26"/>
      <c r="L49" s="26"/>
      <c r="M49" s="239"/>
      <c r="N49" s="104"/>
      <c r="O49" s="123" t="s">
        <v>5</v>
      </c>
      <c r="P49" s="26"/>
      <c r="Q49" s="26"/>
      <c r="R49" s="111"/>
      <c r="S49" s="33"/>
      <c r="T49" s="7"/>
      <c r="U49" s="7"/>
      <c r="V49" s="15"/>
    </row>
    <row r="50" spans="2:23" x14ac:dyDescent="0.3">
      <c r="B50" s="101"/>
      <c r="C50" s="11" t="s">
        <v>97</v>
      </c>
      <c r="D50" s="23"/>
      <c r="E50" s="23"/>
      <c r="F50" s="23"/>
      <c r="G50" s="243"/>
      <c r="H50" s="101"/>
      <c r="I50" s="11" t="s">
        <v>98</v>
      </c>
      <c r="J50" s="23"/>
      <c r="K50" s="23"/>
      <c r="L50" s="23"/>
      <c r="M50" s="243"/>
      <c r="N50" s="101"/>
      <c r="O50" s="11" t="s">
        <v>99</v>
      </c>
      <c r="P50" s="24"/>
      <c r="Q50" s="24"/>
      <c r="R50" s="119"/>
      <c r="V50" s="15"/>
    </row>
    <row r="51" spans="2:23" s="25" customFormat="1" ht="27" customHeight="1" thickBot="1" x14ac:dyDescent="0.35">
      <c r="B51" s="110"/>
      <c r="C51" s="492" t="s">
        <v>100</v>
      </c>
      <c r="D51" s="492"/>
      <c r="E51" s="493"/>
      <c r="F51" s="26"/>
      <c r="G51" s="239"/>
      <c r="H51" s="110"/>
      <c r="I51" s="485" t="s">
        <v>101</v>
      </c>
      <c r="J51" s="485"/>
      <c r="K51" s="486"/>
      <c r="L51" s="26"/>
      <c r="M51" s="239"/>
      <c r="N51" s="110"/>
      <c r="O51" s="485" t="s">
        <v>102</v>
      </c>
      <c r="P51" s="485"/>
      <c r="Q51" s="486"/>
      <c r="R51" s="111"/>
      <c r="S51" s="34"/>
      <c r="T51" s="27"/>
      <c r="U51" s="27"/>
      <c r="V51" s="28"/>
      <c r="W51" s="1"/>
    </row>
    <row r="52" spans="2:23" s="8" customFormat="1" ht="15.6" thickBot="1" x14ac:dyDescent="0.35">
      <c r="B52" s="225"/>
      <c r="C52" s="477" t="s">
        <v>89</v>
      </c>
      <c r="D52" s="478"/>
      <c r="E52" s="300">
        <f>SUM(E14:E44)</f>
        <v>0</v>
      </c>
      <c r="F52" s="7"/>
      <c r="G52" s="244"/>
      <c r="H52" s="225"/>
      <c r="I52" s="477" t="s">
        <v>92</v>
      </c>
      <c r="J52" s="478"/>
      <c r="K52" s="300">
        <f>SUM(K14:K44)</f>
        <v>0</v>
      </c>
      <c r="L52" s="7"/>
      <c r="M52" s="244"/>
      <c r="N52" s="225"/>
      <c r="O52" s="477" t="s">
        <v>103</v>
      </c>
      <c r="P52" s="478"/>
      <c r="Q52" s="300">
        <f>SUM(Q14:Q44)</f>
        <v>0</v>
      </c>
      <c r="R52" s="112"/>
      <c r="S52" s="33"/>
      <c r="T52" s="7"/>
      <c r="U52" s="7"/>
      <c r="V52" s="15"/>
      <c r="W52" s="1"/>
    </row>
    <row r="53" spans="2:23" s="8" customFormat="1" ht="15" x14ac:dyDescent="0.3">
      <c r="B53" s="226"/>
      <c r="C53" s="474" t="s">
        <v>3</v>
      </c>
      <c r="D53" s="475"/>
      <c r="E53" s="371">
        <f>31-E54</f>
        <v>31</v>
      </c>
      <c r="F53" s="7"/>
      <c r="G53" s="244"/>
      <c r="H53" s="226"/>
      <c r="I53" s="474" t="s">
        <v>3</v>
      </c>
      <c r="J53" s="475"/>
      <c r="K53" s="371">
        <f>31-K54</f>
        <v>31</v>
      </c>
      <c r="L53" s="7"/>
      <c r="M53" s="244"/>
      <c r="N53" s="226"/>
      <c r="O53" s="474" t="s">
        <v>3</v>
      </c>
      <c r="P53" s="475"/>
      <c r="Q53" s="370">
        <f>31-Q54</f>
        <v>31</v>
      </c>
      <c r="R53" s="111"/>
      <c r="S53" s="33"/>
      <c r="T53" s="7"/>
      <c r="U53" s="7"/>
      <c r="V53" s="15"/>
      <c r="W53" s="1"/>
    </row>
    <row r="54" spans="2:23" s="8" customFormat="1" ht="16.2" x14ac:dyDescent="0.3">
      <c r="B54" s="226"/>
      <c r="C54" s="474" t="s">
        <v>90</v>
      </c>
      <c r="D54" s="475"/>
      <c r="E54" s="372">
        <f>COUNTIF(D14:D44,"○")</f>
        <v>0</v>
      </c>
      <c r="F54" s="7"/>
      <c r="G54" s="244"/>
      <c r="H54" s="226"/>
      <c r="I54" s="474" t="s">
        <v>90</v>
      </c>
      <c r="J54" s="475"/>
      <c r="K54" s="372">
        <f>COUNTIF(J14:J44,"○")</f>
        <v>0</v>
      </c>
      <c r="L54" s="7"/>
      <c r="M54" s="244"/>
      <c r="N54" s="226"/>
      <c r="O54" s="474" t="s">
        <v>90</v>
      </c>
      <c r="P54" s="475"/>
      <c r="Q54" s="368">
        <f>COUNTIF(P14:P44,"○")</f>
        <v>0</v>
      </c>
      <c r="R54" s="111"/>
      <c r="S54" s="33"/>
      <c r="T54" s="7"/>
      <c r="U54" s="7"/>
      <c r="V54" s="15"/>
      <c r="W54" s="284"/>
    </row>
    <row r="55" spans="2:23" ht="15" x14ac:dyDescent="0.3">
      <c r="B55" s="227"/>
      <c r="C55" s="476" t="s">
        <v>114</v>
      </c>
      <c r="D55" s="473"/>
      <c r="E55" s="396">
        <f>ROUNDUP(E52/E53,0)</f>
        <v>0</v>
      </c>
      <c r="F55" s="35"/>
      <c r="G55" s="245"/>
      <c r="H55" s="227"/>
      <c r="I55" s="476" t="s">
        <v>114</v>
      </c>
      <c r="J55" s="473"/>
      <c r="K55" s="396">
        <f>ROUNDUP(K52/K53,0)</f>
        <v>0</v>
      </c>
      <c r="L55" s="35"/>
      <c r="M55" s="245"/>
      <c r="N55" s="227"/>
      <c r="O55" s="476" t="s">
        <v>114</v>
      </c>
      <c r="P55" s="487"/>
      <c r="Q55" s="396">
        <f>ROUNDUP(Q52/Q53,0)</f>
        <v>0</v>
      </c>
      <c r="R55" s="113"/>
      <c r="V55" s="15"/>
    </row>
    <row r="56" spans="2:23" ht="15" x14ac:dyDescent="0.3">
      <c r="B56" s="227"/>
      <c r="C56" s="470" t="s">
        <v>71</v>
      </c>
      <c r="D56" s="471"/>
      <c r="E56" s="398"/>
      <c r="F56" s="35"/>
      <c r="G56" s="245"/>
      <c r="H56" s="227"/>
      <c r="I56" s="470" t="s">
        <v>71</v>
      </c>
      <c r="J56" s="471"/>
      <c r="K56" s="398"/>
      <c r="L56" s="35"/>
      <c r="M56" s="245"/>
      <c r="N56" s="227"/>
      <c r="O56" s="470" t="s">
        <v>71</v>
      </c>
      <c r="P56" s="471"/>
      <c r="Q56" s="398"/>
      <c r="R56" s="113"/>
      <c r="V56" s="15"/>
    </row>
    <row r="57" spans="2:23" ht="27" customHeight="1" x14ac:dyDescent="0.3">
      <c r="B57" s="227"/>
      <c r="C57" s="472" t="s">
        <v>115</v>
      </c>
      <c r="D57" s="473"/>
      <c r="E57" s="397">
        <f>ROUNDUP((+E55*E56),-3)</f>
        <v>0</v>
      </c>
      <c r="F57" s="35"/>
      <c r="G57" s="245"/>
      <c r="H57" s="227"/>
      <c r="I57" s="472" t="s">
        <v>115</v>
      </c>
      <c r="J57" s="473"/>
      <c r="K57" s="397">
        <f>ROUNDUP((+K55*K56),-3)</f>
        <v>0</v>
      </c>
      <c r="L57" s="35"/>
      <c r="M57" s="245"/>
      <c r="N57" s="227"/>
      <c r="O57" s="472" t="s">
        <v>115</v>
      </c>
      <c r="P57" s="473"/>
      <c r="Q57" s="397">
        <f>ROUNDUP((+Q55*Q56),-3)</f>
        <v>0</v>
      </c>
      <c r="R57" s="113"/>
      <c r="V57" s="15"/>
    </row>
    <row r="58" spans="2:23" ht="15" thickBot="1" x14ac:dyDescent="0.35">
      <c r="B58" s="147"/>
      <c r="C58" s="94"/>
      <c r="D58" s="56"/>
      <c r="E58" s="38" t="s">
        <v>9</v>
      </c>
      <c r="F58" s="148"/>
      <c r="G58" s="245"/>
      <c r="H58" s="147"/>
      <c r="I58" s="94"/>
      <c r="J58" s="56"/>
      <c r="K58" s="38" t="s">
        <v>9</v>
      </c>
      <c r="L58" s="340"/>
      <c r="M58" s="245"/>
      <c r="N58" s="101"/>
      <c r="O58" s="11"/>
      <c r="P58" s="56"/>
      <c r="Q58" s="56" t="s">
        <v>9</v>
      </c>
      <c r="R58" s="149"/>
      <c r="U58" s="347"/>
      <c r="V58" s="15"/>
    </row>
    <row r="59" spans="2:23" ht="15" x14ac:dyDescent="0.3">
      <c r="B59" s="230" t="s">
        <v>6</v>
      </c>
      <c r="C59" s="36"/>
      <c r="D59" s="36"/>
      <c r="E59" s="11"/>
      <c r="G59" s="242"/>
      <c r="H59" s="230" t="s">
        <v>6</v>
      </c>
      <c r="I59" s="36"/>
      <c r="J59" s="36"/>
      <c r="K59" s="11"/>
      <c r="M59" s="242"/>
      <c r="N59" s="228" t="s">
        <v>6</v>
      </c>
      <c r="O59" s="36"/>
      <c r="P59" s="36"/>
      <c r="Q59" s="36"/>
      <c r="R59" s="113"/>
      <c r="V59" s="15"/>
    </row>
    <row r="60" spans="2:23" ht="34.5" customHeight="1" x14ac:dyDescent="0.3">
      <c r="B60" s="101"/>
      <c r="C60" s="481" t="s">
        <v>106</v>
      </c>
      <c r="D60" s="482"/>
      <c r="E60" s="482"/>
      <c r="F60" s="483"/>
      <c r="G60" s="242"/>
      <c r="H60" s="101"/>
      <c r="I60" s="481" t="s">
        <v>107</v>
      </c>
      <c r="J60" s="482"/>
      <c r="K60" s="482"/>
      <c r="L60" s="484"/>
      <c r="M60" s="341"/>
      <c r="N60" s="101"/>
      <c r="O60" s="481" t="s">
        <v>108</v>
      </c>
      <c r="P60" s="482"/>
      <c r="Q60" s="482"/>
      <c r="R60" s="483"/>
      <c r="V60" s="15"/>
    </row>
    <row r="61" spans="2:23" ht="27" customHeight="1" thickBot="1" x14ac:dyDescent="0.35">
      <c r="B61" s="224"/>
      <c r="C61" s="485" t="s">
        <v>109</v>
      </c>
      <c r="D61" s="485"/>
      <c r="E61" s="486"/>
      <c r="G61" s="242"/>
      <c r="H61" s="224"/>
      <c r="I61" s="485" t="s">
        <v>110</v>
      </c>
      <c r="J61" s="485"/>
      <c r="K61" s="486"/>
      <c r="M61" s="242"/>
      <c r="N61" s="224"/>
      <c r="O61" s="486" t="s">
        <v>111</v>
      </c>
      <c r="P61" s="486"/>
      <c r="Q61" s="486"/>
      <c r="R61" s="113"/>
      <c r="V61" s="15"/>
    </row>
    <row r="62" spans="2:23" ht="15.6" thickBot="1" x14ac:dyDescent="0.35">
      <c r="B62" s="225"/>
      <c r="C62" s="477" t="s">
        <v>112</v>
      </c>
      <c r="D62" s="478"/>
      <c r="E62" s="300">
        <f>SUM(E20:E34)</f>
        <v>0</v>
      </c>
      <c r="F62" s="342"/>
      <c r="G62" s="242"/>
      <c r="H62" s="225"/>
      <c r="I62" s="477" t="s">
        <v>113</v>
      </c>
      <c r="J62" s="478"/>
      <c r="K62" s="300">
        <f>SUM(K20:K34)</f>
        <v>0</v>
      </c>
      <c r="L62" s="261"/>
      <c r="M62" s="343"/>
      <c r="N62" s="225"/>
      <c r="O62" s="478" t="s">
        <v>155</v>
      </c>
      <c r="P62" s="479"/>
      <c r="Q62" s="300">
        <f>SUM(Q20:Q34)</f>
        <v>0</v>
      </c>
      <c r="R62" s="261"/>
      <c r="S62" s="246"/>
      <c r="T62" s="261"/>
      <c r="V62" s="15"/>
      <c r="W62" s="27"/>
    </row>
    <row r="63" spans="2:23" ht="15" x14ac:dyDescent="0.3">
      <c r="B63" s="226"/>
      <c r="C63" s="480" t="s">
        <v>140</v>
      </c>
      <c r="D63" s="480"/>
      <c r="E63" s="370">
        <f>15-E64</f>
        <v>15</v>
      </c>
      <c r="F63" s="23"/>
      <c r="G63" s="243"/>
      <c r="H63" s="226"/>
      <c r="I63" s="480" t="s">
        <v>140</v>
      </c>
      <c r="J63" s="480"/>
      <c r="K63" s="370">
        <f>15-K64</f>
        <v>15</v>
      </c>
      <c r="L63" s="23"/>
      <c r="M63" s="243"/>
      <c r="N63" s="226"/>
      <c r="O63" s="480" t="s">
        <v>140</v>
      </c>
      <c r="P63" s="480"/>
      <c r="Q63" s="371">
        <f>15-Q64</f>
        <v>15</v>
      </c>
      <c r="R63" s="119"/>
      <c r="V63" s="15"/>
    </row>
    <row r="64" spans="2:23" s="8" customFormat="1" ht="15" x14ac:dyDescent="0.3">
      <c r="B64" s="226"/>
      <c r="C64" s="474" t="s">
        <v>90</v>
      </c>
      <c r="D64" s="475"/>
      <c r="E64" s="368">
        <f>COUNTIF(D20:D34,"○")</f>
        <v>0</v>
      </c>
      <c r="F64" s="97"/>
      <c r="G64" s="241"/>
      <c r="H64" s="226"/>
      <c r="I64" s="474" t="s">
        <v>90</v>
      </c>
      <c r="J64" s="475"/>
      <c r="K64" s="368">
        <f>COUNTIF(J20:J34,"○")</f>
        <v>0</v>
      </c>
      <c r="L64" s="97"/>
      <c r="M64" s="241"/>
      <c r="N64" s="226"/>
      <c r="O64" s="474" t="s">
        <v>90</v>
      </c>
      <c r="P64" s="475"/>
      <c r="Q64" s="372">
        <f>COUNTIF(P20:P34,"○")</f>
        <v>0</v>
      </c>
      <c r="R64" s="112"/>
      <c r="S64" s="33"/>
      <c r="T64" s="7"/>
      <c r="U64" s="1"/>
      <c r="V64" s="15"/>
      <c r="W64" s="1"/>
    </row>
    <row r="65" spans="2:23" s="25" customFormat="1" ht="13.5" customHeight="1" x14ac:dyDescent="0.3">
      <c r="B65" s="227"/>
      <c r="C65" s="476" t="s">
        <v>114</v>
      </c>
      <c r="D65" s="473"/>
      <c r="E65" s="396">
        <f>ROUNDUP(+E62/+E63,0)</f>
        <v>0</v>
      </c>
      <c r="F65" s="111"/>
      <c r="G65" s="26"/>
      <c r="H65" s="227"/>
      <c r="I65" s="476" t="s">
        <v>114</v>
      </c>
      <c r="J65" s="473"/>
      <c r="K65" s="396">
        <f>ROUNDUP(+K62/+K63,0)</f>
        <v>0</v>
      </c>
      <c r="L65" s="26"/>
      <c r="M65" s="239"/>
      <c r="N65" s="227"/>
      <c r="O65" s="476" t="s">
        <v>114</v>
      </c>
      <c r="P65" s="473"/>
      <c r="Q65" s="396">
        <f>ROUNDUP(+Q62/+Q63,0)</f>
        <v>0</v>
      </c>
      <c r="R65" s="111"/>
      <c r="S65" s="34"/>
      <c r="T65" s="27"/>
      <c r="U65" s="347"/>
      <c r="V65" s="28"/>
      <c r="W65" s="347"/>
    </row>
    <row r="66" spans="2:23" s="25" customFormat="1" ht="13.5" customHeight="1" x14ac:dyDescent="0.3">
      <c r="B66" s="227"/>
      <c r="C66" s="470" t="s">
        <v>71</v>
      </c>
      <c r="D66" s="471"/>
      <c r="E66" s="398"/>
      <c r="F66" s="111"/>
      <c r="G66" s="26"/>
      <c r="H66" s="227"/>
      <c r="I66" s="470" t="s">
        <v>71</v>
      </c>
      <c r="J66" s="471"/>
      <c r="K66" s="398"/>
      <c r="L66" s="26"/>
      <c r="M66" s="239"/>
      <c r="N66" s="227"/>
      <c r="O66" s="470" t="s">
        <v>71</v>
      </c>
      <c r="P66" s="471"/>
      <c r="Q66" s="398"/>
      <c r="R66" s="111"/>
      <c r="S66" s="34"/>
      <c r="T66" s="27"/>
      <c r="U66" s="27"/>
      <c r="V66" s="28"/>
      <c r="W66" s="27"/>
    </row>
    <row r="67" spans="2:23" s="25" customFormat="1" ht="26.55" customHeight="1" x14ac:dyDescent="0.3">
      <c r="B67" s="227"/>
      <c r="C67" s="472" t="s">
        <v>115</v>
      </c>
      <c r="D67" s="473"/>
      <c r="E67" s="397">
        <f>ROUNDUP((+E65*E66),-3)</f>
        <v>0</v>
      </c>
      <c r="F67" s="111"/>
      <c r="G67" s="26"/>
      <c r="H67" s="227"/>
      <c r="I67" s="472" t="s">
        <v>115</v>
      </c>
      <c r="J67" s="473"/>
      <c r="K67" s="397">
        <f>ROUNDUP((+K65*K66),-3)</f>
        <v>0</v>
      </c>
      <c r="L67" s="26"/>
      <c r="M67" s="239"/>
      <c r="N67" s="227"/>
      <c r="O67" s="472" t="s">
        <v>115</v>
      </c>
      <c r="P67" s="473"/>
      <c r="Q67" s="397">
        <f>ROUNDUP((+Q65*Q66),-3)</f>
        <v>0</v>
      </c>
      <c r="R67" s="111"/>
      <c r="S67" s="34"/>
      <c r="T67" s="27"/>
      <c r="U67" s="1"/>
      <c r="V67" s="28"/>
      <c r="W67" s="1"/>
    </row>
    <row r="68" spans="2:23" ht="15" thickBot="1" x14ac:dyDescent="0.35">
      <c r="B68" s="114"/>
      <c r="C68" s="115"/>
      <c r="D68" s="116"/>
      <c r="E68" s="116" t="s">
        <v>9</v>
      </c>
      <c r="F68" s="117"/>
      <c r="G68" s="166"/>
      <c r="H68" s="114"/>
      <c r="I68" s="115"/>
      <c r="J68" s="116"/>
      <c r="K68" s="116" t="s">
        <v>9</v>
      </c>
      <c r="L68" s="116"/>
      <c r="M68" s="122"/>
      <c r="N68" s="114"/>
      <c r="O68" s="115"/>
      <c r="P68" s="116"/>
      <c r="Q68" s="116" t="s">
        <v>9</v>
      </c>
      <c r="R68" s="120"/>
      <c r="V68" s="15"/>
    </row>
    <row r="69" spans="2:23" x14ac:dyDescent="0.3">
      <c r="C69" s="237"/>
      <c r="I69" s="237"/>
      <c r="N69" s="237"/>
      <c r="V69" s="15"/>
    </row>
    <row r="70" spans="2:23" x14ac:dyDescent="0.3">
      <c r="V70" s="15"/>
    </row>
    <row r="71" spans="2:23" x14ac:dyDescent="0.3">
      <c r="V71" s="15"/>
      <c r="W71" s="27"/>
    </row>
    <row r="72" spans="2:23" x14ac:dyDescent="0.3">
      <c r="V72" s="15"/>
    </row>
    <row r="73" spans="2:23" x14ac:dyDescent="0.3">
      <c r="V73" s="15"/>
    </row>
    <row r="74" spans="2:23" x14ac:dyDescent="0.3">
      <c r="U74" s="290"/>
      <c r="V74" s="15"/>
      <c r="W74" s="290"/>
    </row>
    <row r="75" spans="2:23" x14ac:dyDescent="0.3">
      <c r="U75" s="27"/>
      <c r="V75" s="28"/>
      <c r="W75" s="27"/>
    </row>
    <row r="76" spans="2:23" x14ac:dyDescent="0.3">
      <c r="U76" s="347"/>
      <c r="V76" s="28"/>
      <c r="W76" s="347"/>
    </row>
    <row r="77" spans="2:23" x14ac:dyDescent="0.3">
      <c r="U77" s="27"/>
      <c r="V77" s="28"/>
      <c r="W77" s="27"/>
    </row>
    <row r="78" spans="2:23" x14ac:dyDescent="0.3">
      <c r="V78" s="28"/>
    </row>
    <row r="79" spans="2:23" x14ac:dyDescent="0.3">
      <c r="V79" s="15"/>
    </row>
    <row r="80" spans="2:23" x14ac:dyDescent="0.3">
      <c r="V80" s="15"/>
    </row>
    <row r="81" spans="22:22" x14ac:dyDescent="0.3">
      <c r="V81" s="15"/>
    </row>
    <row r="82" spans="22:22" x14ac:dyDescent="0.3">
      <c r="V82" s="15"/>
    </row>
    <row r="83" spans="22:22" x14ac:dyDescent="0.3">
      <c r="V83" s="16"/>
    </row>
    <row r="84" spans="22:22" x14ac:dyDescent="0.3">
      <c r="V84" s="16"/>
    </row>
    <row r="85" spans="22:22" x14ac:dyDescent="0.3">
      <c r="V85" s="16"/>
    </row>
    <row r="86" spans="22:22" x14ac:dyDescent="0.3">
      <c r="V86" s="16"/>
    </row>
    <row r="87" spans="22:22" x14ac:dyDescent="0.3">
      <c r="V87" s="16"/>
    </row>
    <row r="88" spans="22:22" x14ac:dyDescent="0.3">
      <c r="V88" s="16"/>
    </row>
    <row r="89" spans="22:22" x14ac:dyDescent="0.3">
      <c r="V89" s="16"/>
    </row>
    <row r="90" spans="22:22" x14ac:dyDescent="0.3">
      <c r="V90" s="16"/>
    </row>
    <row r="91" spans="22:22" x14ac:dyDescent="0.3">
      <c r="V91" s="16"/>
    </row>
    <row r="92" spans="22:22" x14ac:dyDescent="0.3">
      <c r="V92" s="16"/>
    </row>
    <row r="93" spans="22:22" x14ac:dyDescent="0.3">
      <c r="V93" s="16"/>
    </row>
    <row r="94" spans="22:22" x14ac:dyDescent="0.3">
      <c r="V94" s="16"/>
    </row>
    <row r="95" spans="22:22" x14ac:dyDescent="0.3">
      <c r="V95" s="16"/>
    </row>
    <row r="96" spans="22:22" x14ac:dyDescent="0.3">
      <c r="V96" s="16"/>
    </row>
    <row r="97" spans="22:22" x14ac:dyDescent="0.3">
      <c r="V97" s="16"/>
    </row>
    <row r="98" spans="22:22" x14ac:dyDescent="0.3">
      <c r="V98" s="16"/>
    </row>
    <row r="99" spans="22:22" x14ac:dyDescent="0.3">
      <c r="V99" s="16"/>
    </row>
    <row r="100" spans="22:22" x14ac:dyDescent="0.3">
      <c r="V100" s="16"/>
    </row>
    <row r="101" spans="22:22" x14ac:dyDescent="0.3">
      <c r="V101" s="16"/>
    </row>
    <row r="102" spans="22:22" x14ac:dyDescent="0.3">
      <c r="V102" s="16"/>
    </row>
    <row r="103" spans="22:22" x14ac:dyDescent="0.3">
      <c r="V103" s="16"/>
    </row>
    <row r="104" spans="22:22" x14ac:dyDescent="0.3">
      <c r="V104" s="16"/>
    </row>
    <row r="105" spans="22:22" x14ac:dyDescent="0.3">
      <c r="V105" s="16"/>
    </row>
    <row r="106" spans="22:22" x14ac:dyDescent="0.3">
      <c r="V106" s="16"/>
    </row>
    <row r="107" spans="22:22" x14ac:dyDescent="0.3">
      <c r="V107" s="16"/>
    </row>
    <row r="108" spans="22:22" x14ac:dyDescent="0.3">
      <c r="V108" s="16"/>
    </row>
    <row r="109" spans="22:22" x14ac:dyDescent="0.3">
      <c r="V109" s="16"/>
    </row>
    <row r="110" spans="22:22" x14ac:dyDescent="0.3">
      <c r="V110" s="16"/>
    </row>
    <row r="111" spans="22:22" x14ac:dyDescent="0.3">
      <c r="V111" s="16"/>
    </row>
    <row r="112" spans="22:22" x14ac:dyDescent="0.3">
      <c r="V112" s="16"/>
    </row>
    <row r="113" spans="22:22" x14ac:dyDescent="0.3">
      <c r="V113" s="16"/>
    </row>
    <row r="114" spans="22:22" x14ac:dyDescent="0.3">
      <c r="V114" s="16"/>
    </row>
    <row r="115" spans="22:22" x14ac:dyDescent="0.3">
      <c r="V115" s="16"/>
    </row>
    <row r="116" spans="22:22" x14ac:dyDescent="0.3">
      <c r="V116" s="16"/>
    </row>
    <row r="117" spans="22:22" x14ac:dyDescent="0.3">
      <c r="V117" s="16"/>
    </row>
    <row r="118" spans="22:22" x14ac:dyDescent="0.3">
      <c r="V118" s="16"/>
    </row>
    <row r="119" spans="22:22" x14ac:dyDescent="0.3">
      <c r="V119" s="16"/>
    </row>
    <row r="120" spans="22:22" x14ac:dyDescent="0.3">
      <c r="V120" s="16"/>
    </row>
    <row r="121" spans="22:22" x14ac:dyDescent="0.3">
      <c r="V121" s="16"/>
    </row>
    <row r="122" spans="22:22" x14ac:dyDescent="0.3">
      <c r="V122" s="16"/>
    </row>
    <row r="123" spans="22:22" x14ac:dyDescent="0.3">
      <c r="V123" s="16"/>
    </row>
    <row r="124" spans="22:22" x14ac:dyDescent="0.3">
      <c r="V124" s="16"/>
    </row>
    <row r="125" spans="22:22" x14ac:dyDescent="0.3">
      <c r="V125" s="16"/>
    </row>
    <row r="126" spans="22:22" x14ac:dyDescent="0.3">
      <c r="V126" s="16"/>
    </row>
    <row r="127" spans="22:22" x14ac:dyDescent="0.3">
      <c r="V127" s="16"/>
    </row>
    <row r="128" spans="22:22" x14ac:dyDescent="0.3">
      <c r="V128" s="16"/>
    </row>
    <row r="129" spans="22:22" x14ac:dyDescent="0.3">
      <c r="V129" s="16"/>
    </row>
    <row r="130" spans="22:22" x14ac:dyDescent="0.3">
      <c r="V130" s="16"/>
    </row>
    <row r="131" spans="22:22" x14ac:dyDescent="0.3">
      <c r="V131" s="16"/>
    </row>
    <row r="132" spans="22:22" x14ac:dyDescent="0.3">
      <c r="V132" s="16"/>
    </row>
    <row r="133" spans="22:22" x14ac:dyDescent="0.3">
      <c r="V133" s="16"/>
    </row>
    <row r="134" spans="22:22" x14ac:dyDescent="0.3">
      <c r="V134" s="16"/>
    </row>
    <row r="135" spans="22:22" x14ac:dyDescent="0.3">
      <c r="V135" s="16"/>
    </row>
    <row r="136" spans="22:22" x14ac:dyDescent="0.3">
      <c r="V136" s="16"/>
    </row>
    <row r="137" spans="22:22" x14ac:dyDescent="0.3">
      <c r="V137" s="16"/>
    </row>
    <row r="138" spans="22:22" x14ac:dyDescent="0.3">
      <c r="V138" s="16"/>
    </row>
    <row r="139" spans="22:22" x14ac:dyDescent="0.3">
      <c r="V139" s="16"/>
    </row>
    <row r="140" spans="22:22" x14ac:dyDescent="0.3">
      <c r="V140" s="16"/>
    </row>
    <row r="141" spans="22:22" x14ac:dyDescent="0.3">
      <c r="V141" s="16"/>
    </row>
    <row r="142" spans="22:22" x14ac:dyDescent="0.3">
      <c r="V142" s="16"/>
    </row>
    <row r="143" spans="22:22" x14ac:dyDescent="0.3">
      <c r="V143" s="16"/>
    </row>
    <row r="144" spans="22:22" x14ac:dyDescent="0.3">
      <c r="V144" s="16"/>
    </row>
    <row r="145" spans="22:22" x14ac:dyDescent="0.3">
      <c r="V145" s="16"/>
    </row>
    <row r="146" spans="22:22" x14ac:dyDescent="0.3">
      <c r="V146" s="16"/>
    </row>
    <row r="147" spans="22:22" x14ac:dyDescent="0.3">
      <c r="V147" s="16"/>
    </row>
    <row r="148" spans="22:22" x14ac:dyDescent="0.3">
      <c r="V148" s="16"/>
    </row>
    <row r="149" spans="22:22" x14ac:dyDescent="0.3">
      <c r="V149" s="16"/>
    </row>
    <row r="150" spans="22:22" x14ac:dyDescent="0.3">
      <c r="V150" s="16"/>
    </row>
    <row r="151" spans="22:22" x14ac:dyDescent="0.3">
      <c r="V151" s="16"/>
    </row>
  </sheetData>
  <sheetProtection algorithmName="SHA-512" hashValue="rv1+PDeNnt3Fo1Q8cAsbgoVyg3hx1lUvwmIl/FOXK7HoJ0ZiABP8aAwFKnTnMHEVFnHPYvclmaBVe3+gc3Nvwg==" saltValue="qL14qC4T///UohFXbFBNqQ==" spinCount="100000" sheet="1" objects="1" scenarios="1"/>
  <mergeCells count="49">
    <mergeCell ref="A1:S1"/>
    <mergeCell ref="C12:E12"/>
    <mergeCell ref="I12:K12"/>
    <mergeCell ref="O12:Q12"/>
    <mergeCell ref="C51:E51"/>
    <mergeCell ref="I51:K51"/>
    <mergeCell ref="O51:Q51"/>
    <mergeCell ref="C52:D52"/>
    <mergeCell ref="I52:J52"/>
    <mergeCell ref="O52:P52"/>
    <mergeCell ref="C53:D53"/>
    <mergeCell ref="I53:J53"/>
    <mergeCell ref="O53:P53"/>
    <mergeCell ref="C54:D54"/>
    <mergeCell ref="I54:J54"/>
    <mergeCell ref="O54:P54"/>
    <mergeCell ref="C55:D55"/>
    <mergeCell ref="I55:J55"/>
    <mergeCell ref="O55:P55"/>
    <mergeCell ref="C56:D56"/>
    <mergeCell ref="I56:J56"/>
    <mergeCell ref="O56:P56"/>
    <mergeCell ref="C57:D57"/>
    <mergeCell ref="I57:J57"/>
    <mergeCell ref="O57:P57"/>
    <mergeCell ref="C60:F60"/>
    <mergeCell ref="I60:L60"/>
    <mergeCell ref="O60:R60"/>
    <mergeCell ref="C61:E61"/>
    <mergeCell ref="I61:K61"/>
    <mergeCell ref="O61:Q61"/>
    <mergeCell ref="C62:D62"/>
    <mergeCell ref="I62:J62"/>
    <mergeCell ref="O62:P62"/>
    <mergeCell ref="C63:D63"/>
    <mergeCell ref="I63:J63"/>
    <mergeCell ref="O63:P63"/>
    <mergeCell ref="C64:D64"/>
    <mergeCell ref="I64:J64"/>
    <mergeCell ref="O64:P64"/>
    <mergeCell ref="C65:D65"/>
    <mergeCell ref="I65:J65"/>
    <mergeCell ref="O65:P65"/>
    <mergeCell ref="C66:D66"/>
    <mergeCell ref="I66:J66"/>
    <mergeCell ref="O66:P66"/>
    <mergeCell ref="C67:D67"/>
    <mergeCell ref="I67:J67"/>
    <mergeCell ref="O67:P67"/>
  </mergeCells>
  <phoneticPr fontId="1"/>
  <conditionalFormatting sqref="C44 C14:C37 C42">
    <cfRule type="expression" dxfId="186" priority="12">
      <formula>TEXT(C14,"aaa")="土"</formula>
    </cfRule>
  </conditionalFormatting>
  <conditionalFormatting sqref="C44 C14:C37 C42">
    <cfRule type="expression" dxfId="185" priority="11">
      <formula>TEXT(C14,"aaa")="日"</formula>
    </cfRule>
  </conditionalFormatting>
  <conditionalFormatting sqref="C43">
    <cfRule type="expression" dxfId="184" priority="10">
      <formula>TEXT(C43,"aaa")="土"</formula>
    </cfRule>
  </conditionalFormatting>
  <conditionalFormatting sqref="C43">
    <cfRule type="expression" dxfId="183" priority="9">
      <formula>TEXT(C43,"aaa")="日"</formula>
    </cfRule>
  </conditionalFormatting>
  <conditionalFormatting sqref="I44 I14:I42">
    <cfRule type="expression" dxfId="182" priority="8">
      <formula>TEXT(I14,"aaa")="土"</formula>
    </cfRule>
  </conditionalFormatting>
  <conditionalFormatting sqref="I44 I14:I42">
    <cfRule type="expression" dxfId="181" priority="7">
      <formula>TEXT(I14,"aaa")="日"</formula>
    </cfRule>
  </conditionalFormatting>
  <conditionalFormatting sqref="I43">
    <cfRule type="expression" dxfId="180" priority="6">
      <formula>TEXT(I43,"aaa")="土"</formula>
    </cfRule>
  </conditionalFormatting>
  <conditionalFormatting sqref="I43">
    <cfRule type="expression" dxfId="179" priority="5">
      <formula>TEXT(I43,"aaa")="日"</formula>
    </cfRule>
  </conditionalFormatting>
  <conditionalFormatting sqref="O44 O14:O42">
    <cfRule type="expression" dxfId="178" priority="4">
      <formula>TEXT(O14,"aaa")="土"</formula>
    </cfRule>
  </conditionalFormatting>
  <conditionalFormatting sqref="O44 O14:O42">
    <cfRule type="expression" dxfId="177" priority="3">
      <formula>TEXT(O14,"aaa")="日"</formula>
    </cfRule>
  </conditionalFormatting>
  <conditionalFormatting sqref="O43">
    <cfRule type="expression" dxfId="176" priority="2">
      <formula>TEXT(O43,"aaa")="土"</formula>
    </cfRule>
  </conditionalFormatting>
  <conditionalFormatting sqref="O43">
    <cfRule type="expression" dxfId="175" priority="1">
      <formula>TEXT(O43,"aaa")="日"</formula>
    </cfRule>
  </conditionalFormatting>
  <conditionalFormatting sqref="C14:C37 C42:C44 I14:I44 O14:O44">
    <cfRule type="expression" dxfId="174" priority="13">
      <formula>COUNTIF($AM$13:$AM$128,#REF!)</formula>
    </cfRule>
  </conditionalFormatting>
  <dataValidations count="2">
    <dataValidation type="list" allowBlank="1" showInputMessage="1" showErrorMessage="1" sqref="E56 K56 E66 K66 Q56 Q66">
      <formula1>"0.4,0.3"</formula1>
    </dataValidation>
    <dataValidation type="list" allowBlank="1" showInputMessage="1" showErrorMessage="1" sqref="D14:D44 J14:J44 P14:P44">
      <formula1>"○"</formula1>
    </dataValidation>
  </dataValidations>
  <printOptions horizontalCentered="1"/>
  <pageMargins left="0.31496062992125984" right="0.31496062992125984" top="0.35433070866141736" bottom="0.35433070866141736" header="0.31496062992125984" footer="0.31496062992125984"/>
  <pageSetup paperSize="9" scale="56" orientation="portrait" r:id="rId1"/>
  <headerFooter>
    <oddFooter xml:space="preserve">&amp;C&amp;"Century,標準" &amp;11 </oddFooter>
  </headerFooter>
  <colBreaks count="1" manualBreakCount="1">
    <brk id="20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7105" r:id="rId4" name="Check Box 1">
              <controlPr defaultSize="0" autoFill="0" autoLine="0" autoPict="0">
                <anchor moveWithCells="1">
                  <from>
                    <xdr:col>7</xdr:col>
                    <xdr:colOff>0</xdr:colOff>
                    <xdr:row>5</xdr:row>
                    <xdr:rowOff>99060</xdr:rowOff>
                  </from>
                  <to>
                    <xdr:col>7</xdr:col>
                    <xdr:colOff>175260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06" r:id="rId5" name="Check Box 2">
              <controlPr defaultSize="0" autoFill="0" autoLine="0" autoPict="0">
                <anchor moveWithCells="1">
                  <from>
                    <xdr:col>13</xdr:col>
                    <xdr:colOff>0</xdr:colOff>
                    <xdr:row>5</xdr:row>
                    <xdr:rowOff>99060</xdr:rowOff>
                  </from>
                  <to>
                    <xdr:col>13</xdr:col>
                    <xdr:colOff>175260</xdr:colOff>
                    <xdr:row>5</xdr:row>
                    <xdr:rowOff>297180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FF"/>
  </sheetPr>
  <dimension ref="A1:T62"/>
  <sheetViews>
    <sheetView showGridLines="0" view="pageBreakPreview" zoomScale="55" zoomScaleNormal="75" zoomScaleSheetLayoutView="55" zoomScalePageLayoutView="59" workbookViewId="0">
      <selection activeCell="P11" sqref="P11:Q41"/>
    </sheetView>
  </sheetViews>
  <sheetFormatPr defaultColWidth="9" defaultRowHeight="14.4" x14ac:dyDescent="0.3"/>
  <cols>
    <col min="1" max="1" width="1.81640625" style="1" customWidth="1"/>
    <col min="2" max="2" width="6.453125" style="1" customWidth="1"/>
    <col min="3" max="3" width="13.81640625" style="1" customWidth="1"/>
    <col min="4" max="4" width="8.7265625" style="1" customWidth="1"/>
    <col min="5" max="5" width="15.08984375" style="1" customWidth="1"/>
    <col min="6" max="6" width="5.36328125" style="1" customWidth="1"/>
    <col min="7" max="7" width="1.36328125" style="1" customWidth="1"/>
    <col min="8" max="8" width="6.453125" style="1" customWidth="1"/>
    <col min="9" max="9" width="13.81640625" style="1" customWidth="1"/>
    <col min="10" max="10" width="8.7265625" style="1" customWidth="1"/>
    <col min="11" max="11" width="15.08984375" style="1" customWidth="1"/>
    <col min="12" max="12" width="5.36328125" style="1" customWidth="1"/>
    <col min="13" max="13" width="1.26953125" style="1" customWidth="1"/>
    <col min="14" max="14" width="5.36328125" style="1" customWidth="1"/>
    <col min="15" max="15" width="13.81640625" style="1" customWidth="1"/>
    <col min="16" max="16" width="8.7265625" style="1" customWidth="1"/>
    <col min="17" max="17" width="15.08984375" style="1" customWidth="1"/>
    <col min="18" max="18" width="5.90625" style="11" customWidth="1"/>
    <col min="19" max="19" width="2.08984375" style="11" customWidth="1"/>
    <col min="20" max="20" width="18.81640625" style="1" customWidth="1"/>
    <col min="21" max="16384" width="9" style="1"/>
  </cols>
  <sheetData>
    <row r="1" spans="1:20" ht="22.8" x14ac:dyDescent="0.3">
      <c r="A1" s="488" t="s">
        <v>93</v>
      </c>
      <c r="B1" s="488"/>
      <c r="C1" s="488"/>
      <c r="D1" s="488"/>
      <c r="E1" s="488"/>
      <c r="F1" s="488"/>
      <c r="G1" s="488"/>
      <c r="H1" s="488"/>
      <c r="I1" s="488"/>
      <c r="J1" s="488"/>
      <c r="K1" s="488"/>
      <c r="L1" s="488"/>
      <c r="M1" s="488"/>
      <c r="N1" s="488"/>
      <c r="O1" s="488"/>
      <c r="P1" s="488"/>
      <c r="Q1" s="488"/>
      <c r="R1" s="488"/>
      <c r="S1" s="488"/>
    </row>
    <row r="2" spans="1:20" ht="27" customHeight="1" x14ac:dyDescent="0.3">
      <c r="B2" s="78" t="s">
        <v>94</v>
      </c>
      <c r="H2" s="78"/>
      <c r="N2" s="78" t="s">
        <v>48</v>
      </c>
      <c r="R2" s="1"/>
      <c r="S2" s="1"/>
    </row>
    <row r="3" spans="1:20" ht="22.95" customHeight="1" thickBot="1" x14ac:dyDescent="0.35">
      <c r="B3" s="22" t="s">
        <v>2</v>
      </c>
      <c r="H3" s="22"/>
      <c r="N3" s="92" t="s">
        <v>1</v>
      </c>
      <c r="O3" s="93"/>
      <c r="P3" s="93"/>
      <c r="Q3"/>
      <c r="R3"/>
      <c r="S3"/>
    </row>
    <row r="4" spans="1:20" ht="8.5500000000000007" customHeight="1" thickTop="1" x14ac:dyDescent="0.3">
      <c r="B4" s="22"/>
      <c r="H4" s="22"/>
      <c r="N4" s="269"/>
      <c r="O4" s="270"/>
      <c r="P4" s="270"/>
      <c r="Q4"/>
      <c r="R4"/>
      <c r="S4"/>
    </row>
    <row r="5" spans="1:20" ht="3.45" customHeight="1" thickBot="1" x14ac:dyDescent="0.35">
      <c r="B5" s="22"/>
      <c r="H5" s="22"/>
      <c r="N5" s="9"/>
      <c r="O5" s="11"/>
      <c r="P5" s="11"/>
      <c r="Q5" s="11"/>
    </row>
    <row r="6" spans="1:20" ht="25.05" customHeight="1" thickBot="1" x14ac:dyDescent="0.35">
      <c r="A6" s="11"/>
      <c r="B6" s="229" t="s">
        <v>63</v>
      </c>
      <c r="C6" s="308"/>
      <c r="D6" s="308"/>
      <c r="E6" s="219"/>
      <c r="F6" s="238"/>
      <c r="G6" s="124"/>
      <c r="H6" s="229" t="s">
        <v>22</v>
      </c>
      <c r="I6" s="308"/>
      <c r="J6" s="308"/>
      <c r="K6" s="219"/>
      <c r="L6" s="238"/>
      <c r="M6" s="124"/>
      <c r="N6" s="220" t="s">
        <v>21</v>
      </c>
      <c r="O6" s="152"/>
      <c r="P6" s="99"/>
      <c r="Q6" s="99"/>
      <c r="R6" s="118"/>
      <c r="S6" s="10"/>
      <c r="T6" s="175"/>
    </row>
    <row r="7" spans="1:20" s="25" customFormat="1" ht="20.100000000000001" customHeight="1" x14ac:dyDescent="0.3">
      <c r="A7" s="91"/>
      <c r="B7" s="221"/>
      <c r="C7" s="95"/>
      <c r="D7" s="96"/>
      <c r="E7" s="96"/>
      <c r="F7" s="96"/>
      <c r="G7" s="239"/>
      <c r="H7" s="221"/>
      <c r="I7" s="95"/>
      <c r="J7" s="96"/>
      <c r="K7" s="96"/>
      <c r="L7" s="96"/>
      <c r="M7" s="239"/>
      <c r="N7" s="221"/>
      <c r="O7" s="95"/>
      <c r="P7" s="96"/>
      <c r="Q7" s="96"/>
      <c r="R7" s="107"/>
      <c r="S7" s="34"/>
    </row>
    <row r="8" spans="1:20" ht="6" customHeight="1" x14ac:dyDescent="0.3">
      <c r="B8" s="101"/>
      <c r="C8" s="11"/>
      <c r="D8" s="56"/>
      <c r="E8" s="56"/>
      <c r="F8" s="56"/>
      <c r="G8" s="122"/>
      <c r="H8" s="101"/>
      <c r="I8" s="11"/>
      <c r="J8" s="56"/>
      <c r="K8" s="56"/>
      <c r="L8" s="56"/>
      <c r="M8" s="122"/>
      <c r="N8" s="101"/>
      <c r="O8" s="11"/>
      <c r="P8" s="56"/>
      <c r="Q8" s="56"/>
      <c r="R8" s="113"/>
    </row>
    <row r="9" spans="1:20" s="6" customFormat="1" ht="20.100000000000001" customHeight="1" x14ac:dyDescent="0.3">
      <c r="B9" s="102"/>
      <c r="C9" s="496">
        <f>DATE(2019,3,1)</f>
        <v>43525</v>
      </c>
      <c r="D9" s="497"/>
      <c r="E9" s="498"/>
      <c r="F9" s="309"/>
      <c r="G9" s="240"/>
      <c r="H9" s="102"/>
      <c r="I9" s="496">
        <f>DATE(2020,3,1)</f>
        <v>43891</v>
      </c>
      <c r="J9" s="497"/>
      <c r="K9" s="498"/>
      <c r="L9" s="309"/>
      <c r="M9" s="240"/>
      <c r="N9" s="102"/>
      <c r="O9" s="499">
        <f>DATE(2021,3,1)</f>
        <v>44256</v>
      </c>
      <c r="P9" s="500"/>
      <c r="Q9" s="498"/>
      <c r="R9" s="142"/>
      <c r="S9" s="31"/>
    </row>
    <row r="10" spans="1:20" s="17" customFormat="1" ht="20.100000000000001" customHeight="1" x14ac:dyDescent="0.3">
      <c r="B10" s="102"/>
      <c r="C10" s="294" t="s">
        <v>10</v>
      </c>
      <c r="D10" s="294" t="s">
        <v>95</v>
      </c>
      <c r="E10" s="294" t="s">
        <v>96</v>
      </c>
      <c r="F10" s="309"/>
      <c r="G10" s="240"/>
      <c r="H10" s="102"/>
      <c r="I10" s="294" t="s">
        <v>10</v>
      </c>
      <c r="J10" s="294" t="s">
        <v>95</v>
      </c>
      <c r="K10" s="294" t="s">
        <v>0</v>
      </c>
      <c r="L10" s="309"/>
      <c r="M10" s="240"/>
      <c r="N10" s="102"/>
      <c r="O10" s="326" t="s">
        <v>10</v>
      </c>
      <c r="P10" s="29" t="s">
        <v>95</v>
      </c>
      <c r="Q10" s="294" t="s">
        <v>0</v>
      </c>
      <c r="R10" s="136"/>
      <c r="S10" s="32"/>
    </row>
    <row r="11" spans="1:20" s="8" customFormat="1" ht="16.2" x14ac:dyDescent="0.3">
      <c r="B11" s="102"/>
      <c r="C11" s="388">
        <f>C9</f>
        <v>43525</v>
      </c>
      <c r="D11" s="232"/>
      <c r="E11" s="431"/>
      <c r="F11" s="327"/>
      <c r="G11" s="328"/>
      <c r="H11" s="329"/>
      <c r="I11" s="388">
        <f>I9</f>
        <v>43891</v>
      </c>
      <c r="J11" s="232"/>
      <c r="K11" s="422"/>
      <c r="L11" s="327"/>
      <c r="M11" s="328"/>
      <c r="N11" s="329"/>
      <c r="O11" s="388">
        <f>O9</f>
        <v>44256</v>
      </c>
      <c r="P11" s="232"/>
      <c r="Q11" s="422"/>
      <c r="R11" s="112"/>
      <c r="S11" s="33"/>
    </row>
    <row r="12" spans="1:20" s="8" customFormat="1" ht="16.2" x14ac:dyDescent="0.3">
      <c r="B12" s="102"/>
      <c r="C12" s="392">
        <f>C11+1</f>
        <v>43526</v>
      </c>
      <c r="D12" s="232"/>
      <c r="E12" s="431"/>
      <c r="F12" s="327"/>
      <c r="G12" s="328"/>
      <c r="H12" s="329"/>
      <c r="I12" s="335">
        <f>I11+1</f>
        <v>43892</v>
      </c>
      <c r="J12" s="232"/>
      <c r="K12" s="422"/>
      <c r="L12" s="327"/>
      <c r="M12" s="328"/>
      <c r="N12" s="329"/>
      <c r="O12" s="335">
        <f>O11+1</f>
        <v>44257</v>
      </c>
      <c r="P12" s="232"/>
      <c r="Q12" s="422"/>
      <c r="R12" s="112"/>
      <c r="S12" s="33"/>
    </row>
    <row r="13" spans="1:20" s="8" customFormat="1" ht="16.2" x14ac:dyDescent="0.3">
      <c r="B13" s="102"/>
      <c r="C13" s="392">
        <f t="shared" ref="C13:C40" si="0">C12+1</f>
        <v>43527</v>
      </c>
      <c r="D13" s="232"/>
      <c r="E13" s="431"/>
      <c r="F13" s="327"/>
      <c r="G13" s="328"/>
      <c r="H13" s="329"/>
      <c r="I13" s="335">
        <f t="shared" ref="I13" si="1">I12+1</f>
        <v>43893</v>
      </c>
      <c r="J13" s="232"/>
      <c r="K13" s="422"/>
      <c r="L13" s="327"/>
      <c r="M13" s="328"/>
      <c r="N13" s="329"/>
      <c r="O13" s="335">
        <f t="shared" ref="O13" si="2">O12+1</f>
        <v>44258</v>
      </c>
      <c r="P13" s="232"/>
      <c r="Q13" s="422"/>
      <c r="R13" s="112"/>
      <c r="S13" s="33"/>
    </row>
    <row r="14" spans="1:20" s="8" customFormat="1" ht="16.2" x14ac:dyDescent="0.3">
      <c r="B14" s="102"/>
      <c r="C14" s="392">
        <f>C13+1</f>
        <v>43528</v>
      </c>
      <c r="D14" s="232"/>
      <c r="E14" s="431"/>
      <c r="F14" s="327"/>
      <c r="G14" s="328"/>
      <c r="H14" s="329"/>
      <c r="I14" s="335">
        <f>I13+1</f>
        <v>43894</v>
      </c>
      <c r="J14" s="232"/>
      <c r="K14" s="422"/>
      <c r="L14" s="327"/>
      <c r="M14" s="328"/>
      <c r="N14" s="329"/>
      <c r="O14" s="335">
        <f>O13+1</f>
        <v>44259</v>
      </c>
      <c r="P14" s="232"/>
      <c r="Q14" s="422"/>
      <c r="R14" s="112"/>
      <c r="S14" s="33"/>
    </row>
    <row r="15" spans="1:20" s="8" customFormat="1" ht="16.2" x14ac:dyDescent="0.3">
      <c r="B15" s="102"/>
      <c r="C15" s="392">
        <f t="shared" si="0"/>
        <v>43529</v>
      </c>
      <c r="D15" s="232"/>
      <c r="E15" s="431"/>
      <c r="F15" s="327"/>
      <c r="G15" s="328"/>
      <c r="H15" s="329"/>
      <c r="I15" s="335">
        <f t="shared" ref="I15" si="3">I14+1</f>
        <v>43895</v>
      </c>
      <c r="J15" s="232"/>
      <c r="K15" s="422"/>
      <c r="L15" s="327"/>
      <c r="M15" s="328"/>
      <c r="N15" s="329"/>
      <c r="O15" s="335">
        <f t="shared" ref="O15" si="4">O14+1</f>
        <v>44260</v>
      </c>
      <c r="P15" s="232"/>
      <c r="Q15" s="422"/>
      <c r="R15" s="112"/>
      <c r="S15" s="33"/>
    </row>
    <row r="16" spans="1:20" s="8" customFormat="1" ht="16.8" thickBot="1" x14ac:dyDescent="0.35">
      <c r="B16" s="102"/>
      <c r="C16" s="389">
        <f>C15+1</f>
        <v>43530</v>
      </c>
      <c r="D16" s="381"/>
      <c r="E16" s="432"/>
      <c r="F16" s="327"/>
      <c r="G16" s="328"/>
      <c r="H16" s="329"/>
      <c r="I16" s="389">
        <f>I15+1</f>
        <v>43896</v>
      </c>
      <c r="J16" s="381"/>
      <c r="K16" s="439"/>
      <c r="L16" s="327"/>
      <c r="M16" s="328"/>
      <c r="N16" s="329"/>
      <c r="O16" s="389">
        <f>O15+1</f>
        <v>44261</v>
      </c>
      <c r="P16" s="381"/>
      <c r="Q16" s="439"/>
      <c r="R16" s="112"/>
      <c r="S16" s="33"/>
    </row>
    <row r="17" spans="2:19" s="8" customFormat="1" ht="16.8" thickTop="1" x14ac:dyDescent="0.3">
      <c r="B17" s="102"/>
      <c r="C17" s="390">
        <f t="shared" si="0"/>
        <v>43531</v>
      </c>
      <c r="D17" s="433"/>
      <c r="E17" s="434"/>
      <c r="F17" s="327"/>
      <c r="G17" s="328"/>
      <c r="H17" s="329"/>
      <c r="I17" s="390">
        <f t="shared" ref="I17:I40" si="5">I16+1</f>
        <v>43897</v>
      </c>
      <c r="J17" s="433"/>
      <c r="K17" s="425"/>
      <c r="L17" s="327"/>
      <c r="M17" s="328"/>
      <c r="N17" s="329"/>
      <c r="O17" s="390">
        <f t="shared" ref="O17:O40" si="6">O16+1</f>
        <v>44262</v>
      </c>
      <c r="P17" s="433"/>
      <c r="Q17" s="425"/>
      <c r="R17" s="112"/>
      <c r="S17" s="33"/>
    </row>
    <row r="18" spans="2:19" s="8" customFormat="1" ht="16.2" x14ac:dyDescent="0.3">
      <c r="B18" s="102"/>
      <c r="C18" s="330">
        <f t="shared" si="0"/>
        <v>43532</v>
      </c>
      <c r="D18" s="272"/>
      <c r="E18" s="435"/>
      <c r="F18" s="327"/>
      <c r="G18" s="328"/>
      <c r="H18" s="329"/>
      <c r="I18" s="391">
        <f t="shared" si="5"/>
        <v>43898</v>
      </c>
      <c r="J18" s="272"/>
      <c r="K18" s="426"/>
      <c r="L18" s="327"/>
      <c r="M18" s="328"/>
      <c r="N18" s="329"/>
      <c r="O18" s="391">
        <f t="shared" si="6"/>
        <v>44263</v>
      </c>
      <c r="P18" s="272"/>
      <c r="Q18" s="426"/>
      <c r="R18" s="112"/>
      <c r="S18" s="33"/>
    </row>
    <row r="19" spans="2:19" s="8" customFormat="1" ht="16.2" x14ac:dyDescent="0.3">
      <c r="B19" s="102"/>
      <c r="C19" s="330">
        <f t="shared" si="0"/>
        <v>43533</v>
      </c>
      <c r="D19" s="272"/>
      <c r="E19" s="435"/>
      <c r="F19" s="327"/>
      <c r="G19" s="328"/>
      <c r="H19" s="329"/>
      <c r="I19" s="391">
        <f t="shared" si="5"/>
        <v>43899</v>
      </c>
      <c r="J19" s="272"/>
      <c r="K19" s="426"/>
      <c r="L19" s="327"/>
      <c r="M19" s="328"/>
      <c r="N19" s="329"/>
      <c r="O19" s="391">
        <f t="shared" si="6"/>
        <v>44264</v>
      </c>
      <c r="P19" s="272"/>
      <c r="Q19" s="426"/>
      <c r="R19" s="112"/>
      <c r="S19" s="33"/>
    </row>
    <row r="20" spans="2:19" s="8" customFormat="1" ht="16.2" x14ac:dyDescent="0.3">
      <c r="B20" s="102"/>
      <c r="C20" s="330">
        <f t="shared" si="0"/>
        <v>43534</v>
      </c>
      <c r="D20" s="272"/>
      <c r="E20" s="435"/>
      <c r="F20" s="327"/>
      <c r="G20" s="328"/>
      <c r="H20" s="329"/>
      <c r="I20" s="391">
        <f t="shared" si="5"/>
        <v>43900</v>
      </c>
      <c r="J20" s="272"/>
      <c r="K20" s="426"/>
      <c r="L20" s="327"/>
      <c r="M20" s="328"/>
      <c r="N20" s="329"/>
      <c r="O20" s="391">
        <f t="shared" si="6"/>
        <v>44265</v>
      </c>
      <c r="P20" s="272"/>
      <c r="Q20" s="426"/>
      <c r="R20" s="112"/>
      <c r="S20" s="33"/>
    </row>
    <row r="21" spans="2:19" s="8" customFormat="1" ht="16.2" x14ac:dyDescent="0.3">
      <c r="B21" s="102"/>
      <c r="C21" s="330">
        <f t="shared" si="0"/>
        <v>43535</v>
      </c>
      <c r="D21" s="272"/>
      <c r="E21" s="435"/>
      <c r="F21" s="327"/>
      <c r="G21" s="328"/>
      <c r="H21" s="329"/>
      <c r="I21" s="391">
        <f t="shared" si="5"/>
        <v>43901</v>
      </c>
      <c r="J21" s="272"/>
      <c r="K21" s="426"/>
      <c r="L21" s="327"/>
      <c r="M21" s="328"/>
      <c r="N21" s="329"/>
      <c r="O21" s="391">
        <f t="shared" si="6"/>
        <v>44266</v>
      </c>
      <c r="P21" s="272"/>
      <c r="Q21" s="426"/>
      <c r="R21" s="112"/>
      <c r="S21" s="33"/>
    </row>
    <row r="22" spans="2:19" s="8" customFormat="1" ht="16.2" x14ac:dyDescent="0.3">
      <c r="B22" s="102"/>
      <c r="C22" s="330">
        <f t="shared" si="0"/>
        <v>43536</v>
      </c>
      <c r="D22" s="272"/>
      <c r="E22" s="435"/>
      <c r="F22" s="327"/>
      <c r="G22" s="328"/>
      <c r="H22" s="329"/>
      <c r="I22" s="391">
        <f t="shared" si="5"/>
        <v>43902</v>
      </c>
      <c r="J22" s="272"/>
      <c r="K22" s="426"/>
      <c r="L22" s="327"/>
      <c r="M22" s="328"/>
      <c r="N22" s="329"/>
      <c r="O22" s="391">
        <f t="shared" si="6"/>
        <v>44267</v>
      </c>
      <c r="P22" s="272"/>
      <c r="Q22" s="426"/>
      <c r="R22" s="112"/>
      <c r="S22" s="33"/>
    </row>
    <row r="23" spans="2:19" s="8" customFormat="1" ht="16.2" x14ac:dyDescent="0.3">
      <c r="B23" s="102"/>
      <c r="C23" s="330">
        <f t="shared" si="0"/>
        <v>43537</v>
      </c>
      <c r="D23" s="272"/>
      <c r="E23" s="435"/>
      <c r="F23" s="327"/>
      <c r="G23" s="328"/>
      <c r="H23" s="329"/>
      <c r="I23" s="391">
        <f t="shared" si="5"/>
        <v>43903</v>
      </c>
      <c r="J23" s="272"/>
      <c r="K23" s="426"/>
      <c r="L23" s="327"/>
      <c r="M23" s="328"/>
      <c r="N23" s="329"/>
      <c r="O23" s="391">
        <f t="shared" si="6"/>
        <v>44268</v>
      </c>
      <c r="P23" s="272"/>
      <c r="Q23" s="426"/>
      <c r="R23" s="112"/>
      <c r="S23" s="33"/>
    </row>
    <row r="24" spans="2:19" s="8" customFormat="1" ht="16.2" x14ac:dyDescent="0.3">
      <c r="B24" s="102"/>
      <c r="C24" s="330">
        <f t="shared" si="0"/>
        <v>43538</v>
      </c>
      <c r="D24" s="272"/>
      <c r="E24" s="435"/>
      <c r="F24" s="327"/>
      <c r="G24" s="328"/>
      <c r="H24" s="329"/>
      <c r="I24" s="391">
        <f t="shared" si="5"/>
        <v>43904</v>
      </c>
      <c r="J24" s="272"/>
      <c r="K24" s="426"/>
      <c r="L24" s="327"/>
      <c r="M24" s="328"/>
      <c r="N24" s="329"/>
      <c r="O24" s="391">
        <f t="shared" si="6"/>
        <v>44269</v>
      </c>
      <c r="P24" s="272"/>
      <c r="Q24" s="426"/>
      <c r="R24" s="112"/>
      <c r="S24" s="33"/>
    </row>
    <row r="25" spans="2:19" s="8" customFormat="1" ht="16.2" x14ac:dyDescent="0.3">
      <c r="B25" s="102"/>
      <c r="C25" s="330">
        <f t="shared" si="0"/>
        <v>43539</v>
      </c>
      <c r="D25" s="272"/>
      <c r="E25" s="435"/>
      <c r="F25" s="327"/>
      <c r="G25" s="328"/>
      <c r="H25" s="329"/>
      <c r="I25" s="391">
        <f t="shared" si="5"/>
        <v>43905</v>
      </c>
      <c r="J25" s="272"/>
      <c r="K25" s="426"/>
      <c r="L25" s="327"/>
      <c r="M25" s="328"/>
      <c r="N25" s="329"/>
      <c r="O25" s="330">
        <f t="shared" si="6"/>
        <v>44270</v>
      </c>
      <c r="P25" s="272"/>
      <c r="Q25" s="426"/>
      <c r="R25" s="112"/>
      <c r="S25" s="33"/>
    </row>
    <row r="26" spans="2:19" s="8" customFormat="1" ht="16.2" x14ac:dyDescent="0.3">
      <c r="B26" s="102"/>
      <c r="C26" s="330">
        <f t="shared" si="0"/>
        <v>43540</v>
      </c>
      <c r="D26" s="272"/>
      <c r="E26" s="435"/>
      <c r="F26" s="327"/>
      <c r="G26" s="328"/>
      <c r="H26" s="329"/>
      <c r="I26" s="330">
        <f t="shared" si="5"/>
        <v>43906</v>
      </c>
      <c r="J26" s="272"/>
      <c r="K26" s="426"/>
      <c r="L26" s="327"/>
      <c r="M26" s="328"/>
      <c r="N26" s="329"/>
      <c r="O26" s="330">
        <f t="shared" si="6"/>
        <v>44271</v>
      </c>
      <c r="P26" s="272"/>
      <c r="Q26" s="426"/>
      <c r="R26" s="112"/>
      <c r="S26" s="33"/>
    </row>
    <row r="27" spans="2:19" s="8" customFormat="1" ht="16.2" x14ac:dyDescent="0.3">
      <c r="B27" s="102"/>
      <c r="C27" s="330">
        <f t="shared" si="0"/>
        <v>43541</v>
      </c>
      <c r="D27" s="272"/>
      <c r="E27" s="435"/>
      <c r="F27" s="327"/>
      <c r="G27" s="328"/>
      <c r="H27" s="329"/>
      <c r="I27" s="330">
        <f t="shared" si="5"/>
        <v>43907</v>
      </c>
      <c r="J27" s="272"/>
      <c r="K27" s="426"/>
      <c r="L27" s="327"/>
      <c r="M27" s="328"/>
      <c r="N27" s="329"/>
      <c r="O27" s="330">
        <f t="shared" si="6"/>
        <v>44272</v>
      </c>
      <c r="P27" s="272"/>
      <c r="Q27" s="426"/>
      <c r="R27" s="112"/>
      <c r="S27" s="33"/>
    </row>
    <row r="28" spans="2:19" s="8" customFormat="1" ht="16.2" x14ac:dyDescent="0.3">
      <c r="B28" s="102"/>
      <c r="C28" s="330">
        <f t="shared" si="0"/>
        <v>43542</v>
      </c>
      <c r="D28" s="272"/>
      <c r="E28" s="435"/>
      <c r="F28" s="327"/>
      <c r="G28" s="328"/>
      <c r="H28" s="329"/>
      <c r="I28" s="330">
        <f t="shared" si="5"/>
        <v>43908</v>
      </c>
      <c r="J28" s="272"/>
      <c r="K28" s="426"/>
      <c r="L28" s="327"/>
      <c r="M28" s="328"/>
      <c r="N28" s="329"/>
      <c r="O28" s="330">
        <f t="shared" si="6"/>
        <v>44273</v>
      </c>
      <c r="P28" s="272"/>
      <c r="Q28" s="426"/>
      <c r="R28" s="112"/>
      <c r="S28" s="33"/>
    </row>
    <row r="29" spans="2:19" s="8" customFormat="1" ht="16.2" x14ac:dyDescent="0.3">
      <c r="B29" s="102"/>
      <c r="C29" s="330">
        <f t="shared" si="0"/>
        <v>43543</v>
      </c>
      <c r="D29" s="272"/>
      <c r="E29" s="435"/>
      <c r="F29" s="327"/>
      <c r="G29" s="328"/>
      <c r="H29" s="329"/>
      <c r="I29" s="330">
        <f t="shared" si="5"/>
        <v>43909</v>
      </c>
      <c r="J29" s="272"/>
      <c r="K29" s="426"/>
      <c r="L29" s="327"/>
      <c r="M29" s="328"/>
      <c r="N29" s="329"/>
      <c r="O29" s="330">
        <f t="shared" si="6"/>
        <v>44274</v>
      </c>
      <c r="P29" s="272"/>
      <c r="Q29" s="426"/>
      <c r="R29" s="112"/>
      <c r="S29" s="33"/>
    </row>
    <row r="30" spans="2:19" s="8" customFormat="1" ht="16.2" x14ac:dyDescent="0.3">
      <c r="B30" s="102"/>
      <c r="C30" s="331">
        <f t="shared" si="0"/>
        <v>43544</v>
      </c>
      <c r="D30" s="274"/>
      <c r="E30" s="436"/>
      <c r="F30" s="327"/>
      <c r="G30" s="328"/>
      <c r="H30" s="329"/>
      <c r="I30" s="331">
        <f t="shared" si="5"/>
        <v>43910</v>
      </c>
      <c r="J30" s="274"/>
      <c r="K30" s="427"/>
      <c r="L30" s="327"/>
      <c r="M30" s="328"/>
      <c r="N30" s="329"/>
      <c r="O30" s="331">
        <f t="shared" si="6"/>
        <v>44275</v>
      </c>
      <c r="P30" s="274"/>
      <c r="Q30" s="427"/>
      <c r="R30" s="332"/>
      <c r="S30" s="33"/>
    </row>
    <row r="31" spans="2:19" s="8" customFormat="1" ht="16.8" thickBot="1" x14ac:dyDescent="0.35">
      <c r="B31" s="102"/>
      <c r="C31" s="393">
        <f t="shared" si="0"/>
        <v>43545</v>
      </c>
      <c r="D31" s="321"/>
      <c r="E31" s="437"/>
      <c r="F31" s="327"/>
      <c r="G31" s="328"/>
      <c r="H31" s="329"/>
      <c r="I31" s="333">
        <f t="shared" si="5"/>
        <v>43911</v>
      </c>
      <c r="J31" s="321"/>
      <c r="K31" s="428"/>
      <c r="L31" s="327"/>
      <c r="M31" s="328"/>
      <c r="N31" s="329"/>
      <c r="O31" s="333">
        <f t="shared" si="6"/>
        <v>44276</v>
      </c>
      <c r="P31" s="321"/>
      <c r="Q31" s="428"/>
      <c r="R31" s="112"/>
      <c r="S31" s="33"/>
    </row>
    <row r="32" spans="2:19" s="8" customFormat="1" ht="16.8" thickTop="1" x14ac:dyDescent="0.3">
      <c r="B32" s="102"/>
      <c r="C32" s="394">
        <f t="shared" si="0"/>
        <v>43546</v>
      </c>
      <c r="D32" s="323"/>
      <c r="E32" s="438"/>
      <c r="F32" s="327"/>
      <c r="G32" s="328"/>
      <c r="H32" s="329"/>
      <c r="I32" s="334">
        <f t="shared" si="5"/>
        <v>43912</v>
      </c>
      <c r="J32" s="323"/>
      <c r="K32" s="429"/>
      <c r="L32" s="327"/>
      <c r="M32" s="328"/>
      <c r="N32" s="329"/>
      <c r="O32" s="334">
        <f t="shared" si="6"/>
        <v>44277</v>
      </c>
      <c r="P32" s="323"/>
      <c r="Q32" s="429"/>
      <c r="R32" s="112"/>
      <c r="S32" s="33"/>
    </row>
    <row r="33" spans="1:19" s="8" customFormat="1" ht="16.2" x14ac:dyDescent="0.3">
      <c r="B33" s="102"/>
      <c r="C33" s="392">
        <f t="shared" si="0"/>
        <v>43547</v>
      </c>
      <c r="D33" s="232"/>
      <c r="E33" s="431"/>
      <c r="F33" s="327"/>
      <c r="G33" s="328"/>
      <c r="H33" s="329"/>
      <c r="I33" s="335">
        <f t="shared" si="5"/>
        <v>43913</v>
      </c>
      <c r="J33" s="232"/>
      <c r="K33" s="422"/>
      <c r="L33" s="327"/>
      <c r="M33" s="328"/>
      <c r="N33" s="329"/>
      <c r="O33" s="335">
        <f t="shared" si="6"/>
        <v>44278</v>
      </c>
      <c r="P33" s="232"/>
      <c r="Q33" s="422"/>
      <c r="R33" s="112"/>
      <c r="S33" s="33"/>
    </row>
    <row r="34" spans="1:19" s="8" customFormat="1" ht="16.2" x14ac:dyDescent="0.3">
      <c r="B34" s="102"/>
      <c r="C34" s="392">
        <f t="shared" si="0"/>
        <v>43548</v>
      </c>
      <c r="D34" s="232"/>
      <c r="E34" s="431"/>
      <c r="F34" s="327"/>
      <c r="G34" s="328"/>
      <c r="H34" s="329"/>
      <c r="I34" s="335">
        <f t="shared" si="5"/>
        <v>43914</v>
      </c>
      <c r="J34" s="232"/>
      <c r="K34" s="422"/>
      <c r="L34" s="327"/>
      <c r="M34" s="328"/>
      <c r="N34" s="329"/>
      <c r="O34" s="335">
        <f t="shared" si="6"/>
        <v>44279</v>
      </c>
      <c r="P34" s="232"/>
      <c r="Q34" s="422"/>
      <c r="R34" s="112"/>
      <c r="S34" s="33"/>
    </row>
    <row r="35" spans="1:19" s="8" customFormat="1" ht="16.2" x14ac:dyDescent="0.3">
      <c r="B35" s="102"/>
      <c r="C35" s="395">
        <f t="shared" si="0"/>
        <v>43549</v>
      </c>
      <c r="D35" s="232"/>
      <c r="E35" s="431"/>
      <c r="F35" s="327"/>
      <c r="G35" s="328"/>
      <c r="H35" s="329"/>
      <c r="I35" s="336">
        <f t="shared" si="5"/>
        <v>43915</v>
      </c>
      <c r="J35" s="232"/>
      <c r="K35" s="422"/>
      <c r="L35" s="327"/>
      <c r="M35" s="328"/>
      <c r="N35" s="329"/>
      <c r="O35" s="337">
        <f t="shared" si="6"/>
        <v>44280</v>
      </c>
      <c r="P35" s="232"/>
      <c r="Q35" s="422"/>
      <c r="R35" s="112"/>
      <c r="S35" s="33"/>
    </row>
    <row r="36" spans="1:19" s="8" customFormat="1" ht="16.2" x14ac:dyDescent="0.3">
      <c r="B36" s="102"/>
      <c r="C36" s="395">
        <f t="shared" si="0"/>
        <v>43550</v>
      </c>
      <c r="D36" s="232"/>
      <c r="E36" s="431"/>
      <c r="F36" s="327"/>
      <c r="G36" s="328"/>
      <c r="H36" s="329"/>
      <c r="I36" s="336">
        <f t="shared" si="5"/>
        <v>43916</v>
      </c>
      <c r="J36" s="232"/>
      <c r="K36" s="422"/>
      <c r="L36" s="327"/>
      <c r="M36" s="328"/>
      <c r="N36" s="329"/>
      <c r="O36" s="337">
        <f t="shared" si="6"/>
        <v>44281</v>
      </c>
      <c r="P36" s="232"/>
      <c r="Q36" s="422"/>
      <c r="R36" s="112"/>
      <c r="S36" s="33"/>
    </row>
    <row r="37" spans="1:19" s="8" customFormat="1" ht="16.2" x14ac:dyDescent="0.3">
      <c r="B37" s="102"/>
      <c r="C37" s="395">
        <f t="shared" si="0"/>
        <v>43551</v>
      </c>
      <c r="D37" s="232"/>
      <c r="E37" s="431"/>
      <c r="F37" s="327"/>
      <c r="G37" s="328"/>
      <c r="H37" s="329"/>
      <c r="I37" s="336">
        <f t="shared" si="5"/>
        <v>43917</v>
      </c>
      <c r="J37" s="232"/>
      <c r="K37" s="422"/>
      <c r="L37" s="327"/>
      <c r="M37" s="328"/>
      <c r="N37" s="329"/>
      <c r="O37" s="337">
        <f t="shared" si="6"/>
        <v>44282</v>
      </c>
      <c r="P37" s="232"/>
      <c r="Q37" s="422"/>
      <c r="R37" s="112"/>
      <c r="S37" s="33"/>
    </row>
    <row r="38" spans="1:19" s="8" customFormat="1" ht="16.2" x14ac:dyDescent="0.3">
      <c r="B38" s="102"/>
      <c r="C38" s="395">
        <f t="shared" si="0"/>
        <v>43552</v>
      </c>
      <c r="D38" s="232"/>
      <c r="E38" s="431"/>
      <c r="F38" s="327"/>
      <c r="G38" s="328"/>
      <c r="H38" s="329"/>
      <c r="I38" s="336">
        <f t="shared" si="5"/>
        <v>43918</v>
      </c>
      <c r="J38" s="232"/>
      <c r="K38" s="422"/>
      <c r="L38" s="327"/>
      <c r="M38" s="328"/>
      <c r="N38" s="329"/>
      <c r="O38" s="337">
        <f t="shared" si="6"/>
        <v>44283</v>
      </c>
      <c r="P38" s="232"/>
      <c r="Q38" s="422"/>
      <c r="R38" s="112"/>
      <c r="S38" s="33"/>
    </row>
    <row r="39" spans="1:19" s="8" customFormat="1" ht="16.2" x14ac:dyDescent="0.3">
      <c r="B39" s="102"/>
      <c r="C39" s="392">
        <f t="shared" si="0"/>
        <v>43553</v>
      </c>
      <c r="D39" s="232"/>
      <c r="E39" s="431"/>
      <c r="F39" s="327"/>
      <c r="G39" s="328"/>
      <c r="H39" s="329"/>
      <c r="I39" s="335">
        <f t="shared" si="5"/>
        <v>43919</v>
      </c>
      <c r="J39" s="232"/>
      <c r="K39" s="422"/>
      <c r="L39" s="327"/>
      <c r="M39" s="328"/>
      <c r="N39" s="329"/>
      <c r="O39" s="335">
        <f t="shared" si="6"/>
        <v>44284</v>
      </c>
      <c r="P39" s="232"/>
      <c r="Q39" s="422"/>
      <c r="R39" s="112"/>
      <c r="S39" s="33"/>
    </row>
    <row r="40" spans="1:19" s="8" customFormat="1" ht="16.2" x14ac:dyDescent="0.3">
      <c r="B40" s="102"/>
      <c r="C40" s="392">
        <f t="shared" si="0"/>
        <v>43554</v>
      </c>
      <c r="D40" s="232"/>
      <c r="E40" s="431"/>
      <c r="F40" s="327"/>
      <c r="G40" s="328"/>
      <c r="H40" s="329"/>
      <c r="I40" s="335">
        <f t="shared" si="5"/>
        <v>43920</v>
      </c>
      <c r="J40" s="232"/>
      <c r="K40" s="422"/>
      <c r="L40" s="327"/>
      <c r="M40" s="328"/>
      <c r="N40" s="329"/>
      <c r="O40" s="335">
        <f t="shared" si="6"/>
        <v>44285</v>
      </c>
      <c r="P40" s="232"/>
      <c r="Q40" s="422"/>
      <c r="R40" s="112"/>
      <c r="S40" s="33"/>
    </row>
    <row r="41" spans="1:19" s="8" customFormat="1" ht="16.2" x14ac:dyDescent="0.3">
      <c r="B41" s="102"/>
      <c r="C41" s="392">
        <f>IF(C40="","",IF(DAY(C40+1)=1,"",C40+1))</f>
        <v>43555</v>
      </c>
      <c r="D41" s="232"/>
      <c r="E41" s="431"/>
      <c r="F41" s="327"/>
      <c r="G41" s="328"/>
      <c r="H41" s="329"/>
      <c r="I41" s="335">
        <f>IF(I40="","",IF(DAY(I40+1)=1,"",I40+1))</f>
        <v>43921</v>
      </c>
      <c r="J41" s="232"/>
      <c r="K41" s="422"/>
      <c r="L41" s="327"/>
      <c r="M41" s="328"/>
      <c r="N41" s="329"/>
      <c r="O41" s="335">
        <f>IF(O40="","",IF(DAY(O40+1)=1,"",O40+1))</f>
        <v>44286</v>
      </c>
      <c r="P41" s="232"/>
      <c r="Q41" s="422"/>
      <c r="R41" s="112"/>
      <c r="S41" s="33"/>
    </row>
    <row r="42" spans="1:19" s="8" customFormat="1" ht="5.25" customHeight="1" x14ac:dyDescent="0.3">
      <c r="B42" s="102"/>
      <c r="C42" s="85"/>
      <c r="D42" s="85"/>
      <c r="E42" s="85"/>
      <c r="F42" s="97"/>
      <c r="G42" s="241"/>
      <c r="H42" s="102"/>
      <c r="I42" s="85"/>
      <c r="J42" s="85"/>
      <c r="K42" s="85"/>
      <c r="L42" s="97"/>
      <c r="M42" s="241"/>
      <c r="N42" s="102"/>
      <c r="O42" s="85"/>
      <c r="P42" s="85"/>
      <c r="Q42" s="85"/>
      <c r="R42" s="112"/>
      <c r="S42" s="33"/>
    </row>
    <row r="43" spans="1:19" ht="9" customHeight="1" thickBot="1" x14ac:dyDescent="0.35">
      <c r="A43" s="11"/>
      <c r="B43" s="222" t="e">
        <f>+DATE(B6,4,1)</f>
        <v>#VALUE!</v>
      </c>
      <c r="C43" s="129"/>
      <c r="D43" s="129"/>
      <c r="E43" s="129"/>
      <c r="F43" s="129"/>
      <c r="G43" s="124"/>
      <c r="H43" s="222" t="e">
        <f>+DATE(H6,4,1)</f>
        <v>#VALUE!</v>
      </c>
      <c r="I43" s="129"/>
      <c r="J43" s="129"/>
      <c r="K43" s="129"/>
      <c r="L43" s="129"/>
      <c r="M43" s="124"/>
      <c r="N43" s="222" t="e">
        <f>+DATE(N6,4,1)</f>
        <v>#VALUE!</v>
      </c>
      <c r="O43" s="131"/>
      <c r="P43" s="132"/>
      <c r="Q43" s="132"/>
      <c r="R43" s="133"/>
      <c r="S43" s="10"/>
    </row>
    <row r="44" spans="1:19" s="25" customFormat="1" ht="13.2" x14ac:dyDescent="0.3">
      <c r="A44" s="91"/>
      <c r="B44" s="223" t="s">
        <v>68</v>
      </c>
      <c r="C44" s="12"/>
      <c r="D44" s="26"/>
      <c r="E44" s="26"/>
      <c r="F44" s="26"/>
      <c r="G44" s="239"/>
      <c r="H44" s="223" t="s">
        <v>68</v>
      </c>
      <c r="I44" s="12"/>
      <c r="J44" s="26"/>
      <c r="K44" s="26"/>
      <c r="L44" s="26"/>
      <c r="M44" s="239"/>
      <c r="N44" s="231" t="s">
        <v>15</v>
      </c>
      <c r="O44" s="12"/>
      <c r="P44" s="26"/>
      <c r="Q44" s="26"/>
      <c r="R44" s="26"/>
      <c r="S44" s="247"/>
    </row>
    <row r="45" spans="1:19" ht="8.5500000000000007" customHeight="1" x14ac:dyDescent="0.3">
      <c r="B45" s="101"/>
      <c r="F45" s="11"/>
      <c r="G45" s="242"/>
      <c r="H45" s="101"/>
      <c r="L45" s="11"/>
      <c r="M45" s="242"/>
      <c r="N45" s="101"/>
      <c r="S45" s="248"/>
    </row>
    <row r="46" spans="1:19" s="8" customFormat="1" ht="15" x14ac:dyDescent="0.3">
      <c r="B46" s="104"/>
      <c r="C46" s="123" t="s">
        <v>4</v>
      </c>
      <c r="D46" s="26"/>
      <c r="E46" s="26"/>
      <c r="F46" s="26"/>
      <c r="G46" s="239"/>
      <c r="H46" s="104"/>
      <c r="I46" s="123" t="s">
        <v>4</v>
      </c>
      <c r="J46" s="26"/>
      <c r="K46" s="26"/>
      <c r="L46" s="26"/>
      <c r="M46" s="239"/>
      <c r="N46" s="104"/>
      <c r="O46" s="123" t="s">
        <v>5</v>
      </c>
      <c r="P46" s="26"/>
      <c r="Q46" s="26"/>
      <c r="R46" s="111"/>
      <c r="S46" s="33"/>
    </row>
    <row r="47" spans="1:19" x14ac:dyDescent="0.3">
      <c r="B47" s="101"/>
      <c r="C47" s="11" t="s">
        <v>97</v>
      </c>
      <c r="D47" s="23"/>
      <c r="E47" s="23"/>
      <c r="F47" s="23"/>
      <c r="G47" s="243"/>
      <c r="H47" s="101"/>
      <c r="I47" s="11" t="s">
        <v>98</v>
      </c>
      <c r="J47" s="23"/>
      <c r="K47" s="23"/>
      <c r="L47" s="23"/>
      <c r="M47" s="243"/>
      <c r="N47" s="101"/>
      <c r="O47" s="11" t="s">
        <v>99</v>
      </c>
      <c r="P47" s="24"/>
      <c r="Q47" s="24"/>
      <c r="R47" s="119"/>
    </row>
    <row r="48" spans="1:19" s="25" customFormat="1" ht="27" customHeight="1" thickBot="1" x14ac:dyDescent="0.35">
      <c r="B48" s="110"/>
      <c r="C48" s="492" t="s">
        <v>100</v>
      </c>
      <c r="D48" s="492"/>
      <c r="E48" s="493"/>
      <c r="F48" s="26"/>
      <c r="G48" s="239"/>
      <c r="H48" s="110"/>
      <c r="I48" s="485" t="s">
        <v>101</v>
      </c>
      <c r="J48" s="485"/>
      <c r="K48" s="486"/>
      <c r="L48" s="26"/>
      <c r="M48" s="239"/>
      <c r="N48" s="110"/>
      <c r="O48" s="485" t="s">
        <v>102</v>
      </c>
      <c r="P48" s="485"/>
      <c r="Q48" s="486"/>
      <c r="R48" s="111"/>
      <c r="S48" s="34"/>
    </row>
    <row r="49" spans="2:19" s="8" customFormat="1" ht="15.6" thickBot="1" x14ac:dyDescent="0.35">
      <c r="B49" s="225"/>
      <c r="C49" s="477" t="s">
        <v>89</v>
      </c>
      <c r="D49" s="478"/>
      <c r="E49" s="300">
        <f>SUM(E11:E41)</f>
        <v>0</v>
      </c>
      <c r="F49" s="7"/>
      <c r="G49" s="244"/>
      <c r="H49" s="225"/>
      <c r="I49" s="477" t="s">
        <v>92</v>
      </c>
      <c r="J49" s="478"/>
      <c r="K49" s="300">
        <f>SUM(K11:K41)</f>
        <v>0</v>
      </c>
      <c r="L49" s="7"/>
      <c r="M49" s="244"/>
      <c r="N49" s="225"/>
      <c r="O49" s="477" t="s">
        <v>103</v>
      </c>
      <c r="P49" s="478"/>
      <c r="Q49" s="300">
        <f>SUM(Q11:Q41)</f>
        <v>0</v>
      </c>
      <c r="R49" s="112"/>
      <c r="S49" s="33"/>
    </row>
    <row r="50" spans="2:19" s="8" customFormat="1" ht="15" x14ac:dyDescent="0.3">
      <c r="B50" s="226"/>
      <c r="C50" s="474" t="s">
        <v>3</v>
      </c>
      <c r="D50" s="475"/>
      <c r="E50" s="370">
        <f>31-E51</f>
        <v>31</v>
      </c>
      <c r="F50" s="7"/>
      <c r="G50" s="244"/>
      <c r="H50" s="226"/>
      <c r="I50" s="474" t="s">
        <v>3</v>
      </c>
      <c r="J50" s="475"/>
      <c r="K50" s="370">
        <f>31-K51</f>
        <v>31</v>
      </c>
      <c r="L50" s="7"/>
      <c r="M50" s="244"/>
      <c r="N50" s="226"/>
      <c r="O50" s="474" t="s">
        <v>3</v>
      </c>
      <c r="P50" s="475"/>
      <c r="Q50" s="370">
        <f>31-Q51</f>
        <v>31</v>
      </c>
      <c r="R50" s="111"/>
      <c r="S50" s="33"/>
    </row>
    <row r="51" spans="2:19" s="8" customFormat="1" ht="15" x14ac:dyDescent="0.3">
      <c r="B51" s="226"/>
      <c r="C51" s="474" t="s">
        <v>90</v>
      </c>
      <c r="D51" s="475"/>
      <c r="E51" s="368">
        <f>COUNTIF(D11:D41,"○")</f>
        <v>0</v>
      </c>
      <c r="F51" s="7"/>
      <c r="G51" s="244"/>
      <c r="H51" s="226"/>
      <c r="I51" s="474" t="s">
        <v>90</v>
      </c>
      <c r="J51" s="475"/>
      <c r="K51" s="368">
        <f>COUNTIF(J11:J41,"○")</f>
        <v>0</v>
      </c>
      <c r="L51" s="7"/>
      <c r="M51" s="244"/>
      <c r="N51" s="226"/>
      <c r="O51" s="474" t="s">
        <v>90</v>
      </c>
      <c r="P51" s="475"/>
      <c r="Q51" s="368">
        <f>COUNTIF(P11:P41,"○")</f>
        <v>0</v>
      </c>
      <c r="R51" s="111"/>
      <c r="S51" s="33"/>
    </row>
    <row r="52" spans="2:19" ht="15" x14ac:dyDescent="0.3">
      <c r="B52" s="227"/>
      <c r="C52" s="476" t="s">
        <v>104</v>
      </c>
      <c r="D52" s="473"/>
      <c r="E52" s="396">
        <f>ROUNDUP(E49/E50,0)</f>
        <v>0</v>
      </c>
      <c r="F52" s="338" t="s">
        <v>20</v>
      </c>
      <c r="G52" s="245"/>
      <c r="H52" s="227"/>
      <c r="I52" s="476" t="s">
        <v>104</v>
      </c>
      <c r="J52" s="473"/>
      <c r="K52" s="396">
        <f>ROUNDUP(K49/K50,0)</f>
        <v>0</v>
      </c>
      <c r="L52" s="338" t="s">
        <v>105</v>
      </c>
      <c r="M52" s="245"/>
      <c r="N52" s="227"/>
      <c r="O52" s="476" t="s">
        <v>104</v>
      </c>
      <c r="P52" s="473"/>
      <c r="Q52" s="396">
        <f>ROUNDUP(Q49/Q50,0)</f>
        <v>0</v>
      </c>
      <c r="R52" s="339" t="s">
        <v>51</v>
      </c>
    </row>
    <row r="53" spans="2:19" ht="15" thickBot="1" x14ac:dyDescent="0.35">
      <c r="B53" s="147"/>
      <c r="C53" s="94"/>
      <c r="D53" s="56"/>
      <c r="E53" s="38" t="s">
        <v>154</v>
      </c>
      <c r="F53" s="148"/>
      <c r="G53" s="245"/>
      <c r="H53" s="147"/>
      <c r="I53" s="94"/>
      <c r="J53" s="56"/>
      <c r="K53" s="38" t="s">
        <v>8</v>
      </c>
      <c r="L53" s="340"/>
      <c r="M53" s="245"/>
      <c r="N53" s="101"/>
      <c r="O53" s="11"/>
      <c r="P53" s="56"/>
      <c r="Q53" s="56" t="s">
        <v>8</v>
      </c>
      <c r="R53" s="149"/>
    </row>
    <row r="54" spans="2:19" ht="15" x14ac:dyDescent="0.3">
      <c r="B54" s="230" t="s">
        <v>6</v>
      </c>
      <c r="C54" s="36"/>
      <c r="D54" s="36"/>
      <c r="E54" s="11"/>
      <c r="G54" s="242"/>
      <c r="H54" s="230" t="s">
        <v>6</v>
      </c>
      <c r="I54" s="36"/>
      <c r="J54" s="36"/>
      <c r="K54" s="11"/>
      <c r="M54" s="242"/>
      <c r="N54" s="228" t="s">
        <v>6</v>
      </c>
      <c r="O54" s="36"/>
      <c r="P54" s="36"/>
      <c r="Q54" s="36"/>
      <c r="R54" s="113"/>
    </row>
    <row r="55" spans="2:19" ht="34.5" customHeight="1" x14ac:dyDescent="0.3">
      <c r="B55" s="101"/>
      <c r="C55" s="481" t="s">
        <v>106</v>
      </c>
      <c r="D55" s="482"/>
      <c r="E55" s="482"/>
      <c r="F55" s="483"/>
      <c r="G55" s="242"/>
      <c r="H55" s="101"/>
      <c r="I55" s="481" t="s">
        <v>107</v>
      </c>
      <c r="J55" s="482"/>
      <c r="K55" s="482"/>
      <c r="L55" s="484"/>
      <c r="M55" s="341"/>
      <c r="N55" s="101"/>
      <c r="O55" s="481" t="s">
        <v>108</v>
      </c>
      <c r="P55" s="482"/>
      <c r="Q55" s="482"/>
      <c r="R55" s="483"/>
    </row>
    <row r="56" spans="2:19" ht="27" customHeight="1" thickBot="1" x14ac:dyDescent="0.35">
      <c r="B56" s="224"/>
      <c r="C56" s="485" t="s">
        <v>109</v>
      </c>
      <c r="D56" s="485"/>
      <c r="E56" s="486"/>
      <c r="G56" s="242"/>
      <c r="H56" s="224"/>
      <c r="I56" s="485" t="s">
        <v>110</v>
      </c>
      <c r="J56" s="485"/>
      <c r="K56" s="486"/>
      <c r="M56" s="242"/>
      <c r="N56" s="224"/>
      <c r="O56" s="486" t="s">
        <v>111</v>
      </c>
      <c r="P56" s="486"/>
      <c r="Q56" s="486"/>
      <c r="R56" s="113"/>
    </row>
    <row r="57" spans="2:19" ht="15.6" thickBot="1" x14ac:dyDescent="0.35">
      <c r="B57" s="225"/>
      <c r="C57" s="477" t="s">
        <v>112</v>
      </c>
      <c r="D57" s="478"/>
      <c r="E57" s="300">
        <f>SUM(E17:E31)</f>
        <v>0</v>
      </c>
      <c r="F57" s="342"/>
      <c r="G57" s="242"/>
      <c r="H57" s="225"/>
      <c r="I57" s="477" t="s">
        <v>113</v>
      </c>
      <c r="J57" s="478"/>
      <c r="K57" s="300">
        <f>SUM(K17:K31)</f>
        <v>0</v>
      </c>
      <c r="L57" s="261"/>
      <c r="M57" s="343"/>
      <c r="N57" s="225"/>
      <c r="O57" s="494" t="s">
        <v>155</v>
      </c>
      <c r="P57" s="495"/>
      <c r="Q57" s="300">
        <f>SUM(Q17:Q31)</f>
        <v>0</v>
      </c>
      <c r="R57" s="261"/>
      <c r="S57" s="246"/>
    </row>
    <row r="58" spans="2:19" ht="15" x14ac:dyDescent="0.3">
      <c r="B58" s="226"/>
      <c r="C58" s="480" t="s">
        <v>140</v>
      </c>
      <c r="D58" s="480"/>
      <c r="E58" s="370">
        <f>15-E59</f>
        <v>15</v>
      </c>
      <c r="F58" s="23"/>
      <c r="G58" s="243"/>
      <c r="H58" s="226"/>
      <c r="I58" s="480" t="s">
        <v>140</v>
      </c>
      <c r="J58" s="480"/>
      <c r="K58" s="370">
        <f>15-K59</f>
        <v>15</v>
      </c>
      <c r="L58" s="23"/>
      <c r="M58" s="243"/>
      <c r="N58" s="226"/>
      <c r="O58" s="480" t="s">
        <v>140</v>
      </c>
      <c r="P58" s="480"/>
      <c r="Q58" s="370">
        <f>15-Q59</f>
        <v>15</v>
      </c>
      <c r="R58" s="119"/>
    </row>
    <row r="59" spans="2:19" s="8" customFormat="1" ht="15" x14ac:dyDescent="0.3">
      <c r="B59" s="226"/>
      <c r="C59" s="474" t="s">
        <v>90</v>
      </c>
      <c r="D59" s="475"/>
      <c r="E59" s="368">
        <f>COUNTIF(D17:D31,"○")</f>
        <v>0</v>
      </c>
      <c r="F59" s="97"/>
      <c r="G59" s="241"/>
      <c r="H59" s="226"/>
      <c r="I59" s="474" t="s">
        <v>90</v>
      </c>
      <c r="J59" s="475"/>
      <c r="K59" s="368">
        <f>COUNTIF(J17:J31,"○")</f>
        <v>0</v>
      </c>
      <c r="L59" s="97"/>
      <c r="M59" s="241"/>
      <c r="N59" s="226"/>
      <c r="O59" s="474" t="s">
        <v>90</v>
      </c>
      <c r="P59" s="475"/>
      <c r="Q59" s="368">
        <f>COUNTIF(P17:P31,"○")</f>
        <v>0</v>
      </c>
      <c r="R59" s="112"/>
      <c r="S59" s="33"/>
    </row>
    <row r="60" spans="2:19" s="25" customFormat="1" ht="13.5" customHeight="1" x14ac:dyDescent="0.3">
      <c r="B60" s="227"/>
      <c r="C60" s="476" t="s">
        <v>143</v>
      </c>
      <c r="D60" s="473"/>
      <c r="E60" s="396">
        <f>ROUNDUP(+E57/+E58,0)</f>
        <v>0</v>
      </c>
      <c r="F60" s="344" t="s">
        <v>52</v>
      </c>
      <c r="G60" s="26"/>
      <c r="H60" s="227"/>
      <c r="I60" s="476" t="s">
        <v>143</v>
      </c>
      <c r="J60" s="473"/>
      <c r="K60" s="396">
        <f>ROUNDUP(+K57/+K58,0)</f>
        <v>0</v>
      </c>
      <c r="L60" s="345" t="s">
        <v>59</v>
      </c>
      <c r="M60" s="239"/>
      <c r="N60" s="227"/>
      <c r="O60" s="476" t="s">
        <v>143</v>
      </c>
      <c r="P60" s="473"/>
      <c r="Q60" s="396">
        <f>ROUNDUP(+Q57/+Q58,0)</f>
        <v>0</v>
      </c>
      <c r="R60" s="344" t="s">
        <v>60</v>
      </c>
      <c r="S60" s="34"/>
    </row>
    <row r="61" spans="2:19" ht="15" thickBot="1" x14ac:dyDescent="0.35">
      <c r="B61" s="114"/>
      <c r="C61" s="115"/>
      <c r="D61" s="116"/>
      <c r="E61" s="116" t="s">
        <v>8</v>
      </c>
      <c r="F61" s="117"/>
      <c r="G61" s="166"/>
      <c r="H61" s="114"/>
      <c r="I61" s="115"/>
      <c r="J61" s="116"/>
      <c r="K61" s="116" t="s">
        <v>8</v>
      </c>
      <c r="L61" s="116"/>
      <c r="M61" s="122"/>
      <c r="N61" s="114"/>
      <c r="O61" s="115"/>
      <c r="P61" s="116"/>
      <c r="Q61" s="116" t="s">
        <v>8</v>
      </c>
      <c r="R61" s="120"/>
    </row>
    <row r="62" spans="2:19" x14ac:dyDescent="0.3">
      <c r="C62" s="237"/>
      <c r="I62" s="237"/>
      <c r="N62" s="237"/>
    </row>
  </sheetData>
  <sheetProtection algorithmName="SHA-512" hashValue="ZJMcHfICSEgk6NMbfpN46RyEz0lZSh1FQVNP05a8vAHn45YBJ8pDQArQGKwgasfAsL0O0bCiPsXb7SAnEOXPDg==" saltValue="BTDW18CVPaGBsYQliovUKQ==" spinCount="100000" sheet="1" objects="1" scenarios="1"/>
  <mergeCells count="37">
    <mergeCell ref="A1:S1"/>
    <mergeCell ref="C9:E9"/>
    <mergeCell ref="I9:K9"/>
    <mergeCell ref="O9:Q9"/>
    <mergeCell ref="C48:E48"/>
    <mergeCell ref="I48:K48"/>
    <mergeCell ref="O48:Q48"/>
    <mergeCell ref="C49:D49"/>
    <mergeCell ref="I49:J49"/>
    <mergeCell ref="O49:P49"/>
    <mergeCell ref="C50:D50"/>
    <mergeCell ref="I50:J50"/>
    <mergeCell ref="O50:P50"/>
    <mergeCell ref="C51:D51"/>
    <mergeCell ref="I51:J51"/>
    <mergeCell ref="O51:P51"/>
    <mergeCell ref="C52:D52"/>
    <mergeCell ref="I52:J52"/>
    <mergeCell ref="O52:P52"/>
    <mergeCell ref="C55:F55"/>
    <mergeCell ref="I55:L55"/>
    <mergeCell ref="O55:R55"/>
    <mergeCell ref="C56:E56"/>
    <mergeCell ref="I56:K56"/>
    <mergeCell ref="O56:Q56"/>
    <mergeCell ref="C57:D57"/>
    <mergeCell ref="I57:J57"/>
    <mergeCell ref="O57:P57"/>
    <mergeCell ref="C58:D58"/>
    <mergeCell ref="I58:J58"/>
    <mergeCell ref="O58:P58"/>
    <mergeCell ref="C59:D59"/>
    <mergeCell ref="I59:J59"/>
    <mergeCell ref="O59:P59"/>
    <mergeCell ref="C60:D60"/>
    <mergeCell ref="I60:J60"/>
    <mergeCell ref="O60:P60"/>
  </mergeCells>
  <phoneticPr fontId="1"/>
  <conditionalFormatting sqref="C41 C11:C34 C39">
    <cfRule type="expression" dxfId="173" priority="12">
      <formula>TEXT(C11,"aaa")="土"</formula>
    </cfRule>
  </conditionalFormatting>
  <conditionalFormatting sqref="C41 C11:C34 C39">
    <cfRule type="expression" dxfId="172" priority="11">
      <formula>TEXT(C11,"aaa")="日"</formula>
    </cfRule>
  </conditionalFormatting>
  <conditionalFormatting sqref="C40">
    <cfRule type="expression" dxfId="171" priority="10">
      <formula>TEXT(C40,"aaa")="土"</formula>
    </cfRule>
  </conditionalFormatting>
  <conditionalFormatting sqref="C40">
    <cfRule type="expression" dxfId="170" priority="9">
      <formula>TEXT(C40,"aaa")="日"</formula>
    </cfRule>
  </conditionalFormatting>
  <conditionalFormatting sqref="I41 I11:I39">
    <cfRule type="expression" dxfId="169" priority="8">
      <formula>TEXT(I11,"aaa")="土"</formula>
    </cfRule>
  </conditionalFormatting>
  <conditionalFormatting sqref="I41 I11:I39">
    <cfRule type="expression" dxfId="168" priority="7">
      <formula>TEXT(I11,"aaa")="日"</formula>
    </cfRule>
  </conditionalFormatting>
  <conditionalFormatting sqref="I40">
    <cfRule type="expression" dxfId="167" priority="6">
      <formula>TEXT(I40,"aaa")="土"</formula>
    </cfRule>
  </conditionalFormatting>
  <conditionalFormatting sqref="I40">
    <cfRule type="expression" dxfId="166" priority="5">
      <formula>TEXT(I40,"aaa")="日"</formula>
    </cfRule>
  </conditionalFormatting>
  <conditionalFormatting sqref="O41 O11:O39">
    <cfRule type="expression" dxfId="165" priority="4">
      <formula>TEXT(O11,"aaa")="土"</formula>
    </cfRule>
  </conditionalFormatting>
  <conditionalFormatting sqref="O41 O11:O39">
    <cfRule type="expression" dxfId="164" priority="3">
      <formula>TEXT(O11,"aaa")="日"</formula>
    </cfRule>
  </conditionalFormatting>
  <conditionalFormatting sqref="O40">
    <cfRule type="expression" dxfId="163" priority="2">
      <formula>TEXT(O40,"aaa")="土"</formula>
    </cfRule>
  </conditionalFormatting>
  <conditionalFormatting sqref="O40">
    <cfRule type="expression" dxfId="162" priority="1">
      <formula>TEXT(O40,"aaa")="日"</formula>
    </cfRule>
  </conditionalFormatting>
  <conditionalFormatting sqref="C11:C34 C39:C41 I11:I41 O11:O41">
    <cfRule type="expression" dxfId="161" priority="13">
      <formula>COUNTIF($AG$10:$AG$121,#REF!)</formula>
    </cfRule>
  </conditionalFormatting>
  <dataValidations count="1">
    <dataValidation type="list" allowBlank="1" showInputMessage="1" showErrorMessage="1" sqref="D11:D41 J11:J41 P11:P41">
      <formula1>"○"</formula1>
    </dataValidation>
  </dataValidations>
  <printOptions horizontalCentered="1"/>
  <pageMargins left="0.11811023622047245" right="0.11811023622047245" top="0.35433070866141736" bottom="0.35433070866141736" header="0.31496062992125984" footer="0.31496062992125984"/>
  <pageSetup paperSize="9" scale="58" orientation="portrait" r:id="rId1"/>
  <headerFooter>
    <oddFooter xml:space="preserve">&amp;C&amp;"Century,標準" &amp;11 &amp;14 &amp;16 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FF"/>
  </sheetPr>
  <dimension ref="A1:U70"/>
  <sheetViews>
    <sheetView showGridLines="0" view="pageBreakPreview" zoomScale="55" zoomScaleNormal="75" zoomScaleSheetLayoutView="55" workbookViewId="0">
      <selection activeCell="AA35" sqref="AA35"/>
    </sheetView>
  </sheetViews>
  <sheetFormatPr defaultColWidth="9" defaultRowHeight="14.4" x14ac:dyDescent="0.3"/>
  <cols>
    <col min="1" max="1" width="1.54296875" style="1" customWidth="1"/>
    <col min="2" max="2" width="1.08984375" style="1" customWidth="1"/>
    <col min="3" max="3" width="3.08984375" style="1" customWidth="1"/>
    <col min="4" max="4" width="2.08984375" style="1" customWidth="1"/>
    <col min="5" max="5" width="17.81640625" style="1" customWidth="1"/>
    <col min="6" max="6" width="13.453125" style="1" customWidth="1"/>
    <col min="7" max="7" width="14.90625" style="1" customWidth="1"/>
    <col min="8" max="8" width="4.36328125" style="1" customWidth="1"/>
    <col min="9" max="9" width="1.36328125" style="1" customWidth="1"/>
    <col min="10" max="10" width="1.08984375" style="1" customWidth="1"/>
    <col min="11" max="11" width="2.36328125" style="11" customWidth="1"/>
    <col min="12" max="12" width="3.36328125" style="11" customWidth="1"/>
    <col min="13" max="13" width="9.54296875" style="1" customWidth="1"/>
    <col min="14" max="14" width="10.54296875" style="1" customWidth="1"/>
    <col min="15" max="15" width="24.1796875" style="1" customWidth="1"/>
    <col min="16" max="16" width="9.26953125" style="1" customWidth="1"/>
    <col min="17" max="17" width="3" style="11" customWidth="1"/>
    <col min="18" max="18" width="0.81640625" style="1" customWidth="1"/>
    <col min="19" max="19" width="1.26953125" style="1" customWidth="1"/>
    <col min="20" max="20" width="1.36328125" style="1" customWidth="1"/>
    <col min="21" max="16384" width="9" style="1"/>
  </cols>
  <sheetData>
    <row r="1" spans="1:21" ht="22.8" x14ac:dyDescent="0.3">
      <c r="A1" s="488" t="s">
        <v>43</v>
      </c>
      <c r="B1" s="488"/>
      <c r="C1" s="488"/>
      <c r="D1" s="488"/>
      <c r="E1" s="488"/>
      <c r="F1" s="488"/>
      <c r="G1" s="488"/>
      <c r="H1" s="488"/>
      <c r="I1" s="488"/>
      <c r="J1" s="488"/>
      <c r="K1" s="488"/>
      <c r="L1" s="488"/>
      <c r="M1" s="488"/>
      <c r="N1" s="488"/>
      <c r="O1" s="488"/>
      <c r="P1" s="488"/>
      <c r="Q1" s="1"/>
      <c r="S1" s="14"/>
    </row>
    <row r="2" spans="1:21" ht="27" customHeight="1" x14ac:dyDescent="0.3">
      <c r="C2" s="77" t="s">
        <v>14</v>
      </c>
      <c r="K2" s="1"/>
      <c r="L2" s="1"/>
      <c r="M2" s="78" t="s">
        <v>48</v>
      </c>
      <c r="N2" s="11"/>
      <c r="Q2" s="1"/>
      <c r="R2" s="11"/>
      <c r="T2" s="11"/>
    </row>
    <row r="3" spans="1:21" ht="26.55" customHeight="1" thickBot="1" x14ac:dyDescent="0.35">
      <c r="C3" s="22" t="s">
        <v>2</v>
      </c>
      <c r="D3" s="22"/>
      <c r="M3" s="92" t="s">
        <v>1</v>
      </c>
      <c r="N3" s="93"/>
      <c r="O3" s="93"/>
      <c r="P3" s="270"/>
      <c r="R3" s="11"/>
      <c r="S3" s="11"/>
      <c r="T3" s="11"/>
    </row>
    <row r="4" spans="1:21" ht="9" customHeight="1" thickTop="1" thickBot="1" x14ac:dyDescent="0.35">
      <c r="B4" s="11"/>
      <c r="C4" s="159"/>
      <c r="D4" s="159"/>
      <c r="E4" s="11"/>
      <c r="F4" s="11"/>
      <c r="G4" s="11"/>
      <c r="H4" s="11"/>
      <c r="M4" s="9"/>
      <c r="N4" s="11"/>
      <c r="O4" s="11"/>
      <c r="P4" s="11"/>
      <c r="R4" s="11"/>
      <c r="S4" s="11"/>
      <c r="T4" s="11"/>
    </row>
    <row r="5" spans="1:21" ht="24.6" customHeight="1" thickBot="1" x14ac:dyDescent="0.35">
      <c r="B5" s="160"/>
      <c r="C5" s="152" t="s">
        <v>53</v>
      </c>
      <c r="D5" s="152"/>
      <c r="E5" s="152"/>
      <c r="F5" s="152"/>
      <c r="G5" s="161"/>
      <c r="H5" s="162"/>
      <c r="I5" s="2"/>
      <c r="J5" s="2"/>
      <c r="K5" s="10"/>
      <c r="L5" s="10"/>
      <c r="M5" s="10"/>
      <c r="N5" s="10"/>
      <c r="O5" s="84"/>
      <c r="P5" s="11"/>
    </row>
    <row r="6" spans="1:21" ht="14.1" customHeight="1" x14ac:dyDescent="0.3">
      <c r="B6" s="101"/>
      <c r="C6" s="157" t="e">
        <f>+DATE(C5,4,1)</f>
        <v>#VALUE!</v>
      </c>
      <c r="D6" s="157"/>
      <c r="E6" s="10"/>
      <c r="F6" s="10"/>
      <c r="G6" s="10"/>
      <c r="H6" s="156"/>
      <c r="I6" s="2"/>
      <c r="J6" s="86"/>
      <c r="K6" s="40"/>
      <c r="L6" s="40"/>
      <c r="M6" s="40"/>
      <c r="N6" s="40"/>
      <c r="O6" s="66"/>
      <c r="P6" s="67"/>
      <c r="Q6" s="262"/>
      <c r="R6" s="68"/>
      <c r="S6" s="68"/>
    </row>
    <row r="7" spans="1:21" s="6" customFormat="1" ht="20.100000000000001" customHeight="1" x14ac:dyDescent="0.3">
      <c r="B7" s="102"/>
      <c r="C7" s="514"/>
      <c r="D7" s="514"/>
      <c r="E7" s="499">
        <f>DATE(2022,3,1)</f>
        <v>44621</v>
      </c>
      <c r="F7" s="500"/>
      <c r="G7" s="515"/>
      <c r="H7" s="142"/>
      <c r="I7" s="307"/>
      <c r="J7" s="79"/>
      <c r="K7" s="275" t="s">
        <v>73</v>
      </c>
      <c r="L7" s="88"/>
      <c r="M7" s="50"/>
      <c r="N7" s="50"/>
      <c r="O7" s="80"/>
      <c r="P7" s="81"/>
      <c r="Q7" s="82"/>
      <c r="R7" s="8"/>
      <c r="S7" s="62"/>
      <c r="T7"/>
    </row>
    <row r="8" spans="1:21" s="17" customFormat="1" ht="20.100000000000001" customHeight="1" x14ac:dyDescent="0.3">
      <c r="B8" s="103"/>
      <c r="C8" s="309"/>
      <c r="D8" s="309"/>
      <c r="E8" s="141" t="s">
        <v>10</v>
      </c>
      <c r="F8" s="29" t="s">
        <v>13</v>
      </c>
      <c r="G8" s="29" t="s">
        <v>0</v>
      </c>
      <c r="H8" s="136"/>
      <c r="I8" s="309"/>
      <c r="J8" s="64"/>
      <c r="K8" s="33"/>
      <c r="L8" s="33"/>
      <c r="M8" s="33"/>
      <c r="N8" s="33"/>
      <c r="O8" s="58"/>
      <c r="P8" s="57"/>
      <c r="Q8" s="87" t="s">
        <v>11</v>
      </c>
      <c r="R8" s="8"/>
      <c r="S8" s="63"/>
      <c r="T8"/>
    </row>
    <row r="9" spans="1:21" s="8" customFormat="1" ht="16.05" customHeight="1" x14ac:dyDescent="0.3">
      <c r="B9" s="104"/>
      <c r="C9" s="32"/>
      <c r="D9" s="143"/>
      <c r="E9" s="379">
        <f>E7</f>
        <v>44621</v>
      </c>
      <c r="F9" s="232"/>
      <c r="G9" s="440"/>
      <c r="H9" s="112"/>
      <c r="I9" s="35"/>
      <c r="J9" s="64"/>
      <c r="K9" s="33"/>
      <c r="L9" s="154" t="s">
        <v>86</v>
      </c>
      <c r="M9" s="48"/>
      <c r="N9" s="41"/>
      <c r="O9" s="42"/>
      <c r="P9" s="361">
        <f>+'②-1'!E52</f>
        <v>0</v>
      </c>
      <c r="Q9" s="508"/>
      <c r="S9" s="63"/>
    </row>
    <row r="10" spans="1:21" s="8" customFormat="1" ht="16.05" customHeight="1" x14ac:dyDescent="0.3">
      <c r="B10" s="104"/>
      <c r="C10" s="32"/>
      <c r="D10" s="143"/>
      <c r="E10" s="379">
        <f>E9+1</f>
        <v>44622</v>
      </c>
      <c r="F10" s="232"/>
      <c r="G10" s="440"/>
      <c r="H10" s="112"/>
      <c r="I10" s="35"/>
      <c r="J10" s="64"/>
      <c r="K10" s="33"/>
      <c r="L10" s="49"/>
      <c r="M10" s="43" t="s">
        <v>116</v>
      </c>
      <c r="N10" s="44"/>
      <c r="O10" s="45"/>
      <c r="P10" s="361">
        <f>+G49</f>
        <v>0</v>
      </c>
      <c r="Q10" s="516"/>
      <c r="S10" s="63"/>
      <c r="U10" s="351"/>
    </row>
    <row r="11" spans="1:21" s="8" customFormat="1" ht="16.05" customHeight="1" x14ac:dyDescent="0.3">
      <c r="B11" s="104"/>
      <c r="C11" s="32"/>
      <c r="D11" s="143"/>
      <c r="E11" s="379">
        <f t="shared" ref="E11:E38" si="0">E10+1</f>
        <v>44623</v>
      </c>
      <c r="F11" s="232"/>
      <c r="G11" s="440"/>
      <c r="H11" s="112"/>
      <c r="I11" s="35"/>
      <c r="J11" s="64"/>
      <c r="K11" s="33"/>
      <c r="L11" s="46"/>
      <c r="M11" s="40" t="s">
        <v>76</v>
      </c>
      <c r="N11" s="40"/>
      <c r="O11" s="47"/>
      <c r="P11" s="361">
        <f>+ROUNDUP((P9-P10)*0.4,-3)</f>
        <v>0</v>
      </c>
      <c r="Q11" s="509"/>
      <c r="S11" s="63"/>
    </row>
    <row r="12" spans="1:21" s="8" customFormat="1" ht="16.05" customHeight="1" x14ac:dyDescent="0.3">
      <c r="B12" s="104"/>
      <c r="C12" s="32"/>
      <c r="D12" s="143"/>
      <c r="E12" s="379">
        <f>E11+1</f>
        <v>44624</v>
      </c>
      <c r="F12" s="232"/>
      <c r="G12" s="440"/>
      <c r="H12" s="112"/>
      <c r="I12" s="35"/>
      <c r="J12" s="64"/>
      <c r="K12" s="33"/>
      <c r="L12" s="33"/>
      <c r="M12" s="33"/>
      <c r="N12" s="33"/>
      <c r="O12" s="58"/>
      <c r="P12" s="466"/>
      <c r="Q12" s="87"/>
      <c r="S12" s="63"/>
    </row>
    <row r="13" spans="1:21" s="8" customFormat="1" ht="16.05" customHeight="1" x14ac:dyDescent="0.3">
      <c r="B13" s="104"/>
      <c r="C13" s="32"/>
      <c r="D13" s="143"/>
      <c r="E13" s="380">
        <f t="shared" si="0"/>
        <v>44625</v>
      </c>
      <c r="F13" s="381"/>
      <c r="G13" s="441"/>
      <c r="H13" s="112"/>
      <c r="I13" s="35"/>
      <c r="J13" s="64"/>
      <c r="K13" s="60"/>
      <c r="L13" s="154" t="s">
        <v>117</v>
      </c>
      <c r="M13" s="48"/>
      <c r="N13" s="41"/>
      <c r="O13" s="42"/>
      <c r="P13" s="361">
        <f>+'②-1'!K52</f>
        <v>0</v>
      </c>
      <c r="Q13" s="508"/>
      <c r="S13" s="63"/>
    </row>
    <row r="14" spans="1:21" s="8" customFormat="1" ht="16.05" customHeight="1" thickBot="1" x14ac:dyDescent="0.35">
      <c r="B14" s="104"/>
      <c r="C14" s="32"/>
      <c r="D14" s="143"/>
      <c r="E14" s="382">
        <f t="shared" si="0"/>
        <v>44626</v>
      </c>
      <c r="F14" s="383"/>
      <c r="G14" s="442"/>
      <c r="H14" s="112"/>
      <c r="I14" s="35"/>
      <c r="J14" s="64"/>
      <c r="K14" s="33"/>
      <c r="L14" s="49"/>
      <c r="M14" s="43" t="s">
        <v>116</v>
      </c>
      <c r="N14" s="44"/>
      <c r="O14" s="45"/>
      <c r="P14" s="361">
        <f>+G49</f>
        <v>0</v>
      </c>
      <c r="Q14" s="516"/>
      <c r="S14" s="63"/>
    </row>
    <row r="15" spans="1:21" s="8" customFormat="1" ht="16.05" customHeight="1" thickTop="1" x14ac:dyDescent="0.3">
      <c r="B15" s="104"/>
      <c r="C15" s="32"/>
      <c r="D15" s="143"/>
      <c r="E15" s="384">
        <f t="shared" si="0"/>
        <v>44627</v>
      </c>
      <c r="F15" s="385"/>
      <c r="G15" s="443"/>
      <c r="H15" s="112"/>
      <c r="I15" s="35"/>
      <c r="J15" s="64"/>
      <c r="K15" s="33"/>
      <c r="L15" s="46"/>
      <c r="M15" s="40" t="s">
        <v>77</v>
      </c>
      <c r="N15" s="40"/>
      <c r="O15" s="47"/>
      <c r="P15" s="361">
        <f>+ROUNDUP((P13-P14)*0.4,-3)</f>
        <v>0</v>
      </c>
      <c r="Q15" s="509"/>
      <c r="S15" s="63"/>
    </row>
    <row r="16" spans="1:21" s="8" customFormat="1" ht="16.05" customHeight="1" x14ac:dyDescent="0.3">
      <c r="B16" s="104"/>
      <c r="C16" s="32"/>
      <c r="D16" s="143"/>
      <c r="E16" s="386">
        <f t="shared" si="0"/>
        <v>44628</v>
      </c>
      <c r="F16" s="387"/>
      <c r="G16" s="444"/>
      <c r="H16" s="112"/>
      <c r="I16" s="35"/>
      <c r="J16" s="64"/>
      <c r="K16" s="33"/>
      <c r="L16" s="33"/>
      <c r="M16" s="33"/>
      <c r="N16" s="33"/>
      <c r="O16" s="58" t="s">
        <v>7</v>
      </c>
      <c r="P16" s="467"/>
      <c r="Q16" s="57"/>
      <c r="S16" s="63"/>
    </row>
    <row r="17" spans="2:19" s="8" customFormat="1" ht="16.05" customHeight="1" x14ac:dyDescent="0.3">
      <c r="B17" s="104"/>
      <c r="C17" s="32"/>
      <c r="D17" s="143"/>
      <c r="E17" s="359">
        <f t="shared" si="0"/>
        <v>44629</v>
      </c>
      <c r="F17" s="378"/>
      <c r="G17" s="445"/>
      <c r="H17" s="112"/>
      <c r="I17" s="35"/>
      <c r="J17" s="64"/>
      <c r="K17" s="60"/>
      <c r="L17" s="154" t="s">
        <v>118</v>
      </c>
      <c r="M17" s="50"/>
      <c r="N17" s="50"/>
      <c r="O17" s="51"/>
      <c r="P17" s="361">
        <f>+'②-1'!Q52</f>
        <v>0</v>
      </c>
      <c r="Q17" s="508"/>
      <c r="S17" s="63"/>
    </row>
    <row r="18" spans="2:19" s="8" customFormat="1" ht="16.05" customHeight="1" x14ac:dyDescent="0.3">
      <c r="B18" s="104"/>
      <c r="C18" s="32"/>
      <c r="D18" s="143"/>
      <c r="E18" s="359">
        <f t="shared" si="0"/>
        <v>44630</v>
      </c>
      <c r="F18" s="378"/>
      <c r="G18" s="445"/>
      <c r="H18" s="112"/>
      <c r="I18" s="35"/>
      <c r="J18" s="64"/>
      <c r="K18" s="33"/>
      <c r="L18" s="52"/>
      <c r="M18" s="43" t="s">
        <v>122</v>
      </c>
      <c r="N18" s="33"/>
      <c r="O18" s="53"/>
      <c r="P18" s="361">
        <f>+G49</f>
        <v>0</v>
      </c>
      <c r="Q18" s="516"/>
      <c r="S18" s="63"/>
    </row>
    <row r="19" spans="2:19" s="8" customFormat="1" ht="16.05" customHeight="1" x14ac:dyDescent="0.3">
      <c r="B19" s="104"/>
      <c r="C19" s="32"/>
      <c r="D19" s="143"/>
      <c r="E19" s="359">
        <f t="shared" si="0"/>
        <v>44631</v>
      </c>
      <c r="F19" s="378"/>
      <c r="G19" s="445"/>
      <c r="H19" s="112"/>
      <c r="I19" s="35"/>
      <c r="J19" s="64"/>
      <c r="K19" s="33"/>
      <c r="L19" s="54"/>
      <c r="M19" s="40" t="s">
        <v>78</v>
      </c>
      <c r="N19" s="40"/>
      <c r="O19" s="47"/>
      <c r="P19" s="361">
        <f>+ROUNDUP((P17-P18)*0.4,-3)</f>
        <v>0</v>
      </c>
      <c r="Q19" s="509"/>
      <c r="S19" s="63"/>
    </row>
    <row r="20" spans="2:19" s="8" customFormat="1" ht="16.05" customHeight="1" x14ac:dyDescent="0.3">
      <c r="B20" s="104"/>
      <c r="C20" s="32"/>
      <c r="D20" s="143"/>
      <c r="E20" s="359">
        <f t="shared" si="0"/>
        <v>44632</v>
      </c>
      <c r="F20" s="378"/>
      <c r="G20" s="445"/>
      <c r="H20" s="112"/>
      <c r="I20" s="35"/>
      <c r="J20" s="64"/>
      <c r="K20" s="33"/>
      <c r="L20" s="33"/>
      <c r="M20" s="33"/>
      <c r="N20" s="33"/>
      <c r="O20" s="58"/>
      <c r="P20" s="468"/>
      <c r="Q20" s="311"/>
      <c r="S20" s="63"/>
    </row>
    <row r="21" spans="2:19" s="8" customFormat="1" ht="16.05" customHeight="1" x14ac:dyDescent="0.3">
      <c r="B21" s="104"/>
      <c r="C21" s="32"/>
      <c r="D21" s="143"/>
      <c r="E21" s="359">
        <f t="shared" si="0"/>
        <v>44633</v>
      </c>
      <c r="F21" s="378"/>
      <c r="G21" s="445"/>
      <c r="H21" s="112"/>
      <c r="I21" s="35"/>
      <c r="J21" s="64"/>
      <c r="K21" s="33"/>
      <c r="L21" s="154" t="s">
        <v>119</v>
      </c>
      <c r="M21" s="50"/>
      <c r="N21" s="50"/>
      <c r="O21" s="51"/>
      <c r="P21" s="361">
        <f>+'②-1'!E60</f>
        <v>0</v>
      </c>
      <c r="Q21" s="508"/>
      <c r="S21" s="63"/>
    </row>
    <row r="22" spans="2:19" s="8" customFormat="1" ht="16.05" customHeight="1" x14ac:dyDescent="0.3">
      <c r="B22" s="104"/>
      <c r="C22" s="32"/>
      <c r="D22" s="143"/>
      <c r="E22" s="359">
        <f t="shared" si="0"/>
        <v>44634</v>
      </c>
      <c r="F22" s="378"/>
      <c r="G22" s="445"/>
      <c r="H22" s="112"/>
      <c r="I22" s="35"/>
      <c r="J22" s="64"/>
      <c r="K22" s="33"/>
      <c r="L22" s="52"/>
      <c r="M22" s="33" t="s">
        <v>123</v>
      </c>
      <c r="N22" s="33"/>
      <c r="O22" s="53"/>
      <c r="P22" s="361">
        <f>+G58</f>
        <v>0</v>
      </c>
      <c r="Q22" s="516"/>
      <c r="S22" s="63"/>
    </row>
    <row r="23" spans="2:19" s="8" customFormat="1" ht="16.05" customHeight="1" x14ac:dyDescent="0.3">
      <c r="B23" s="104"/>
      <c r="C23" s="32"/>
      <c r="D23" s="143"/>
      <c r="E23" s="359">
        <f t="shared" si="0"/>
        <v>44635</v>
      </c>
      <c r="F23" s="378"/>
      <c r="G23" s="445"/>
      <c r="H23" s="112"/>
      <c r="I23" s="35"/>
      <c r="J23" s="64"/>
      <c r="K23" s="33"/>
      <c r="L23" s="54"/>
      <c r="M23" s="40" t="s">
        <v>79</v>
      </c>
      <c r="N23" s="40"/>
      <c r="O23" s="47"/>
      <c r="P23" s="361">
        <f>+ROUNDUP((P21-P22)*0.4,-3)</f>
        <v>0</v>
      </c>
      <c r="Q23" s="509"/>
      <c r="S23" s="63"/>
    </row>
    <row r="24" spans="2:19" s="8" customFormat="1" ht="16.05" customHeight="1" x14ac:dyDescent="0.3">
      <c r="B24" s="104"/>
      <c r="C24" s="32"/>
      <c r="D24" s="143"/>
      <c r="E24" s="359">
        <f t="shared" si="0"/>
        <v>44636</v>
      </c>
      <c r="F24" s="378"/>
      <c r="G24" s="445"/>
      <c r="H24" s="112"/>
      <c r="I24" s="35"/>
      <c r="J24" s="64"/>
      <c r="K24" s="33"/>
      <c r="L24" s="33"/>
      <c r="M24" s="33"/>
      <c r="N24" s="33"/>
      <c r="O24" s="58"/>
      <c r="P24" s="467"/>
      <c r="Q24" s="57"/>
      <c r="S24" s="63"/>
    </row>
    <row r="25" spans="2:19" s="8" customFormat="1" ht="16.05" customHeight="1" x14ac:dyDescent="0.3">
      <c r="B25" s="104"/>
      <c r="C25" s="32"/>
      <c r="D25" s="143"/>
      <c r="E25" s="359">
        <f t="shared" si="0"/>
        <v>44637</v>
      </c>
      <c r="F25" s="378"/>
      <c r="G25" s="445"/>
      <c r="H25" s="112"/>
      <c r="I25" s="35"/>
      <c r="J25" s="64"/>
      <c r="K25" s="60"/>
      <c r="L25" s="154" t="s">
        <v>120</v>
      </c>
      <c r="M25" s="50"/>
      <c r="N25" s="50"/>
      <c r="O25" s="51"/>
      <c r="P25" s="361">
        <f>+'②-1'!K60</f>
        <v>0</v>
      </c>
      <c r="Q25" s="508"/>
      <c r="S25" s="63"/>
    </row>
    <row r="26" spans="2:19" s="8" customFormat="1" ht="16.05" customHeight="1" x14ac:dyDescent="0.3">
      <c r="B26" s="104"/>
      <c r="C26" s="32"/>
      <c r="D26" s="143"/>
      <c r="E26" s="359">
        <f t="shared" si="0"/>
        <v>44638</v>
      </c>
      <c r="F26" s="378"/>
      <c r="G26" s="445"/>
      <c r="H26" s="112"/>
      <c r="I26" s="35"/>
      <c r="J26" s="64"/>
      <c r="K26" s="33"/>
      <c r="L26" s="52"/>
      <c r="M26" s="33" t="s">
        <v>124</v>
      </c>
      <c r="N26" s="33"/>
      <c r="O26" s="53"/>
      <c r="P26" s="361">
        <f>+G58</f>
        <v>0</v>
      </c>
      <c r="Q26" s="516"/>
      <c r="S26" s="63"/>
    </row>
    <row r="27" spans="2:19" s="8" customFormat="1" ht="16.05" customHeight="1" x14ac:dyDescent="0.3">
      <c r="B27" s="104"/>
      <c r="C27" s="32"/>
      <c r="D27" s="143"/>
      <c r="E27" s="359">
        <f t="shared" si="0"/>
        <v>44639</v>
      </c>
      <c r="F27" s="378"/>
      <c r="G27" s="445"/>
      <c r="H27" s="112"/>
      <c r="I27" s="35"/>
      <c r="J27" s="64"/>
      <c r="K27" s="33"/>
      <c r="L27" s="54"/>
      <c r="M27" s="40" t="s">
        <v>81</v>
      </c>
      <c r="N27" s="40"/>
      <c r="O27" s="47"/>
      <c r="P27" s="361">
        <f>+ROUNDUP((P25-P26)*0.4,-3)</f>
        <v>0</v>
      </c>
      <c r="Q27" s="509"/>
      <c r="S27" s="63"/>
    </row>
    <row r="28" spans="2:19" s="8" customFormat="1" ht="16.05" customHeight="1" x14ac:dyDescent="0.3">
      <c r="B28" s="104"/>
      <c r="C28" s="32"/>
      <c r="D28" s="143"/>
      <c r="E28" s="359">
        <f t="shared" si="0"/>
        <v>44640</v>
      </c>
      <c r="F28" s="378"/>
      <c r="G28" s="445"/>
      <c r="H28" s="112"/>
      <c r="I28" s="35"/>
      <c r="J28" s="64"/>
      <c r="K28" s="33"/>
      <c r="L28" s="33"/>
      <c r="M28" s="33"/>
      <c r="N28" s="33"/>
      <c r="O28" s="58"/>
      <c r="P28" s="467"/>
      <c r="Q28" s="57"/>
      <c r="S28" s="63"/>
    </row>
    <row r="29" spans="2:19" s="8" customFormat="1" ht="16.05" customHeight="1" thickBot="1" x14ac:dyDescent="0.35">
      <c r="B29" s="104"/>
      <c r="C29" s="32"/>
      <c r="D29" s="143"/>
      <c r="E29" s="376">
        <f t="shared" si="0"/>
        <v>44641</v>
      </c>
      <c r="F29" s="377"/>
      <c r="G29" s="446"/>
      <c r="H29" s="112"/>
      <c r="I29" s="35"/>
      <c r="J29" s="64"/>
      <c r="K29" s="60"/>
      <c r="L29" s="154" t="s">
        <v>121</v>
      </c>
      <c r="M29" s="50"/>
      <c r="N29" s="50"/>
      <c r="O29" s="51"/>
      <c r="P29" s="361">
        <f>+'②-1'!Q60</f>
        <v>0</v>
      </c>
      <c r="Q29" s="517"/>
      <c r="S29" s="63"/>
    </row>
    <row r="30" spans="2:19" s="8" customFormat="1" ht="16.05" customHeight="1" thickTop="1" x14ac:dyDescent="0.3">
      <c r="B30" s="104"/>
      <c r="C30" s="32"/>
      <c r="D30" s="143"/>
      <c r="E30" s="322">
        <f t="shared" si="0"/>
        <v>44642</v>
      </c>
      <c r="F30" s="233"/>
      <c r="G30" s="447"/>
      <c r="H30" s="112"/>
      <c r="I30" s="35"/>
      <c r="J30" s="64"/>
      <c r="K30" s="33"/>
      <c r="L30" s="52"/>
      <c r="M30" s="33" t="s">
        <v>125</v>
      </c>
      <c r="N30" s="33"/>
      <c r="O30" s="53"/>
      <c r="P30" s="361">
        <f>+'②-2'!G58</f>
        <v>0</v>
      </c>
      <c r="Q30" s="518"/>
      <c r="S30" s="63"/>
    </row>
    <row r="31" spans="2:19" s="8" customFormat="1" ht="16.05" customHeight="1" x14ac:dyDescent="0.3">
      <c r="B31" s="104"/>
      <c r="C31" s="32"/>
      <c r="D31" s="143"/>
      <c r="E31" s="200">
        <f t="shared" si="0"/>
        <v>44643</v>
      </c>
      <c r="F31" s="232"/>
      <c r="G31" s="448"/>
      <c r="H31" s="112"/>
      <c r="I31" s="35"/>
      <c r="J31" s="64"/>
      <c r="K31" s="33"/>
      <c r="L31" s="52"/>
      <c r="M31" s="33" t="s">
        <v>80</v>
      </c>
      <c r="N31" s="33"/>
      <c r="O31" s="53"/>
      <c r="P31" s="469">
        <f>+ROUNDUP((P29-P30)*0.4,-3)</f>
        <v>0</v>
      </c>
      <c r="Q31" s="519"/>
      <c r="S31" s="63"/>
    </row>
    <row r="32" spans="2:19" s="8" customFormat="1" ht="16.05" customHeight="1" x14ac:dyDescent="0.3">
      <c r="B32" s="104"/>
      <c r="C32" s="32"/>
      <c r="D32" s="143"/>
      <c r="E32" s="200">
        <f t="shared" si="0"/>
        <v>44644</v>
      </c>
      <c r="F32" s="232"/>
      <c r="G32" s="448"/>
      <c r="H32" s="112"/>
      <c r="I32" s="35"/>
      <c r="J32" s="65"/>
      <c r="K32" s="40"/>
      <c r="L32" s="201"/>
      <c r="M32" s="201"/>
      <c r="N32" s="201"/>
      <c r="O32" s="204"/>
      <c r="P32" s="205"/>
      <c r="Q32" s="206"/>
      <c r="R32" s="68"/>
      <c r="S32" s="69"/>
    </row>
    <row r="33" spans="1:21" s="8" customFormat="1" ht="16.05" customHeight="1" x14ac:dyDescent="0.3">
      <c r="B33" s="104"/>
      <c r="C33" s="32"/>
      <c r="D33" s="143"/>
      <c r="E33" s="236">
        <f t="shared" si="0"/>
        <v>44645</v>
      </c>
      <c r="F33" s="323"/>
      <c r="G33" s="449"/>
      <c r="H33" s="112"/>
      <c r="I33" s="35"/>
      <c r="J33" s="207"/>
      <c r="K33" s="50"/>
      <c r="L33" s="50"/>
      <c r="M33" s="50"/>
      <c r="N33" s="50"/>
      <c r="O33" s="80"/>
      <c r="P33" s="202"/>
      <c r="Q33" s="203"/>
      <c r="R33" s="83"/>
      <c r="S33" s="83"/>
    </row>
    <row r="34" spans="1:21" s="8" customFormat="1" ht="16.05" customHeight="1" x14ac:dyDescent="0.3">
      <c r="B34" s="104"/>
      <c r="C34" s="32"/>
      <c r="D34" s="143"/>
      <c r="E34" s="200">
        <f t="shared" si="0"/>
        <v>44646</v>
      </c>
      <c r="F34" s="232"/>
      <c r="G34" s="448"/>
      <c r="H34" s="112"/>
      <c r="I34" s="35"/>
      <c r="J34" s="79"/>
      <c r="K34" s="275" t="s">
        <v>55</v>
      </c>
      <c r="L34" s="88"/>
      <c r="M34" s="50"/>
      <c r="N34" s="50"/>
      <c r="O34" s="80"/>
      <c r="P34" s="81"/>
      <c r="Q34" s="82"/>
      <c r="R34" s="83"/>
      <c r="S34" s="62"/>
    </row>
    <row r="35" spans="1:21" s="8" customFormat="1" ht="16.05" customHeight="1" x14ac:dyDescent="0.3">
      <c r="B35" s="104"/>
      <c r="C35" s="32"/>
      <c r="D35" s="143"/>
      <c r="E35" s="200">
        <f t="shared" si="0"/>
        <v>44647</v>
      </c>
      <c r="F35" s="232"/>
      <c r="G35" s="448"/>
      <c r="H35" s="112"/>
      <c r="I35" s="35"/>
      <c r="J35" s="64"/>
      <c r="K35" s="520" t="s">
        <v>72</v>
      </c>
      <c r="L35" s="511"/>
      <c r="M35" s="511"/>
      <c r="N35" s="511"/>
      <c r="O35" s="511"/>
      <c r="P35" s="511"/>
      <c r="Q35" s="511"/>
      <c r="S35" s="63"/>
    </row>
    <row r="36" spans="1:21" s="8" customFormat="1" ht="16.05" customHeight="1" x14ac:dyDescent="0.3">
      <c r="B36" s="104"/>
      <c r="C36" s="32"/>
      <c r="D36" s="143"/>
      <c r="E36" s="200">
        <f t="shared" si="0"/>
        <v>44648</v>
      </c>
      <c r="F36" s="232"/>
      <c r="G36" s="448"/>
      <c r="H36" s="112"/>
      <c r="I36" s="35"/>
      <c r="J36" s="64"/>
      <c r="K36" s="511"/>
      <c r="L36" s="511"/>
      <c r="M36" s="511"/>
      <c r="N36" s="511"/>
      <c r="O36" s="511"/>
      <c r="P36" s="511"/>
      <c r="Q36" s="511"/>
      <c r="S36" s="63"/>
    </row>
    <row r="37" spans="1:21" s="8" customFormat="1" ht="16.05" customHeight="1" x14ac:dyDescent="0.3">
      <c r="B37" s="104"/>
      <c r="C37" s="32"/>
      <c r="D37" s="143"/>
      <c r="E37" s="200">
        <f t="shared" si="0"/>
        <v>44649</v>
      </c>
      <c r="F37" s="232"/>
      <c r="G37" s="448"/>
      <c r="H37" s="112"/>
      <c r="I37" s="35"/>
      <c r="J37" s="64"/>
      <c r="K37" s="511"/>
      <c r="L37" s="511"/>
      <c r="M37" s="511"/>
      <c r="N37" s="511"/>
      <c r="O37" s="511"/>
      <c r="P37" s="511"/>
      <c r="Q37" s="511"/>
      <c r="S37" s="63"/>
    </row>
    <row r="38" spans="1:21" s="8" customFormat="1" ht="16.05" customHeight="1" x14ac:dyDescent="0.3">
      <c r="B38" s="104"/>
      <c r="C38" s="32"/>
      <c r="D38" s="143"/>
      <c r="E38" s="200">
        <f t="shared" si="0"/>
        <v>44650</v>
      </c>
      <c r="F38" s="232"/>
      <c r="G38" s="448"/>
      <c r="H38" s="112"/>
      <c r="I38" s="35"/>
      <c r="J38" s="64"/>
      <c r="K38" s="60" t="s">
        <v>57</v>
      </c>
      <c r="L38" s="259" t="s">
        <v>56</v>
      </c>
      <c r="M38" s="201"/>
      <c r="N38" s="201"/>
      <c r="O38" s="251"/>
      <c r="P38" s="252">
        <v>200000</v>
      </c>
      <c r="Q38" s="421"/>
      <c r="S38" s="63"/>
    </row>
    <row r="39" spans="1:21" s="8" customFormat="1" ht="16.05" customHeight="1" x14ac:dyDescent="0.3">
      <c r="B39" s="104"/>
      <c r="C39" s="32"/>
      <c r="D39" s="32"/>
      <c r="E39" s="200">
        <f>IF(E38="","",IF(DAY(E38+1)=1,"",E38+1))</f>
        <v>44651</v>
      </c>
      <c r="F39" s="232"/>
      <c r="G39" s="448"/>
      <c r="H39" s="112"/>
      <c r="I39" s="35"/>
      <c r="J39" s="64"/>
      <c r="K39" s="60"/>
      <c r="L39" s="138"/>
      <c r="M39" s="33"/>
      <c r="N39" s="33"/>
      <c r="O39" s="58"/>
      <c r="P39" s="153"/>
      <c r="Q39" s="261"/>
      <c r="S39" s="63"/>
    </row>
    <row r="40" spans="1:21" ht="6" customHeight="1" thickBot="1" x14ac:dyDescent="0.35">
      <c r="A40" s="113"/>
      <c r="B40" s="168"/>
      <c r="C40" s="169"/>
      <c r="D40" s="169"/>
      <c r="E40" s="169"/>
      <c r="F40" s="169"/>
      <c r="G40" s="169"/>
      <c r="H40" s="170"/>
      <c r="I40" s="35"/>
      <c r="J40" s="64"/>
      <c r="K40" s="154"/>
      <c r="L40" s="50"/>
      <c r="M40" s="50"/>
      <c r="N40" s="50"/>
      <c r="O40" s="80"/>
      <c r="P40" s="83"/>
      <c r="Q40" s="137"/>
      <c r="R40" s="62"/>
      <c r="S40" s="63"/>
      <c r="T40" s="8"/>
    </row>
    <row r="41" spans="1:21" s="25" customFormat="1" ht="16.05" customHeight="1" thickTop="1" x14ac:dyDescent="0.3">
      <c r="A41" s="91"/>
      <c r="B41" s="110"/>
      <c r="C41" s="125" t="s">
        <v>15</v>
      </c>
      <c r="D41" s="12"/>
      <c r="E41" s="12"/>
      <c r="F41" s="12"/>
      <c r="G41" s="26"/>
      <c r="H41" s="111"/>
      <c r="I41" s="11"/>
      <c r="J41" s="64"/>
      <c r="K41" s="52"/>
      <c r="L41" s="33"/>
      <c r="M41" s="33"/>
      <c r="N41" s="33"/>
      <c r="O41" s="58"/>
      <c r="P41" s="57"/>
      <c r="Q41" s="87" t="s">
        <v>11</v>
      </c>
      <c r="R41" s="63"/>
      <c r="S41" s="63"/>
      <c r="T41" s="1"/>
    </row>
    <row r="42" spans="1:21" s="8" customFormat="1" ht="16.05" customHeight="1" x14ac:dyDescent="0.3">
      <c r="B42" s="104"/>
      <c r="C42" s="12" t="s">
        <v>5</v>
      </c>
      <c r="D42" s="12"/>
      <c r="E42" s="12"/>
      <c r="F42" s="12"/>
      <c r="G42" s="26"/>
      <c r="H42" s="111"/>
      <c r="I42" s="26"/>
      <c r="J42" s="64"/>
      <c r="K42" s="52" t="s">
        <v>58</v>
      </c>
      <c r="L42" s="154" t="s">
        <v>87</v>
      </c>
      <c r="M42" s="48"/>
      <c r="N42" s="41"/>
      <c r="O42" s="42"/>
      <c r="P42" s="373">
        <f>+'②-1'!E52</f>
        <v>0</v>
      </c>
      <c r="Q42" s="504"/>
      <c r="R42" s="63"/>
      <c r="S42" s="63"/>
      <c r="U42" s="175"/>
    </row>
    <row r="43" spans="1:21" ht="16.05" customHeight="1" x14ac:dyDescent="0.3">
      <c r="B43" s="101"/>
      <c r="C43" s="11" t="s">
        <v>88</v>
      </c>
      <c r="D43" s="11"/>
      <c r="E43" s="11"/>
      <c r="F43" s="11"/>
      <c r="G43" s="30"/>
      <c r="H43" s="158"/>
      <c r="I43" s="30"/>
      <c r="J43" s="64"/>
      <c r="K43" s="49"/>
      <c r="L43" s="46"/>
      <c r="M43" s="40" t="s">
        <v>69</v>
      </c>
      <c r="N43" s="40"/>
      <c r="O43" s="47"/>
      <c r="P43" s="373">
        <f>+ROUNDUP((P42)*0.3,-3)</f>
        <v>0</v>
      </c>
      <c r="Q43" s="505"/>
      <c r="R43" s="63"/>
      <c r="S43" s="63"/>
      <c r="U43" s="175"/>
    </row>
    <row r="44" spans="1:21" s="8" customFormat="1" ht="16.05" customHeight="1" x14ac:dyDescent="0.3">
      <c r="B44" s="104"/>
      <c r="E44" s="486" t="s">
        <v>135</v>
      </c>
      <c r="F44" s="486"/>
      <c r="G44" s="486"/>
      <c r="H44" s="512"/>
      <c r="I44" s="55"/>
      <c r="J44" s="64"/>
      <c r="K44" s="49"/>
      <c r="L44" s="60"/>
      <c r="M44" s="33"/>
      <c r="N44" s="33"/>
      <c r="O44" s="58"/>
      <c r="P44" s="374"/>
      <c r="Q44" s="261"/>
      <c r="R44" s="63"/>
      <c r="S44" s="63"/>
      <c r="U44" s="175"/>
    </row>
    <row r="45" spans="1:21" s="8" customFormat="1" ht="16.05" customHeight="1" thickBot="1" x14ac:dyDescent="0.35">
      <c r="B45" s="104"/>
      <c r="E45" s="486"/>
      <c r="F45" s="486"/>
      <c r="G45" s="486"/>
      <c r="H45" s="512"/>
      <c r="I45" s="55"/>
      <c r="J45" s="64"/>
      <c r="K45" s="49"/>
      <c r="L45" s="154" t="s">
        <v>126</v>
      </c>
      <c r="M45" s="48"/>
      <c r="N45" s="41"/>
      <c r="O45" s="42"/>
      <c r="P45" s="373">
        <f>+'②-1'!K52</f>
        <v>0</v>
      </c>
      <c r="Q45" s="504"/>
      <c r="R45" s="63"/>
      <c r="S45" s="63"/>
    </row>
    <row r="46" spans="1:21" s="25" customFormat="1" ht="16.05" customHeight="1" thickBot="1" x14ac:dyDescent="0.35">
      <c r="B46" s="104"/>
      <c r="C46" s="521"/>
      <c r="D46" s="521"/>
      <c r="E46" s="513" t="s">
        <v>139</v>
      </c>
      <c r="F46" s="522"/>
      <c r="G46" s="305">
        <f>SUM(G9:G39)</f>
        <v>0</v>
      </c>
      <c r="H46" s="109"/>
      <c r="I46" s="26"/>
      <c r="J46" s="64"/>
      <c r="K46" s="49"/>
      <c r="L46" s="46"/>
      <c r="M46" s="40" t="s">
        <v>69</v>
      </c>
      <c r="N46" s="40"/>
      <c r="O46" s="47"/>
      <c r="P46" s="373">
        <f>+ROUNDUP((P45)*0.3,-3)</f>
        <v>0</v>
      </c>
      <c r="Q46" s="505"/>
      <c r="R46" s="63"/>
      <c r="S46" s="63"/>
    </row>
    <row r="47" spans="1:21" s="8" customFormat="1" ht="16.05" customHeight="1" x14ac:dyDescent="0.3">
      <c r="B47" s="110"/>
      <c r="C47" s="503"/>
      <c r="D47" s="503"/>
      <c r="E47" s="480" t="s">
        <v>3</v>
      </c>
      <c r="F47" s="480"/>
      <c r="G47" s="362">
        <f>(31-G48)</f>
        <v>31</v>
      </c>
      <c r="H47" s="111"/>
      <c r="I47" s="35"/>
      <c r="J47" s="64"/>
      <c r="K47" s="52"/>
      <c r="L47" s="33"/>
      <c r="M47" s="33"/>
      <c r="N47" s="33"/>
      <c r="O47" s="58" t="s">
        <v>7</v>
      </c>
      <c r="P47" s="375"/>
      <c r="Q47" s="57"/>
      <c r="R47" s="63"/>
      <c r="S47" s="63"/>
    </row>
    <row r="48" spans="1:21" ht="16.05" customHeight="1" x14ac:dyDescent="0.3">
      <c r="B48" s="104"/>
      <c r="C48" s="503"/>
      <c r="D48" s="503"/>
      <c r="E48" s="480" t="s">
        <v>90</v>
      </c>
      <c r="F48" s="480"/>
      <c r="G48" s="363">
        <f>COUNTIF(F9:F39,"○")</f>
        <v>0</v>
      </c>
      <c r="H48" s="112"/>
      <c r="I48" s="35"/>
      <c r="J48" s="64"/>
      <c r="K48" s="52"/>
      <c r="L48" s="154" t="s">
        <v>127</v>
      </c>
      <c r="M48" s="50"/>
      <c r="N48" s="50"/>
      <c r="O48" s="51"/>
      <c r="P48" s="373">
        <f>+'②-1'!Q52</f>
        <v>0</v>
      </c>
      <c r="Q48" s="504"/>
      <c r="R48" s="63"/>
      <c r="S48" s="63"/>
    </row>
    <row r="49" spans="1:19" ht="16.05" customHeight="1" x14ac:dyDescent="0.3">
      <c r="B49" s="101"/>
      <c r="C49" s="310"/>
      <c r="D49" s="310"/>
      <c r="E49" s="506" t="s">
        <v>145</v>
      </c>
      <c r="F49" s="507"/>
      <c r="G49" s="364">
        <f>+ROUNDUP(+G46/+G47,0)</f>
        <v>0</v>
      </c>
      <c r="H49" s="140" t="s">
        <v>74</v>
      </c>
      <c r="I49" s="35"/>
      <c r="J49" s="64"/>
      <c r="K49" s="49"/>
      <c r="L49" s="54"/>
      <c r="M49" s="40" t="s">
        <v>69</v>
      </c>
      <c r="N49" s="40"/>
      <c r="O49" s="47"/>
      <c r="P49" s="373">
        <f>+ROUNDUP((P48)*0.3,-3)</f>
        <v>0</v>
      </c>
      <c r="Q49" s="505"/>
      <c r="R49" s="63"/>
      <c r="S49" s="63"/>
    </row>
    <row r="50" spans="1:19" ht="16.05" customHeight="1" thickBot="1" x14ac:dyDescent="0.35">
      <c r="B50" s="147"/>
      <c r="C50" s="37"/>
      <c r="D50" s="37"/>
      <c r="E50" s="37"/>
      <c r="F50" s="37"/>
      <c r="G50" s="38" t="s">
        <v>8</v>
      </c>
      <c r="H50" s="167"/>
      <c r="I50" s="35"/>
      <c r="J50" s="64"/>
      <c r="K50" s="49"/>
      <c r="L50" s="33"/>
      <c r="M50" s="33"/>
      <c r="N50" s="33"/>
      <c r="O50" s="58"/>
      <c r="P50" s="374"/>
      <c r="Q50" s="261"/>
      <c r="R50" s="63"/>
      <c r="S50" s="63"/>
    </row>
    <row r="51" spans="1:19" ht="16.05" customHeight="1" x14ac:dyDescent="0.3">
      <c r="B51" s="101"/>
      <c r="C51" s="11" t="s">
        <v>6</v>
      </c>
      <c r="D51" s="11"/>
      <c r="E51" s="11"/>
      <c r="F51" s="11"/>
      <c r="G51" s="11"/>
      <c r="H51" s="113"/>
      <c r="I51" s="35"/>
      <c r="J51" s="64"/>
      <c r="K51" s="49"/>
      <c r="L51" s="154" t="s">
        <v>128</v>
      </c>
      <c r="M51" s="50"/>
      <c r="N51" s="50"/>
      <c r="O51" s="51"/>
      <c r="P51" s="373">
        <f>+'②-1'!E60</f>
        <v>0</v>
      </c>
      <c r="Q51" s="508"/>
      <c r="R51" s="63"/>
      <c r="S51" s="253"/>
    </row>
    <row r="52" spans="1:19" ht="16.05" customHeight="1" x14ac:dyDescent="0.3">
      <c r="B52" s="101"/>
      <c r="C52" s="510" t="s">
        <v>91</v>
      </c>
      <c r="D52" s="511"/>
      <c r="E52" s="511"/>
      <c r="F52" s="511"/>
      <c r="G52" s="511"/>
      <c r="H52" s="158"/>
      <c r="I52" s="35"/>
      <c r="J52" s="258"/>
      <c r="K52" s="49"/>
      <c r="L52" s="54"/>
      <c r="M52" s="40" t="s">
        <v>69</v>
      </c>
      <c r="N52" s="40"/>
      <c r="O52" s="47"/>
      <c r="P52" s="373">
        <f>+ROUNDUP((P51)*0.3,-3)</f>
        <v>0</v>
      </c>
      <c r="Q52" s="509"/>
      <c r="R52" s="63"/>
      <c r="S52" s="257"/>
    </row>
    <row r="53" spans="1:19" ht="16.05" customHeight="1" x14ac:dyDescent="0.3">
      <c r="B53" s="101"/>
      <c r="D53" s="11"/>
      <c r="E53" s="486" t="s">
        <v>136</v>
      </c>
      <c r="F53" s="486"/>
      <c r="G53" s="486"/>
      <c r="H53" s="512"/>
      <c r="I53" s="56"/>
      <c r="J53" s="64"/>
      <c r="K53" s="52"/>
      <c r="L53" s="33"/>
      <c r="M53" s="33"/>
      <c r="N53" s="33"/>
      <c r="O53" s="58"/>
      <c r="P53" s="375"/>
      <c r="Q53" s="57"/>
      <c r="R53" s="63"/>
      <c r="S53" s="63"/>
    </row>
    <row r="54" spans="1:19" ht="16.05" customHeight="1" thickBot="1" x14ac:dyDescent="0.35">
      <c r="B54" s="101"/>
      <c r="D54" s="11"/>
      <c r="E54" s="486"/>
      <c r="F54" s="486"/>
      <c r="G54" s="486"/>
      <c r="H54" s="512"/>
      <c r="I54" s="11"/>
      <c r="J54" s="302"/>
      <c r="K54" s="52"/>
      <c r="L54" s="154" t="s">
        <v>129</v>
      </c>
      <c r="M54" s="50"/>
      <c r="N54" s="50"/>
      <c r="O54" s="51"/>
      <c r="P54" s="373">
        <f>+'②-1'!K60</f>
        <v>0</v>
      </c>
      <c r="Q54" s="508"/>
      <c r="R54" s="63"/>
      <c r="S54" s="257"/>
    </row>
    <row r="55" spans="1:19" ht="16.05" customHeight="1" thickBot="1" x14ac:dyDescent="0.35">
      <c r="B55" s="101"/>
      <c r="C55" s="151"/>
      <c r="D55" s="151"/>
      <c r="E55" s="513" t="s">
        <v>142</v>
      </c>
      <c r="F55" s="513"/>
      <c r="G55" s="300">
        <f>SUM(G15:G29)</f>
        <v>0</v>
      </c>
      <c r="H55" s="112"/>
      <c r="I55" s="11"/>
      <c r="J55" s="64"/>
      <c r="K55" s="49"/>
      <c r="L55" s="54"/>
      <c r="M55" s="40" t="s">
        <v>69</v>
      </c>
      <c r="N55" s="40"/>
      <c r="O55" s="47"/>
      <c r="P55" s="373">
        <f>+ROUNDUP((P54)*0.3,-3)</f>
        <v>0</v>
      </c>
      <c r="Q55" s="509"/>
      <c r="R55" s="63"/>
      <c r="S55" s="253"/>
    </row>
    <row r="56" spans="1:19" ht="16.05" customHeight="1" x14ac:dyDescent="0.3">
      <c r="A56" s="8"/>
      <c r="B56" s="104"/>
      <c r="C56" s="503"/>
      <c r="D56" s="503"/>
      <c r="E56" s="480" t="s">
        <v>140</v>
      </c>
      <c r="F56" s="480"/>
      <c r="G56" s="365">
        <f>15-G57</f>
        <v>15</v>
      </c>
      <c r="H56" s="109"/>
      <c r="I56" s="30"/>
      <c r="J56" s="303"/>
      <c r="K56" s="52"/>
      <c r="L56" s="33"/>
      <c r="M56" s="33"/>
      <c r="N56" s="33"/>
      <c r="O56" s="58"/>
      <c r="P56" s="375"/>
      <c r="Q56" s="57"/>
      <c r="R56" s="63"/>
      <c r="S56" s="253"/>
    </row>
    <row r="57" spans="1:19" s="8" customFormat="1" ht="16.05" customHeight="1" x14ac:dyDescent="0.3">
      <c r="B57" s="104"/>
      <c r="C57" s="503"/>
      <c r="D57" s="503"/>
      <c r="E57" s="480" t="s">
        <v>90</v>
      </c>
      <c r="F57" s="480"/>
      <c r="G57" s="366">
        <f>+COUNTIF(F15:F29,"○")</f>
        <v>0</v>
      </c>
      <c r="H57" s="109"/>
      <c r="I57" s="55"/>
      <c r="J57" s="303"/>
      <c r="K57" s="52"/>
      <c r="L57" s="154" t="s">
        <v>130</v>
      </c>
      <c r="M57" s="50"/>
      <c r="N57" s="50"/>
      <c r="O57" s="51"/>
      <c r="P57" s="373">
        <f>+'②-1'!Q60</f>
        <v>0</v>
      </c>
      <c r="Q57" s="504"/>
      <c r="R57" s="63"/>
      <c r="S57" s="253"/>
    </row>
    <row r="58" spans="1:19" ht="16.05" customHeight="1" x14ac:dyDescent="0.3">
      <c r="B58" s="101"/>
      <c r="C58" s="310"/>
      <c r="D58" s="310"/>
      <c r="E58" s="506" t="s">
        <v>141</v>
      </c>
      <c r="F58" s="507"/>
      <c r="G58" s="364">
        <f>+ROUNDUP(+G55/+G56,0)</f>
        <v>0</v>
      </c>
      <c r="H58" s="140" t="s">
        <v>75</v>
      </c>
      <c r="I58" s="35"/>
      <c r="J58" s="303"/>
      <c r="K58" s="52"/>
      <c r="L58" s="52"/>
      <c r="M58" s="40" t="s">
        <v>69</v>
      </c>
      <c r="N58" s="33"/>
      <c r="O58" s="53"/>
      <c r="P58" s="373">
        <f>+ROUNDUP((P57)*0.3,-3)</f>
        <v>0</v>
      </c>
      <c r="Q58" s="505"/>
      <c r="R58" s="253"/>
      <c r="S58" s="253"/>
    </row>
    <row r="59" spans="1:19" ht="16.05" customHeight="1" thickBot="1" x14ac:dyDescent="0.35">
      <c r="B59" s="101"/>
      <c r="C59" s="11"/>
      <c r="D59" s="11"/>
      <c r="E59" s="11"/>
      <c r="F59" s="11"/>
      <c r="G59" s="56" t="s">
        <v>8</v>
      </c>
      <c r="H59" s="324"/>
      <c r="I59" s="35"/>
      <c r="J59" s="303"/>
      <c r="K59" s="254"/>
      <c r="L59" s="201"/>
      <c r="M59" s="201"/>
      <c r="N59" s="201"/>
      <c r="O59" s="204"/>
      <c r="P59" s="205"/>
      <c r="Q59" s="206"/>
      <c r="R59" s="69"/>
      <c r="S59" s="253"/>
    </row>
    <row r="60" spans="1:19" s="8" customFormat="1" ht="16.05" customHeight="1" x14ac:dyDescent="0.3">
      <c r="A60" s="1"/>
      <c r="B60" s="325"/>
      <c r="C60" s="325"/>
      <c r="D60" s="325"/>
      <c r="E60" s="325"/>
      <c r="F60" s="325"/>
      <c r="G60" s="325"/>
      <c r="H60" s="325"/>
      <c r="I60" s="55"/>
      <c r="J60" s="254"/>
      <c r="K60" s="249"/>
      <c r="L60" s="201"/>
      <c r="M60" s="255"/>
      <c r="N60" s="255"/>
      <c r="O60" s="256"/>
      <c r="P60" s="205"/>
      <c r="Q60" s="249"/>
      <c r="R60" s="249"/>
      <c r="S60" s="304"/>
    </row>
    <row r="61" spans="1:19" ht="16.05" customHeight="1" x14ac:dyDescent="0.3">
      <c r="A61" s="8"/>
      <c r="B61" s="11"/>
      <c r="C61" s="11"/>
      <c r="D61" s="11"/>
      <c r="E61" s="11"/>
      <c r="F61" s="11"/>
      <c r="G61" s="11"/>
      <c r="H61" s="11"/>
      <c r="I61" s="30"/>
      <c r="K61" s="33"/>
      <c r="L61" s="33"/>
      <c r="M61" s="33"/>
      <c r="N61" s="33"/>
      <c r="O61" s="61"/>
      <c r="P61" s="218"/>
      <c r="Q61" s="501"/>
      <c r="R61" s="57"/>
    </row>
    <row r="62" spans="1:19" s="8" customFormat="1" ht="13.5" customHeight="1" x14ac:dyDescent="0.3">
      <c r="A62" s="1"/>
      <c r="B62" s="1"/>
      <c r="C62" s="1"/>
      <c r="D62" s="1"/>
      <c r="E62" s="1"/>
      <c r="F62" s="1"/>
      <c r="G62" s="1"/>
      <c r="H62" s="1"/>
      <c r="I62" s="35"/>
      <c r="J62" s="1"/>
      <c r="K62" s="33"/>
      <c r="L62" s="33"/>
      <c r="M62" s="34"/>
      <c r="N62" s="34"/>
      <c r="O62" s="139"/>
      <c r="P62" s="218"/>
      <c r="Q62" s="502"/>
      <c r="R62" s="11"/>
      <c r="S62" s="1"/>
    </row>
    <row r="63" spans="1:19" ht="4.5" customHeight="1" x14ac:dyDescent="0.3">
      <c r="I63" s="35"/>
      <c r="L63" s="33"/>
      <c r="M63" s="11"/>
      <c r="N63" s="11"/>
      <c r="O63" s="61"/>
      <c r="P63" s="11"/>
    </row>
    <row r="64" spans="1:19" ht="5.55" customHeight="1" x14ac:dyDescent="0.3">
      <c r="I64" s="35"/>
      <c r="M64" s="7"/>
      <c r="N64" s="7"/>
      <c r="O64" s="15"/>
      <c r="P64" s="8"/>
      <c r="Q64" s="8"/>
    </row>
    <row r="65" spans="9:17" x14ac:dyDescent="0.3">
      <c r="I65" s="11"/>
      <c r="O65" s="15"/>
      <c r="Q65" s="1"/>
    </row>
    <row r="66" spans="9:17" x14ac:dyDescent="0.3">
      <c r="I66" s="11"/>
      <c r="K66" s="1"/>
      <c r="O66" s="15"/>
      <c r="Q66" s="1"/>
    </row>
    <row r="67" spans="9:17" x14ac:dyDescent="0.3">
      <c r="K67" s="1"/>
      <c r="P67" s="11"/>
      <c r="Q67" s="1"/>
    </row>
    <row r="68" spans="9:17" x14ac:dyDescent="0.3">
      <c r="K68" s="1"/>
      <c r="L68" s="1"/>
      <c r="P68" s="11"/>
      <c r="Q68" s="1"/>
    </row>
    <row r="69" spans="9:17" x14ac:dyDescent="0.3">
      <c r="L69" s="1"/>
      <c r="P69" s="11"/>
      <c r="Q69" s="1"/>
    </row>
    <row r="70" spans="9:17" x14ac:dyDescent="0.3">
      <c r="L70" s="1"/>
    </row>
  </sheetData>
  <sheetProtection algorithmName="SHA-512" hashValue="9riFgd3iZ5DtmzokHlpwyh5VCBZU4VrlOiHAzu/XjazA2kWCcyGLo5FVbbMnjs5fowu/qsQQqNAVm8/uY+Z6fA==" saltValue="3XmFo2DZbXYiJEbZZ4+Wag==" spinCount="100000" sheet="1" objects="1" scenarios="1"/>
  <mergeCells count="33">
    <mergeCell ref="E44:H45"/>
    <mergeCell ref="Q45:Q46"/>
    <mergeCell ref="A1:P1"/>
    <mergeCell ref="C7:D7"/>
    <mergeCell ref="E7:G7"/>
    <mergeCell ref="Q9:Q11"/>
    <mergeCell ref="Q13:Q15"/>
    <mergeCell ref="Q17:Q19"/>
    <mergeCell ref="Q21:Q23"/>
    <mergeCell ref="Q25:Q27"/>
    <mergeCell ref="Q29:Q31"/>
    <mergeCell ref="K35:Q37"/>
    <mergeCell ref="Q42:Q43"/>
    <mergeCell ref="C46:D46"/>
    <mergeCell ref="E46:F46"/>
    <mergeCell ref="C47:D47"/>
    <mergeCell ref="E47:F47"/>
    <mergeCell ref="C48:D48"/>
    <mergeCell ref="E48:F48"/>
    <mergeCell ref="Q48:Q49"/>
    <mergeCell ref="E49:F49"/>
    <mergeCell ref="Q51:Q52"/>
    <mergeCell ref="C52:G52"/>
    <mergeCell ref="E53:H54"/>
    <mergeCell ref="Q54:Q55"/>
    <mergeCell ref="E55:F55"/>
    <mergeCell ref="Q61:Q62"/>
    <mergeCell ref="C56:D56"/>
    <mergeCell ref="E56:F56"/>
    <mergeCell ref="C57:D57"/>
    <mergeCell ref="E57:F57"/>
    <mergeCell ref="Q57:Q58"/>
    <mergeCell ref="E58:F58"/>
  </mergeCells>
  <phoneticPr fontId="1"/>
  <conditionalFormatting sqref="E38">
    <cfRule type="expression" dxfId="160" priority="2">
      <formula>TEXT(E38,"aaa")="土"</formula>
    </cfRule>
  </conditionalFormatting>
  <conditionalFormatting sqref="E38">
    <cfRule type="expression" dxfId="159" priority="1">
      <formula>TEXT(E38,"aaa")="日"</formula>
    </cfRule>
  </conditionalFormatting>
  <conditionalFormatting sqref="E39 E9:E37">
    <cfRule type="expression" dxfId="158" priority="4">
      <formula>TEXT(E9,"aaa")="土"</formula>
    </cfRule>
  </conditionalFormatting>
  <conditionalFormatting sqref="E39 E9:E37">
    <cfRule type="expression" dxfId="157" priority="3">
      <formula>TEXT(E9,"aaa")="日"</formula>
    </cfRule>
  </conditionalFormatting>
  <conditionalFormatting sqref="E9:E20">
    <cfRule type="expression" dxfId="156" priority="5">
      <formula>COUNTIF($AB$9:$AB$129,#REF!)</formula>
    </cfRule>
  </conditionalFormatting>
  <conditionalFormatting sqref="E21:E23">
    <cfRule type="expression" dxfId="155" priority="6">
      <formula>COUNTIF($AB$9:$AB$129,$M6)</formula>
    </cfRule>
  </conditionalFormatting>
  <conditionalFormatting sqref="E24:E30">
    <cfRule type="expression" dxfId="154" priority="7">
      <formula>COUNTIF($AB$9:$AB$129,$M13)</formula>
    </cfRule>
  </conditionalFormatting>
  <conditionalFormatting sqref="E31:E39">
    <cfRule type="expression" dxfId="153" priority="8">
      <formula>COUNTIF($AB$9:$AB$129,$M24)</formula>
    </cfRule>
  </conditionalFormatting>
  <dataValidations count="2">
    <dataValidation type="list" allowBlank="1" showInputMessage="1" showErrorMessage="1" sqref="D9:D38 F9:F39">
      <formula1>"○"</formula1>
    </dataValidation>
    <dataValidation type="list" allowBlank="1" showInputMessage="1" showErrorMessage="1" sqref="Q13:Q15 Q25:Q27 Q29 Q32:Q33 Q59:Q62 Q57 Q48 Q42 Q54 Q38 Q9:Q11 Q17:Q23 Q45 Q51">
      <formula1>"レ"</formula1>
    </dataValidation>
  </dataValidations>
  <printOptions horizontalCentered="1"/>
  <pageMargins left="0.31496062992125984" right="0.31496062992125984" top="0.35433070866141736" bottom="0.35433070866141736" header="0.31496062992125984" footer="0.31496062992125984"/>
  <pageSetup paperSize="9" scale="69" orientation="portrait" r:id="rId1"/>
  <headerFooter>
    <oddFooter xml:space="preserve">&amp;C&amp;"Century,標準" &amp;11 &amp;14 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FF"/>
  </sheetPr>
  <dimension ref="A1:AU105"/>
  <sheetViews>
    <sheetView showGridLines="0" view="pageBreakPreview" zoomScale="85" zoomScaleNormal="55" zoomScaleSheetLayoutView="85" workbookViewId="0">
      <selection activeCell="G34" sqref="G34"/>
    </sheetView>
  </sheetViews>
  <sheetFormatPr defaultColWidth="9" defaultRowHeight="14.4" x14ac:dyDescent="0.3"/>
  <cols>
    <col min="1" max="1" width="1.26953125" style="1" customWidth="1"/>
    <col min="2" max="2" width="9.54296875" style="1" customWidth="1"/>
    <col min="3" max="3" width="3.453125" style="1" customWidth="1"/>
    <col min="4" max="4" width="10.453125" style="1" customWidth="1"/>
    <col min="5" max="5" width="9.54296875" style="1" customWidth="1"/>
    <col min="6" max="6" width="3.453125" style="1" customWidth="1"/>
    <col min="7" max="7" width="10.453125" style="1" customWidth="1"/>
    <col min="8" max="8" width="9.54296875" style="1" customWidth="1"/>
    <col min="9" max="9" width="3.453125" style="1" customWidth="1"/>
    <col min="10" max="10" width="10.453125" style="1" customWidth="1"/>
    <col min="11" max="11" width="9.54296875" style="1" customWidth="1"/>
    <col min="12" max="12" width="3.453125" style="1" customWidth="1"/>
    <col min="13" max="13" width="10.453125" style="1" customWidth="1"/>
    <col min="14" max="14" width="9.54296875" style="1" customWidth="1"/>
    <col min="15" max="15" width="3.453125" style="1" customWidth="1"/>
    <col min="16" max="16" width="10.453125" style="1" customWidth="1"/>
    <col min="17" max="17" width="9.54296875" style="1" customWidth="1"/>
    <col min="18" max="18" width="3.453125" style="1" customWidth="1"/>
    <col min="19" max="19" width="10.453125" style="1" customWidth="1"/>
    <col min="20" max="20" width="9.54296875" style="1" customWidth="1"/>
    <col min="21" max="21" width="3.453125" style="1" customWidth="1"/>
    <col min="22" max="22" width="11.453125" style="1" customWidth="1"/>
    <col min="23" max="23" width="9.54296875" style="1" customWidth="1"/>
    <col min="24" max="24" width="3.453125" style="1" customWidth="1"/>
    <col min="25" max="25" width="10.453125" style="1" customWidth="1"/>
    <col min="26" max="26" width="9.54296875" style="1" customWidth="1"/>
    <col min="27" max="27" width="3.453125" style="1" customWidth="1"/>
    <col min="28" max="28" width="10.453125" style="1" customWidth="1"/>
    <col min="29" max="29" width="9.54296875" style="1" customWidth="1"/>
    <col min="30" max="30" width="3.453125" style="1" customWidth="1"/>
    <col min="31" max="31" width="10.453125" style="1" customWidth="1"/>
    <col min="32" max="32" width="9.54296875" style="1" customWidth="1"/>
    <col min="33" max="33" width="3.453125" style="1" customWidth="1"/>
    <col min="34" max="34" width="10.453125" style="1" customWidth="1"/>
    <col min="35" max="35" width="9.54296875" style="1" customWidth="1"/>
    <col min="36" max="36" width="3.453125" style="1" customWidth="1"/>
    <col min="37" max="37" width="10.453125" style="1" customWidth="1"/>
    <col min="38" max="38" width="9.54296875" style="1" customWidth="1"/>
    <col min="39" max="39" width="3.453125" style="1" customWidth="1"/>
    <col min="40" max="40" width="10.453125" style="1" customWidth="1"/>
    <col min="41" max="41" width="4.54296875" style="1" customWidth="1"/>
    <col min="42" max="44" width="9.54296875" style="1" customWidth="1"/>
    <col min="45" max="16384" width="9" style="1"/>
  </cols>
  <sheetData>
    <row r="1" spans="2:47" ht="24.6" customHeight="1" x14ac:dyDescent="0.3">
      <c r="C1" s="175" t="s">
        <v>24</v>
      </c>
      <c r="I1" s="176" t="s">
        <v>25</v>
      </c>
      <c r="R1" s="6"/>
      <c r="V1" s="217" t="s">
        <v>49</v>
      </c>
      <c r="X1" s="175" t="s">
        <v>40</v>
      </c>
      <c r="AD1" s="176" t="s">
        <v>25</v>
      </c>
      <c r="AM1" s="77"/>
      <c r="AR1" s="217" t="s">
        <v>49</v>
      </c>
    </row>
    <row r="2" spans="2:47" ht="5.55" customHeight="1" x14ac:dyDescent="0.3"/>
    <row r="3" spans="2:47" ht="25.05" customHeight="1" thickBot="1" x14ac:dyDescent="0.35">
      <c r="E3" s="3"/>
      <c r="F3" s="3"/>
      <c r="G3" s="177" t="s">
        <v>26</v>
      </c>
      <c r="H3" s="22"/>
      <c r="I3" s="22"/>
      <c r="J3" s="2"/>
      <c r="K3" s="4"/>
      <c r="L3" s="4"/>
      <c r="M3" s="3"/>
      <c r="N3" s="92" t="s">
        <v>1</v>
      </c>
      <c r="O3" s="92"/>
      <c r="P3" s="178"/>
      <c r="Q3" s="179"/>
      <c r="R3" s="179"/>
      <c r="S3" s="179"/>
      <c r="T3" s="179"/>
      <c r="U3" s="179"/>
      <c r="V3" s="179"/>
      <c r="W3" s="4"/>
      <c r="X3" s="22"/>
      <c r="Y3" s="3"/>
      <c r="AA3" s="4"/>
      <c r="AC3" s="2"/>
      <c r="AD3" s="2"/>
      <c r="AE3" s="2"/>
      <c r="AF3" s="2"/>
      <c r="AG3" s="2"/>
      <c r="AH3" s="2"/>
      <c r="AI3" s="92" t="s">
        <v>1</v>
      </c>
      <c r="AJ3" s="92"/>
      <c r="AK3" s="178"/>
      <c r="AL3" s="179"/>
      <c r="AM3" s="179"/>
      <c r="AN3" s="179"/>
      <c r="AO3" s="179"/>
      <c r="AP3" s="179"/>
      <c r="AQ3" s="179"/>
      <c r="AR3" s="179"/>
      <c r="AU3" s="216"/>
    </row>
    <row r="4" spans="2:47" ht="6" customHeight="1" thickTop="1" x14ac:dyDescent="0.3">
      <c r="B4" s="4"/>
      <c r="C4" s="4"/>
      <c r="D4" s="3"/>
      <c r="E4" s="3"/>
      <c r="F4" s="3"/>
      <c r="G4" s="2"/>
      <c r="H4" s="22"/>
      <c r="I4" s="22"/>
      <c r="J4" s="2"/>
      <c r="K4" s="4"/>
      <c r="L4" s="4"/>
      <c r="M4" s="3"/>
      <c r="N4" s="3"/>
      <c r="O4" s="3"/>
      <c r="P4" s="180"/>
      <c r="Q4" s="180"/>
      <c r="R4" s="180"/>
      <c r="S4" s="180"/>
      <c r="T4" s="180"/>
      <c r="U4" s="180"/>
      <c r="V4" s="180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</row>
    <row r="5" spans="2:47" ht="18" customHeight="1" x14ac:dyDescent="0.3">
      <c r="B5" s="4">
        <v>2021</v>
      </c>
      <c r="C5" s="4"/>
      <c r="D5" s="3" t="s">
        <v>27</v>
      </c>
      <c r="E5" s="2"/>
      <c r="F5" s="2"/>
      <c r="G5" s="2"/>
      <c r="H5" s="181"/>
      <c r="I5" s="2"/>
      <c r="J5" s="2"/>
      <c r="K5" s="4"/>
      <c r="L5" s="4"/>
      <c r="M5" s="3"/>
      <c r="Q5" s="4"/>
      <c r="R5" s="22"/>
      <c r="S5" s="3"/>
      <c r="T5" s="180"/>
      <c r="U5" s="180"/>
      <c r="V5" s="180"/>
      <c r="W5" s="4">
        <v>2021</v>
      </c>
      <c r="X5" s="22"/>
      <c r="Y5" s="3" t="s">
        <v>27</v>
      </c>
      <c r="Z5" s="181"/>
      <c r="AA5" s="181"/>
      <c r="AB5" s="181"/>
      <c r="AC5" s="181"/>
      <c r="AD5" s="181"/>
      <c r="AE5" s="181"/>
      <c r="AF5" s="4">
        <v>2022</v>
      </c>
      <c r="AG5" s="181"/>
      <c r="AH5" s="3" t="s">
        <v>85</v>
      </c>
      <c r="AJ5" s="22"/>
      <c r="AL5" s="181"/>
      <c r="AM5" s="181"/>
      <c r="AN5" s="181"/>
      <c r="AO5" s="181"/>
      <c r="AP5" s="181"/>
      <c r="AQ5" s="181"/>
      <c r="AR5" s="181"/>
    </row>
    <row r="6" spans="2:47" ht="3.6" customHeight="1" x14ac:dyDescent="0.3">
      <c r="B6" s="21"/>
      <c r="C6" s="21"/>
      <c r="D6" s="181"/>
      <c r="E6" s="2"/>
      <c r="F6" s="2"/>
      <c r="G6" s="2"/>
      <c r="H6" s="181"/>
      <c r="I6" s="2"/>
      <c r="J6" s="2"/>
      <c r="K6" s="4"/>
      <c r="L6" s="4"/>
      <c r="M6" s="3"/>
      <c r="N6" s="182"/>
      <c r="O6" s="182"/>
      <c r="P6" s="180"/>
      <c r="Q6" s="180"/>
      <c r="R6" s="180"/>
      <c r="S6" s="180"/>
      <c r="T6" s="180"/>
      <c r="U6" s="180"/>
      <c r="V6" s="180"/>
      <c r="W6" s="181"/>
      <c r="X6" s="2"/>
      <c r="Y6" s="181"/>
      <c r="Z6" s="181"/>
      <c r="AA6" s="181"/>
      <c r="AB6" s="181"/>
      <c r="AC6" s="181"/>
      <c r="AD6" s="181"/>
      <c r="AE6" s="181"/>
      <c r="AF6" s="181"/>
      <c r="AG6" s="181"/>
      <c r="AH6" s="181"/>
      <c r="AI6" s="181"/>
      <c r="AJ6" s="181"/>
      <c r="AK6" s="181"/>
      <c r="AL6" s="181"/>
      <c r="AM6" s="181"/>
      <c r="AN6" s="181"/>
      <c r="AO6" s="181"/>
      <c r="AP6" s="181"/>
      <c r="AQ6" s="181"/>
      <c r="AR6" s="181"/>
    </row>
    <row r="7" spans="2:47" s="6" customFormat="1" ht="20.100000000000001" customHeight="1" x14ac:dyDescent="0.3">
      <c r="B7" s="529">
        <f>DATE(2021,3,1)</f>
        <v>44256</v>
      </c>
      <c r="C7" s="530"/>
      <c r="D7" s="531"/>
      <c r="E7" s="523">
        <f>DATE(YEAR(B7),MONTH(B7)+1,DAY(B7))</f>
        <v>44287</v>
      </c>
      <c r="F7" s="524"/>
      <c r="G7" s="525"/>
      <c r="H7" s="523">
        <f>DATE(YEAR(E7),MONTH(E7)+1,DAY(E7))</f>
        <v>44317</v>
      </c>
      <c r="I7" s="524"/>
      <c r="J7" s="524"/>
      <c r="K7" s="523">
        <f>DATE(YEAR(H7),MONTH(H7)+1,DAY(H7))</f>
        <v>44348</v>
      </c>
      <c r="L7" s="524"/>
      <c r="M7" s="524"/>
      <c r="N7" s="523">
        <f>DATE(YEAR(K7),MONTH(K7)+1,DAY(K7))</f>
        <v>44378</v>
      </c>
      <c r="O7" s="524"/>
      <c r="P7" s="525"/>
      <c r="Q7" s="524">
        <f>DATE(YEAR(N7),MONTH(N7)+1,DAY(N7))</f>
        <v>44409</v>
      </c>
      <c r="R7" s="524"/>
      <c r="S7" s="524"/>
      <c r="T7" s="523">
        <f>DATE(YEAR(Q7),MONTH(Q7)+1,DAY(Q7))</f>
        <v>44440</v>
      </c>
      <c r="U7" s="524"/>
      <c r="V7" s="525"/>
      <c r="W7" s="523">
        <f>DATE(YEAR(T7),MONTH(T7)+1,DAY(T7))</f>
        <v>44470</v>
      </c>
      <c r="X7" s="524"/>
      <c r="Y7" s="524"/>
      <c r="Z7" s="523">
        <f>DATE(YEAR(W7),MONTH(W7)+1,DAY(W7))</f>
        <v>44501</v>
      </c>
      <c r="AA7" s="524"/>
      <c r="AB7" s="524"/>
      <c r="AC7" s="523">
        <f>DATE(YEAR(Z7),MONTH(Z7)+1,DAY(Z7))</f>
        <v>44531</v>
      </c>
      <c r="AD7" s="524"/>
      <c r="AE7" s="524"/>
      <c r="AF7" s="523">
        <f>DATE(YEAR(AC7),MONTH(AC7)+1,DAY(AC7))</f>
        <v>44562</v>
      </c>
      <c r="AG7" s="524"/>
      <c r="AH7" s="525"/>
      <c r="AI7" s="523">
        <f>DATE(YEAR(AF7),MONTH(AF7)+1,DAY(AF7))</f>
        <v>44593</v>
      </c>
      <c r="AJ7" s="524"/>
      <c r="AK7" s="525"/>
      <c r="AL7" s="523">
        <f>DATE(YEAR(AI7),MONTH(AI7)+1,DAY(AI7))</f>
        <v>44621</v>
      </c>
      <c r="AM7" s="524"/>
      <c r="AN7" s="525"/>
    </row>
    <row r="8" spans="2:47" s="17" customFormat="1" ht="20.100000000000001" customHeight="1" thickBot="1" x14ac:dyDescent="0.35">
      <c r="B8" s="183" t="s">
        <v>10</v>
      </c>
      <c r="C8" s="183" t="s">
        <v>13</v>
      </c>
      <c r="D8" s="183" t="s">
        <v>0</v>
      </c>
      <c r="E8" s="183" t="s">
        <v>10</v>
      </c>
      <c r="F8" s="183" t="s">
        <v>13</v>
      </c>
      <c r="G8" s="183" t="s">
        <v>0</v>
      </c>
      <c r="H8" s="183" t="s">
        <v>10</v>
      </c>
      <c r="I8" s="183" t="s">
        <v>13</v>
      </c>
      <c r="J8" s="183" t="s">
        <v>0</v>
      </c>
      <c r="K8" s="183" t="s">
        <v>10</v>
      </c>
      <c r="L8" s="183" t="s">
        <v>13</v>
      </c>
      <c r="M8" s="183" t="s">
        <v>0</v>
      </c>
      <c r="N8" s="183" t="s">
        <v>10</v>
      </c>
      <c r="O8" s="183" t="s">
        <v>13</v>
      </c>
      <c r="P8" s="183" t="s">
        <v>0</v>
      </c>
      <c r="Q8" s="211" t="s">
        <v>10</v>
      </c>
      <c r="R8" s="183" t="s">
        <v>13</v>
      </c>
      <c r="S8" s="183" t="s">
        <v>0</v>
      </c>
      <c r="T8" s="183" t="s">
        <v>10</v>
      </c>
      <c r="U8" s="183" t="s">
        <v>13</v>
      </c>
      <c r="V8" s="183" t="s">
        <v>0</v>
      </c>
      <c r="W8" s="183" t="s">
        <v>10</v>
      </c>
      <c r="X8" s="183" t="s">
        <v>13</v>
      </c>
      <c r="Y8" s="183" t="s">
        <v>0</v>
      </c>
      <c r="Z8" s="183" t="s">
        <v>10</v>
      </c>
      <c r="AA8" s="184" t="s">
        <v>13</v>
      </c>
      <c r="AB8" s="184" t="s">
        <v>0</v>
      </c>
      <c r="AC8" s="183" t="s">
        <v>10</v>
      </c>
      <c r="AD8" s="183" t="s">
        <v>13</v>
      </c>
      <c r="AE8" s="183" t="s">
        <v>0</v>
      </c>
      <c r="AF8" s="183" t="s">
        <v>10</v>
      </c>
      <c r="AG8" s="183" t="s">
        <v>13</v>
      </c>
      <c r="AH8" s="183" t="s">
        <v>0</v>
      </c>
      <c r="AI8" s="183" t="s">
        <v>10</v>
      </c>
      <c r="AJ8" s="183" t="s">
        <v>13</v>
      </c>
      <c r="AK8" s="183" t="s">
        <v>0</v>
      </c>
      <c r="AL8" s="183" t="s">
        <v>47</v>
      </c>
      <c r="AM8" s="183" t="s">
        <v>13</v>
      </c>
      <c r="AN8" s="183" t="s">
        <v>0</v>
      </c>
    </row>
    <row r="9" spans="2:47" s="8" customFormat="1" ht="13.2" x14ac:dyDescent="0.3">
      <c r="B9" s="410"/>
      <c r="C9" s="411"/>
      <c r="D9" s="412"/>
      <c r="E9" s="185">
        <f>E7</f>
        <v>44287</v>
      </c>
      <c r="F9" s="186"/>
      <c r="G9" s="358"/>
      <c r="H9" s="185">
        <f>H7</f>
        <v>44317</v>
      </c>
      <c r="I9" s="186"/>
      <c r="J9" s="358"/>
      <c r="K9" s="185">
        <f t="shared" ref="K9:AC9" si="0">K7</f>
        <v>44348</v>
      </c>
      <c r="L9" s="186"/>
      <c r="M9" s="358"/>
      <c r="N9" s="185">
        <f t="shared" si="0"/>
        <v>44378</v>
      </c>
      <c r="O9" s="186"/>
      <c r="P9" s="358"/>
      <c r="Q9" s="212">
        <f t="shared" si="0"/>
        <v>44409</v>
      </c>
      <c r="R9" s="186"/>
      <c r="S9" s="358"/>
      <c r="T9" s="185">
        <f t="shared" si="0"/>
        <v>44440</v>
      </c>
      <c r="U9" s="186"/>
      <c r="V9" s="358"/>
      <c r="W9" s="185">
        <f t="shared" si="0"/>
        <v>44470</v>
      </c>
      <c r="X9" s="186"/>
      <c r="Y9" s="358"/>
      <c r="Z9" s="185">
        <f t="shared" si="0"/>
        <v>44501</v>
      </c>
      <c r="AA9" s="186"/>
      <c r="AB9" s="358"/>
      <c r="AC9" s="185">
        <f t="shared" si="0"/>
        <v>44531</v>
      </c>
      <c r="AD9" s="186"/>
      <c r="AE9" s="358"/>
      <c r="AF9" s="185">
        <f>AF7</f>
        <v>44562</v>
      </c>
      <c r="AG9" s="186"/>
      <c r="AH9" s="358"/>
      <c r="AI9" s="185">
        <f>AI7</f>
        <v>44593</v>
      </c>
      <c r="AJ9" s="187"/>
      <c r="AK9" s="188"/>
      <c r="AL9" s="296">
        <f>AL7</f>
        <v>44621</v>
      </c>
      <c r="AM9" s="297"/>
      <c r="AN9" s="298"/>
    </row>
    <row r="10" spans="2:47" s="8" customFormat="1" ht="13.2" x14ac:dyDescent="0.3">
      <c r="B10" s="410"/>
      <c r="C10" s="413"/>
      <c r="D10" s="412"/>
      <c r="E10" s="189">
        <f>E9+1</f>
        <v>44288</v>
      </c>
      <c r="F10" s="187"/>
      <c r="G10" s="188"/>
      <c r="H10" s="189">
        <f>H9+1</f>
        <v>44318</v>
      </c>
      <c r="I10" s="187"/>
      <c r="J10" s="188"/>
      <c r="K10" s="189">
        <f t="shared" ref="K10:AC25" si="1">K9+1</f>
        <v>44349</v>
      </c>
      <c r="L10" s="187"/>
      <c r="M10" s="188"/>
      <c r="N10" s="189">
        <f t="shared" si="1"/>
        <v>44379</v>
      </c>
      <c r="O10" s="187"/>
      <c r="P10" s="188"/>
      <c r="Q10" s="213">
        <f t="shared" si="1"/>
        <v>44410</v>
      </c>
      <c r="R10" s="187"/>
      <c r="S10" s="188"/>
      <c r="T10" s="189">
        <f t="shared" si="1"/>
        <v>44441</v>
      </c>
      <c r="U10" s="187"/>
      <c r="V10" s="188"/>
      <c r="W10" s="189">
        <f t="shared" si="1"/>
        <v>44471</v>
      </c>
      <c r="X10" s="187"/>
      <c r="Y10" s="188"/>
      <c r="Z10" s="189">
        <f t="shared" si="1"/>
        <v>44502</v>
      </c>
      <c r="AA10" s="187"/>
      <c r="AB10" s="188"/>
      <c r="AC10" s="189">
        <f t="shared" si="1"/>
        <v>44532</v>
      </c>
      <c r="AD10" s="187"/>
      <c r="AE10" s="188"/>
      <c r="AF10" s="189">
        <f t="shared" ref="AF10:AF36" si="2">AF9+1</f>
        <v>44563</v>
      </c>
      <c r="AG10" s="187"/>
      <c r="AH10" s="188"/>
      <c r="AI10" s="189">
        <f t="shared" ref="AI10:AI36" si="3">AI9+1</f>
        <v>44594</v>
      </c>
      <c r="AJ10" s="187"/>
      <c r="AK10" s="188"/>
      <c r="AL10" s="189">
        <f t="shared" ref="AL10:AL14" si="4">AL9+1</f>
        <v>44622</v>
      </c>
      <c r="AM10" s="187"/>
      <c r="AN10" s="188"/>
    </row>
    <row r="11" spans="2:47" s="8" customFormat="1" ht="13.2" x14ac:dyDescent="0.3">
      <c r="B11" s="410"/>
      <c r="C11" s="413"/>
      <c r="D11" s="412"/>
      <c r="E11" s="189">
        <f t="shared" ref="E11:E36" si="5">E10+1</f>
        <v>44289</v>
      </c>
      <c r="F11" s="187"/>
      <c r="G11" s="188"/>
      <c r="H11" s="189">
        <f t="shared" ref="H11:H36" si="6">H10+1</f>
        <v>44319</v>
      </c>
      <c r="I11" s="187"/>
      <c r="J11" s="188"/>
      <c r="K11" s="189">
        <f t="shared" si="1"/>
        <v>44350</v>
      </c>
      <c r="L11" s="187"/>
      <c r="M11" s="188"/>
      <c r="N11" s="189">
        <f t="shared" si="1"/>
        <v>44380</v>
      </c>
      <c r="O11" s="187"/>
      <c r="P11" s="188"/>
      <c r="Q11" s="213">
        <f t="shared" si="1"/>
        <v>44411</v>
      </c>
      <c r="R11" s="187"/>
      <c r="S11" s="188"/>
      <c r="T11" s="189">
        <f t="shared" si="1"/>
        <v>44442</v>
      </c>
      <c r="U11" s="187"/>
      <c r="V11" s="188"/>
      <c r="W11" s="189">
        <f t="shared" si="1"/>
        <v>44472</v>
      </c>
      <c r="X11" s="187"/>
      <c r="Y11" s="188"/>
      <c r="Z11" s="189">
        <f t="shared" si="1"/>
        <v>44503</v>
      </c>
      <c r="AA11" s="187"/>
      <c r="AB11" s="188"/>
      <c r="AC11" s="189">
        <f t="shared" si="1"/>
        <v>44533</v>
      </c>
      <c r="AD11" s="187"/>
      <c r="AE11" s="188"/>
      <c r="AF11" s="189">
        <f t="shared" si="2"/>
        <v>44564</v>
      </c>
      <c r="AG11" s="187"/>
      <c r="AH11" s="188"/>
      <c r="AI11" s="189">
        <f t="shared" si="3"/>
        <v>44595</v>
      </c>
      <c r="AJ11" s="187"/>
      <c r="AK11" s="188"/>
      <c r="AL11" s="189">
        <f t="shared" si="4"/>
        <v>44623</v>
      </c>
      <c r="AM11" s="187"/>
      <c r="AN11" s="188"/>
    </row>
    <row r="12" spans="2:47" s="8" customFormat="1" ht="13.2" x14ac:dyDescent="0.3">
      <c r="B12" s="410"/>
      <c r="C12" s="413"/>
      <c r="D12" s="412"/>
      <c r="E12" s="189">
        <f t="shared" si="5"/>
        <v>44290</v>
      </c>
      <c r="F12" s="187"/>
      <c r="G12" s="188"/>
      <c r="H12" s="189">
        <f>H11+1</f>
        <v>44320</v>
      </c>
      <c r="I12" s="187"/>
      <c r="J12" s="188"/>
      <c r="K12" s="189">
        <f t="shared" si="1"/>
        <v>44351</v>
      </c>
      <c r="L12" s="187"/>
      <c r="M12" s="188"/>
      <c r="N12" s="189">
        <f t="shared" si="1"/>
        <v>44381</v>
      </c>
      <c r="O12" s="187"/>
      <c r="P12" s="188"/>
      <c r="Q12" s="213">
        <f t="shared" si="1"/>
        <v>44412</v>
      </c>
      <c r="R12" s="187"/>
      <c r="S12" s="188"/>
      <c r="T12" s="189">
        <f t="shared" si="1"/>
        <v>44443</v>
      </c>
      <c r="U12" s="187"/>
      <c r="V12" s="188"/>
      <c r="W12" s="189">
        <f t="shared" si="1"/>
        <v>44473</v>
      </c>
      <c r="X12" s="187"/>
      <c r="Y12" s="188"/>
      <c r="Z12" s="189">
        <f t="shared" si="1"/>
        <v>44504</v>
      </c>
      <c r="AA12" s="187"/>
      <c r="AB12" s="188"/>
      <c r="AC12" s="189">
        <f t="shared" si="1"/>
        <v>44534</v>
      </c>
      <c r="AD12" s="187"/>
      <c r="AE12" s="188"/>
      <c r="AF12" s="189">
        <f t="shared" si="2"/>
        <v>44565</v>
      </c>
      <c r="AG12" s="187"/>
      <c r="AH12" s="188"/>
      <c r="AI12" s="189">
        <f t="shared" si="3"/>
        <v>44596</v>
      </c>
      <c r="AJ12" s="187"/>
      <c r="AK12" s="188"/>
      <c r="AL12" s="189">
        <f t="shared" si="4"/>
        <v>44624</v>
      </c>
      <c r="AM12" s="187"/>
      <c r="AN12" s="188"/>
    </row>
    <row r="13" spans="2:47" s="8" customFormat="1" ht="13.2" x14ac:dyDescent="0.3">
      <c r="B13" s="410"/>
      <c r="C13" s="413"/>
      <c r="D13" s="412"/>
      <c r="E13" s="189">
        <f t="shared" si="5"/>
        <v>44291</v>
      </c>
      <c r="F13" s="187"/>
      <c r="G13" s="188"/>
      <c r="H13" s="189">
        <f t="shared" si="6"/>
        <v>44321</v>
      </c>
      <c r="I13" s="187"/>
      <c r="J13" s="188"/>
      <c r="K13" s="189">
        <f t="shared" si="1"/>
        <v>44352</v>
      </c>
      <c r="L13" s="187"/>
      <c r="M13" s="188"/>
      <c r="N13" s="189">
        <f t="shared" si="1"/>
        <v>44382</v>
      </c>
      <c r="O13" s="187"/>
      <c r="P13" s="188"/>
      <c r="Q13" s="213">
        <f t="shared" si="1"/>
        <v>44413</v>
      </c>
      <c r="R13" s="187"/>
      <c r="S13" s="188"/>
      <c r="T13" s="189">
        <f t="shared" si="1"/>
        <v>44444</v>
      </c>
      <c r="U13" s="187"/>
      <c r="V13" s="188"/>
      <c r="W13" s="189">
        <f t="shared" si="1"/>
        <v>44474</v>
      </c>
      <c r="X13" s="187"/>
      <c r="Y13" s="188"/>
      <c r="Z13" s="189">
        <f t="shared" si="1"/>
        <v>44505</v>
      </c>
      <c r="AA13" s="187"/>
      <c r="AB13" s="188"/>
      <c r="AC13" s="189">
        <f t="shared" si="1"/>
        <v>44535</v>
      </c>
      <c r="AD13" s="187"/>
      <c r="AE13" s="188"/>
      <c r="AF13" s="189">
        <f t="shared" si="2"/>
        <v>44566</v>
      </c>
      <c r="AG13" s="187"/>
      <c r="AH13" s="188"/>
      <c r="AI13" s="189">
        <f t="shared" si="3"/>
        <v>44597</v>
      </c>
      <c r="AJ13" s="187"/>
      <c r="AK13" s="188"/>
      <c r="AL13" s="189">
        <f t="shared" si="4"/>
        <v>44625</v>
      </c>
      <c r="AM13" s="187"/>
      <c r="AN13" s="188"/>
    </row>
    <row r="14" spans="2:47" s="8" customFormat="1" ht="13.8" thickBot="1" x14ac:dyDescent="0.35">
      <c r="B14" s="414"/>
      <c r="C14" s="415"/>
      <c r="D14" s="416"/>
      <c r="E14" s="189">
        <f t="shared" si="5"/>
        <v>44292</v>
      </c>
      <c r="F14" s="187"/>
      <c r="G14" s="188"/>
      <c r="H14" s="189">
        <f t="shared" si="6"/>
        <v>44322</v>
      </c>
      <c r="I14" s="187"/>
      <c r="J14" s="188"/>
      <c r="K14" s="189">
        <f t="shared" si="1"/>
        <v>44353</v>
      </c>
      <c r="L14" s="187"/>
      <c r="M14" s="188"/>
      <c r="N14" s="189">
        <f t="shared" si="1"/>
        <v>44383</v>
      </c>
      <c r="O14" s="187"/>
      <c r="P14" s="188"/>
      <c r="Q14" s="213">
        <f t="shared" si="1"/>
        <v>44414</v>
      </c>
      <c r="R14" s="187"/>
      <c r="S14" s="188"/>
      <c r="T14" s="189">
        <f t="shared" si="1"/>
        <v>44445</v>
      </c>
      <c r="U14" s="187"/>
      <c r="V14" s="188"/>
      <c r="W14" s="189">
        <f t="shared" si="1"/>
        <v>44475</v>
      </c>
      <c r="X14" s="187"/>
      <c r="Y14" s="188"/>
      <c r="Z14" s="189">
        <f t="shared" si="1"/>
        <v>44506</v>
      </c>
      <c r="AA14" s="187"/>
      <c r="AB14" s="188"/>
      <c r="AC14" s="189">
        <f t="shared" si="1"/>
        <v>44536</v>
      </c>
      <c r="AD14" s="187"/>
      <c r="AE14" s="188"/>
      <c r="AF14" s="189">
        <f t="shared" si="2"/>
        <v>44567</v>
      </c>
      <c r="AG14" s="187"/>
      <c r="AH14" s="188"/>
      <c r="AI14" s="189">
        <f t="shared" si="3"/>
        <v>44598</v>
      </c>
      <c r="AJ14" s="187"/>
      <c r="AK14" s="188"/>
      <c r="AL14" s="267">
        <f t="shared" si="4"/>
        <v>44626</v>
      </c>
      <c r="AM14" s="295"/>
      <c r="AN14" s="268"/>
    </row>
    <row r="15" spans="2:47" s="8" customFormat="1" ht="13.8" thickTop="1" x14ac:dyDescent="0.3">
      <c r="B15" s="348">
        <f>B7+6</f>
        <v>44262</v>
      </c>
      <c r="C15" s="349"/>
      <c r="D15" s="350"/>
      <c r="E15" s="189">
        <f t="shared" si="5"/>
        <v>44293</v>
      </c>
      <c r="F15" s="187"/>
      <c r="G15" s="188"/>
      <c r="H15" s="189">
        <f t="shared" si="6"/>
        <v>44323</v>
      </c>
      <c r="I15" s="187"/>
      <c r="J15" s="188"/>
      <c r="K15" s="189">
        <f t="shared" si="1"/>
        <v>44354</v>
      </c>
      <c r="L15" s="187"/>
      <c r="M15" s="188"/>
      <c r="N15" s="189">
        <f t="shared" si="1"/>
        <v>44384</v>
      </c>
      <c r="O15" s="187"/>
      <c r="P15" s="188"/>
      <c r="Q15" s="213">
        <f t="shared" si="1"/>
        <v>44415</v>
      </c>
      <c r="R15" s="187"/>
      <c r="S15" s="188"/>
      <c r="T15" s="189">
        <f t="shared" si="1"/>
        <v>44446</v>
      </c>
      <c r="U15" s="187"/>
      <c r="V15" s="188"/>
      <c r="W15" s="189">
        <f t="shared" si="1"/>
        <v>44476</v>
      </c>
      <c r="X15" s="187"/>
      <c r="Y15" s="188"/>
      <c r="Z15" s="189">
        <f t="shared" si="1"/>
        <v>44507</v>
      </c>
      <c r="AA15" s="187"/>
      <c r="AB15" s="188"/>
      <c r="AC15" s="189">
        <f t="shared" si="1"/>
        <v>44537</v>
      </c>
      <c r="AD15" s="187"/>
      <c r="AE15" s="188"/>
      <c r="AF15" s="189">
        <f t="shared" si="2"/>
        <v>44568</v>
      </c>
      <c r="AG15" s="187"/>
      <c r="AH15" s="188"/>
      <c r="AI15" s="189">
        <f t="shared" si="3"/>
        <v>44599</v>
      </c>
      <c r="AJ15" s="187"/>
      <c r="AK15" s="188"/>
      <c r="AL15" s="155"/>
      <c r="AM15" s="317"/>
      <c r="AN15" s="318"/>
    </row>
    <row r="16" spans="2:47" s="8" customFormat="1" ht="13.2" x14ac:dyDescent="0.3">
      <c r="B16" s="185">
        <f t="shared" ref="B16:B20" si="7">B15+1</f>
        <v>44263</v>
      </c>
      <c r="C16" s="190"/>
      <c r="D16" s="191"/>
      <c r="E16" s="189">
        <f t="shared" si="5"/>
        <v>44294</v>
      </c>
      <c r="F16" s="187"/>
      <c r="G16" s="188"/>
      <c r="H16" s="189">
        <f t="shared" si="6"/>
        <v>44324</v>
      </c>
      <c r="I16" s="187"/>
      <c r="J16" s="188"/>
      <c r="K16" s="189">
        <f t="shared" si="1"/>
        <v>44355</v>
      </c>
      <c r="L16" s="187"/>
      <c r="M16" s="188"/>
      <c r="N16" s="189">
        <f t="shared" si="1"/>
        <v>44385</v>
      </c>
      <c r="O16" s="187"/>
      <c r="P16" s="188"/>
      <c r="Q16" s="213">
        <f t="shared" si="1"/>
        <v>44416</v>
      </c>
      <c r="R16" s="187"/>
      <c r="S16" s="188"/>
      <c r="T16" s="189">
        <f t="shared" si="1"/>
        <v>44447</v>
      </c>
      <c r="U16" s="187"/>
      <c r="V16" s="188"/>
      <c r="W16" s="189">
        <f t="shared" si="1"/>
        <v>44477</v>
      </c>
      <c r="X16" s="187"/>
      <c r="Y16" s="188"/>
      <c r="Z16" s="189">
        <f t="shared" si="1"/>
        <v>44508</v>
      </c>
      <c r="AA16" s="187"/>
      <c r="AB16" s="188"/>
      <c r="AC16" s="189">
        <f t="shared" si="1"/>
        <v>44538</v>
      </c>
      <c r="AD16" s="187"/>
      <c r="AE16" s="188"/>
      <c r="AF16" s="189">
        <f t="shared" si="2"/>
        <v>44569</v>
      </c>
      <c r="AG16" s="187"/>
      <c r="AH16" s="188"/>
      <c r="AI16" s="189">
        <f t="shared" si="3"/>
        <v>44600</v>
      </c>
      <c r="AJ16" s="187"/>
      <c r="AK16" s="188"/>
      <c r="AL16" s="155"/>
      <c r="AM16" s="319"/>
      <c r="AN16" s="271"/>
    </row>
    <row r="17" spans="2:40" s="8" customFormat="1" ht="13.2" x14ac:dyDescent="0.3">
      <c r="B17" s="185">
        <f t="shared" si="7"/>
        <v>44264</v>
      </c>
      <c r="C17" s="190"/>
      <c r="D17" s="191"/>
      <c r="E17" s="189">
        <f t="shared" si="5"/>
        <v>44295</v>
      </c>
      <c r="F17" s="187"/>
      <c r="G17" s="188"/>
      <c r="H17" s="189">
        <f t="shared" si="6"/>
        <v>44325</v>
      </c>
      <c r="I17" s="187"/>
      <c r="J17" s="188"/>
      <c r="K17" s="189">
        <f t="shared" si="1"/>
        <v>44356</v>
      </c>
      <c r="L17" s="187"/>
      <c r="M17" s="188"/>
      <c r="N17" s="189">
        <f t="shared" si="1"/>
        <v>44386</v>
      </c>
      <c r="O17" s="187"/>
      <c r="P17" s="188"/>
      <c r="Q17" s="213">
        <f t="shared" si="1"/>
        <v>44417</v>
      </c>
      <c r="R17" s="187"/>
      <c r="S17" s="188"/>
      <c r="T17" s="189">
        <f t="shared" si="1"/>
        <v>44448</v>
      </c>
      <c r="U17" s="187"/>
      <c r="V17" s="188"/>
      <c r="W17" s="189">
        <f t="shared" si="1"/>
        <v>44478</v>
      </c>
      <c r="X17" s="187"/>
      <c r="Y17" s="188"/>
      <c r="Z17" s="189">
        <f t="shared" si="1"/>
        <v>44509</v>
      </c>
      <c r="AA17" s="187"/>
      <c r="AB17" s="188"/>
      <c r="AC17" s="189">
        <f t="shared" si="1"/>
        <v>44539</v>
      </c>
      <c r="AD17" s="187"/>
      <c r="AE17" s="188"/>
      <c r="AF17" s="189">
        <f t="shared" si="2"/>
        <v>44570</v>
      </c>
      <c r="AG17" s="187"/>
      <c r="AH17" s="188"/>
      <c r="AI17" s="189">
        <f t="shared" si="3"/>
        <v>44601</v>
      </c>
      <c r="AJ17" s="187"/>
      <c r="AK17" s="188"/>
      <c r="AL17" s="155"/>
      <c r="AM17" s="319"/>
      <c r="AN17" s="271"/>
    </row>
    <row r="18" spans="2:40" s="8" customFormat="1" ht="13.2" x14ac:dyDescent="0.3">
      <c r="B18" s="185">
        <f t="shared" si="7"/>
        <v>44265</v>
      </c>
      <c r="C18" s="190"/>
      <c r="D18" s="191"/>
      <c r="E18" s="189">
        <f t="shared" si="5"/>
        <v>44296</v>
      </c>
      <c r="F18" s="187"/>
      <c r="G18" s="188"/>
      <c r="H18" s="189">
        <f t="shared" si="6"/>
        <v>44326</v>
      </c>
      <c r="I18" s="187"/>
      <c r="J18" s="188"/>
      <c r="K18" s="189">
        <f t="shared" si="1"/>
        <v>44357</v>
      </c>
      <c r="L18" s="187"/>
      <c r="M18" s="188"/>
      <c r="N18" s="189">
        <f t="shared" si="1"/>
        <v>44387</v>
      </c>
      <c r="O18" s="187"/>
      <c r="P18" s="188"/>
      <c r="Q18" s="213">
        <f t="shared" si="1"/>
        <v>44418</v>
      </c>
      <c r="R18" s="187"/>
      <c r="S18" s="188"/>
      <c r="T18" s="189">
        <f t="shared" si="1"/>
        <v>44449</v>
      </c>
      <c r="U18" s="187"/>
      <c r="V18" s="188"/>
      <c r="W18" s="189">
        <f t="shared" si="1"/>
        <v>44479</v>
      </c>
      <c r="X18" s="187"/>
      <c r="Y18" s="188"/>
      <c r="Z18" s="189">
        <f t="shared" si="1"/>
        <v>44510</v>
      </c>
      <c r="AA18" s="187"/>
      <c r="AB18" s="188"/>
      <c r="AC18" s="189">
        <f t="shared" si="1"/>
        <v>44540</v>
      </c>
      <c r="AD18" s="187"/>
      <c r="AE18" s="188"/>
      <c r="AF18" s="189">
        <f t="shared" si="2"/>
        <v>44571</v>
      </c>
      <c r="AG18" s="187"/>
      <c r="AH18" s="188"/>
      <c r="AI18" s="189">
        <f t="shared" si="3"/>
        <v>44602</v>
      </c>
      <c r="AJ18" s="187"/>
      <c r="AK18" s="188"/>
      <c r="AL18" s="155"/>
      <c r="AM18" s="319"/>
      <c r="AN18" s="271"/>
    </row>
    <row r="19" spans="2:40" s="8" customFormat="1" ht="13.2" x14ac:dyDescent="0.3">
      <c r="B19" s="185">
        <f t="shared" si="7"/>
        <v>44266</v>
      </c>
      <c r="C19" s="190"/>
      <c r="D19" s="191"/>
      <c r="E19" s="189">
        <f t="shared" si="5"/>
        <v>44297</v>
      </c>
      <c r="F19" s="187"/>
      <c r="G19" s="188"/>
      <c r="H19" s="189">
        <f t="shared" si="6"/>
        <v>44327</v>
      </c>
      <c r="I19" s="187"/>
      <c r="J19" s="188"/>
      <c r="K19" s="189">
        <f t="shared" si="1"/>
        <v>44358</v>
      </c>
      <c r="L19" s="187"/>
      <c r="M19" s="188"/>
      <c r="N19" s="189">
        <f t="shared" si="1"/>
        <v>44388</v>
      </c>
      <c r="O19" s="187"/>
      <c r="P19" s="188"/>
      <c r="Q19" s="213">
        <f t="shared" si="1"/>
        <v>44419</v>
      </c>
      <c r="R19" s="187"/>
      <c r="S19" s="188"/>
      <c r="T19" s="189">
        <f t="shared" si="1"/>
        <v>44450</v>
      </c>
      <c r="U19" s="187"/>
      <c r="V19" s="188"/>
      <c r="W19" s="189">
        <f t="shared" si="1"/>
        <v>44480</v>
      </c>
      <c r="X19" s="187"/>
      <c r="Y19" s="188"/>
      <c r="Z19" s="189">
        <f t="shared" si="1"/>
        <v>44511</v>
      </c>
      <c r="AA19" s="187"/>
      <c r="AB19" s="188"/>
      <c r="AC19" s="189">
        <f t="shared" si="1"/>
        <v>44541</v>
      </c>
      <c r="AD19" s="187"/>
      <c r="AE19" s="188"/>
      <c r="AF19" s="189">
        <f t="shared" si="2"/>
        <v>44572</v>
      </c>
      <c r="AG19" s="187"/>
      <c r="AH19" s="188"/>
      <c r="AI19" s="189">
        <f t="shared" si="3"/>
        <v>44603</v>
      </c>
      <c r="AJ19" s="187"/>
      <c r="AK19" s="188"/>
      <c r="AL19" s="155"/>
      <c r="AM19" s="319"/>
      <c r="AN19" s="271"/>
    </row>
    <row r="20" spans="2:40" s="8" customFormat="1" ht="13.2" x14ac:dyDescent="0.3">
      <c r="B20" s="185">
        <f t="shared" si="7"/>
        <v>44267</v>
      </c>
      <c r="C20" s="190"/>
      <c r="D20" s="191"/>
      <c r="E20" s="189">
        <f t="shared" si="5"/>
        <v>44298</v>
      </c>
      <c r="F20" s="187"/>
      <c r="G20" s="188"/>
      <c r="H20" s="189">
        <f t="shared" si="6"/>
        <v>44328</v>
      </c>
      <c r="I20" s="187"/>
      <c r="J20" s="188"/>
      <c r="K20" s="189">
        <f t="shared" si="1"/>
        <v>44359</v>
      </c>
      <c r="L20" s="187"/>
      <c r="M20" s="188"/>
      <c r="N20" s="189">
        <f t="shared" si="1"/>
        <v>44389</v>
      </c>
      <c r="O20" s="187"/>
      <c r="P20" s="188"/>
      <c r="Q20" s="213">
        <f t="shared" si="1"/>
        <v>44420</v>
      </c>
      <c r="R20" s="187"/>
      <c r="S20" s="188"/>
      <c r="T20" s="189">
        <f t="shared" si="1"/>
        <v>44451</v>
      </c>
      <c r="U20" s="187"/>
      <c r="V20" s="188"/>
      <c r="W20" s="189">
        <f t="shared" si="1"/>
        <v>44481</v>
      </c>
      <c r="X20" s="187"/>
      <c r="Y20" s="188"/>
      <c r="Z20" s="189">
        <f t="shared" si="1"/>
        <v>44512</v>
      </c>
      <c r="AA20" s="187"/>
      <c r="AB20" s="188"/>
      <c r="AC20" s="189">
        <f t="shared" si="1"/>
        <v>44542</v>
      </c>
      <c r="AD20" s="187"/>
      <c r="AE20" s="188"/>
      <c r="AF20" s="189">
        <f t="shared" si="2"/>
        <v>44573</v>
      </c>
      <c r="AG20" s="187"/>
      <c r="AH20" s="188"/>
      <c r="AI20" s="189">
        <f t="shared" si="3"/>
        <v>44604</v>
      </c>
      <c r="AJ20" s="187"/>
      <c r="AK20" s="188"/>
      <c r="AL20" s="155"/>
      <c r="AM20" s="319"/>
      <c r="AN20" s="271"/>
    </row>
    <row r="21" spans="2:40" s="8" customFormat="1" ht="13.2" x14ac:dyDescent="0.3">
      <c r="B21" s="189">
        <f>B7+12</f>
        <v>44268</v>
      </c>
      <c r="C21" s="190"/>
      <c r="D21" s="191"/>
      <c r="E21" s="189">
        <f t="shared" si="5"/>
        <v>44299</v>
      </c>
      <c r="F21" s="187"/>
      <c r="G21" s="188"/>
      <c r="H21" s="189">
        <f t="shared" si="6"/>
        <v>44329</v>
      </c>
      <c r="I21" s="187"/>
      <c r="J21" s="188"/>
      <c r="K21" s="189">
        <f t="shared" si="1"/>
        <v>44360</v>
      </c>
      <c r="L21" s="187"/>
      <c r="M21" s="188"/>
      <c r="N21" s="189">
        <f t="shared" si="1"/>
        <v>44390</v>
      </c>
      <c r="O21" s="187"/>
      <c r="P21" s="188"/>
      <c r="Q21" s="213">
        <f t="shared" si="1"/>
        <v>44421</v>
      </c>
      <c r="R21" s="187"/>
      <c r="S21" s="188"/>
      <c r="T21" s="189">
        <f t="shared" si="1"/>
        <v>44452</v>
      </c>
      <c r="U21" s="187"/>
      <c r="V21" s="188"/>
      <c r="W21" s="189">
        <f t="shared" si="1"/>
        <v>44482</v>
      </c>
      <c r="X21" s="187"/>
      <c r="Y21" s="188"/>
      <c r="Z21" s="189">
        <f t="shared" si="1"/>
        <v>44513</v>
      </c>
      <c r="AA21" s="187"/>
      <c r="AB21" s="188"/>
      <c r="AC21" s="189">
        <f t="shared" si="1"/>
        <v>44543</v>
      </c>
      <c r="AD21" s="187"/>
      <c r="AE21" s="188"/>
      <c r="AF21" s="189">
        <f t="shared" si="2"/>
        <v>44574</v>
      </c>
      <c r="AG21" s="187"/>
      <c r="AH21" s="188"/>
      <c r="AI21" s="189">
        <f t="shared" si="3"/>
        <v>44605</v>
      </c>
      <c r="AJ21" s="187"/>
      <c r="AK21" s="188"/>
      <c r="AL21" s="155"/>
      <c r="AM21" s="319"/>
      <c r="AN21" s="271"/>
    </row>
    <row r="22" spans="2:40" s="8" customFormat="1" ht="13.2" x14ac:dyDescent="0.3">
      <c r="B22" s="189">
        <f t="shared" ref="B22:B36" si="8">B21+1</f>
        <v>44269</v>
      </c>
      <c r="C22" s="190"/>
      <c r="D22" s="191"/>
      <c r="E22" s="189">
        <f t="shared" si="5"/>
        <v>44300</v>
      </c>
      <c r="F22" s="187"/>
      <c r="G22" s="188"/>
      <c r="H22" s="189">
        <f t="shared" si="6"/>
        <v>44330</v>
      </c>
      <c r="I22" s="187"/>
      <c r="J22" s="188"/>
      <c r="K22" s="189">
        <f t="shared" si="1"/>
        <v>44361</v>
      </c>
      <c r="L22" s="187"/>
      <c r="M22" s="188"/>
      <c r="N22" s="189">
        <f t="shared" si="1"/>
        <v>44391</v>
      </c>
      <c r="O22" s="187"/>
      <c r="P22" s="188"/>
      <c r="Q22" s="213">
        <f t="shared" si="1"/>
        <v>44422</v>
      </c>
      <c r="R22" s="187"/>
      <c r="S22" s="188"/>
      <c r="T22" s="189">
        <f t="shared" si="1"/>
        <v>44453</v>
      </c>
      <c r="U22" s="187"/>
      <c r="V22" s="188"/>
      <c r="W22" s="189">
        <f t="shared" si="1"/>
        <v>44483</v>
      </c>
      <c r="X22" s="187"/>
      <c r="Y22" s="188"/>
      <c r="Z22" s="189">
        <f t="shared" si="1"/>
        <v>44514</v>
      </c>
      <c r="AA22" s="187"/>
      <c r="AB22" s="188"/>
      <c r="AC22" s="189">
        <f t="shared" si="1"/>
        <v>44544</v>
      </c>
      <c r="AD22" s="187"/>
      <c r="AE22" s="188"/>
      <c r="AF22" s="189">
        <f t="shared" si="2"/>
        <v>44575</v>
      </c>
      <c r="AG22" s="187"/>
      <c r="AH22" s="188"/>
      <c r="AI22" s="189">
        <f t="shared" si="3"/>
        <v>44606</v>
      </c>
      <c r="AJ22" s="187"/>
      <c r="AK22" s="188"/>
      <c r="AL22" s="155"/>
      <c r="AM22" s="155"/>
      <c r="AN22" s="155"/>
    </row>
    <row r="23" spans="2:40" s="8" customFormat="1" ht="13.2" x14ac:dyDescent="0.3">
      <c r="B23" s="189">
        <f t="shared" si="8"/>
        <v>44270</v>
      </c>
      <c r="C23" s="190"/>
      <c r="D23" s="191"/>
      <c r="E23" s="189">
        <f t="shared" si="5"/>
        <v>44301</v>
      </c>
      <c r="F23" s="187"/>
      <c r="G23" s="188"/>
      <c r="H23" s="189">
        <f t="shared" si="6"/>
        <v>44331</v>
      </c>
      <c r="I23" s="187"/>
      <c r="J23" s="188"/>
      <c r="K23" s="189">
        <f t="shared" si="1"/>
        <v>44362</v>
      </c>
      <c r="L23" s="187"/>
      <c r="M23" s="188"/>
      <c r="N23" s="189">
        <f t="shared" si="1"/>
        <v>44392</v>
      </c>
      <c r="O23" s="187"/>
      <c r="P23" s="188"/>
      <c r="Q23" s="213">
        <f t="shared" si="1"/>
        <v>44423</v>
      </c>
      <c r="R23" s="187"/>
      <c r="S23" s="188"/>
      <c r="T23" s="189">
        <f t="shared" si="1"/>
        <v>44454</v>
      </c>
      <c r="U23" s="187"/>
      <c r="V23" s="188"/>
      <c r="W23" s="189">
        <f t="shared" si="1"/>
        <v>44484</v>
      </c>
      <c r="X23" s="187"/>
      <c r="Y23" s="188"/>
      <c r="Z23" s="189">
        <f t="shared" si="1"/>
        <v>44515</v>
      </c>
      <c r="AA23" s="187"/>
      <c r="AB23" s="188"/>
      <c r="AC23" s="189">
        <f t="shared" si="1"/>
        <v>44545</v>
      </c>
      <c r="AD23" s="187"/>
      <c r="AE23" s="188"/>
      <c r="AF23" s="189">
        <f t="shared" si="2"/>
        <v>44576</v>
      </c>
      <c r="AG23" s="187"/>
      <c r="AH23" s="188"/>
      <c r="AI23" s="189">
        <f t="shared" si="3"/>
        <v>44607</v>
      </c>
      <c r="AJ23" s="187"/>
      <c r="AK23" s="188"/>
      <c r="AL23" s="155"/>
      <c r="AM23" s="155"/>
      <c r="AN23" s="155"/>
    </row>
    <row r="24" spans="2:40" s="8" customFormat="1" ht="13.2" x14ac:dyDescent="0.3">
      <c r="B24" s="189">
        <f t="shared" si="8"/>
        <v>44271</v>
      </c>
      <c r="C24" s="190"/>
      <c r="D24" s="191"/>
      <c r="E24" s="189">
        <f t="shared" si="5"/>
        <v>44302</v>
      </c>
      <c r="F24" s="187"/>
      <c r="G24" s="188"/>
      <c r="H24" s="189">
        <f t="shared" si="6"/>
        <v>44332</v>
      </c>
      <c r="I24" s="187"/>
      <c r="J24" s="188"/>
      <c r="K24" s="189">
        <f t="shared" si="1"/>
        <v>44363</v>
      </c>
      <c r="L24" s="187"/>
      <c r="M24" s="188"/>
      <c r="N24" s="189">
        <f t="shared" si="1"/>
        <v>44393</v>
      </c>
      <c r="O24" s="187"/>
      <c r="P24" s="188"/>
      <c r="Q24" s="213">
        <f t="shared" si="1"/>
        <v>44424</v>
      </c>
      <c r="R24" s="187"/>
      <c r="S24" s="188"/>
      <c r="T24" s="189">
        <f t="shared" si="1"/>
        <v>44455</v>
      </c>
      <c r="U24" s="187"/>
      <c r="V24" s="188"/>
      <c r="W24" s="189">
        <f t="shared" si="1"/>
        <v>44485</v>
      </c>
      <c r="X24" s="187"/>
      <c r="Y24" s="188"/>
      <c r="Z24" s="189">
        <f t="shared" si="1"/>
        <v>44516</v>
      </c>
      <c r="AA24" s="187"/>
      <c r="AB24" s="188"/>
      <c r="AC24" s="189">
        <f t="shared" si="1"/>
        <v>44546</v>
      </c>
      <c r="AD24" s="187"/>
      <c r="AE24" s="188"/>
      <c r="AF24" s="189">
        <f t="shared" si="2"/>
        <v>44577</v>
      </c>
      <c r="AG24" s="187"/>
      <c r="AH24" s="188"/>
      <c r="AI24" s="189">
        <f t="shared" si="3"/>
        <v>44608</v>
      </c>
      <c r="AJ24" s="187"/>
      <c r="AK24" s="188"/>
      <c r="AL24" s="155"/>
      <c r="AM24" s="155"/>
      <c r="AN24" s="155"/>
    </row>
    <row r="25" spans="2:40" s="8" customFormat="1" ht="13.2" x14ac:dyDescent="0.3">
      <c r="B25" s="189">
        <f t="shared" si="8"/>
        <v>44272</v>
      </c>
      <c r="C25" s="190"/>
      <c r="D25" s="191"/>
      <c r="E25" s="189">
        <f t="shared" si="5"/>
        <v>44303</v>
      </c>
      <c r="F25" s="187"/>
      <c r="G25" s="188"/>
      <c r="H25" s="189">
        <f t="shared" si="6"/>
        <v>44333</v>
      </c>
      <c r="I25" s="187"/>
      <c r="J25" s="188"/>
      <c r="K25" s="189">
        <f t="shared" si="1"/>
        <v>44364</v>
      </c>
      <c r="L25" s="187"/>
      <c r="M25" s="188"/>
      <c r="N25" s="189">
        <f t="shared" si="1"/>
        <v>44394</v>
      </c>
      <c r="O25" s="187"/>
      <c r="P25" s="188"/>
      <c r="Q25" s="213">
        <f t="shared" si="1"/>
        <v>44425</v>
      </c>
      <c r="R25" s="187"/>
      <c r="S25" s="188"/>
      <c r="T25" s="189">
        <f t="shared" si="1"/>
        <v>44456</v>
      </c>
      <c r="U25" s="187"/>
      <c r="V25" s="188"/>
      <c r="W25" s="189">
        <f t="shared" si="1"/>
        <v>44486</v>
      </c>
      <c r="X25" s="187"/>
      <c r="Y25" s="188"/>
      <c r="Z25" s="189">
        <f t="shared" si="1"/>
        <v>44517</v>
      </c>
      <c r="AA25" s="187"/>
      <c r="AB25" s="188"/>
      <c r="AC25" s="189">
        <f t="shared" si="1"/>
        <v>44547</v>
      </c>
      <c r="AD25" s="187"/>
      <c r="AE25" s="188"/>
      <c r="AF25" s="189">
        <f t="shared" si="2"/>
        <v>44578</v>
      </c>
      <c r="AG25" s="187"/>
      <c r="AH25" s="188"/>
      <c r="AI25" s="189">
        <f t="shared" si="3"/>
        <v>44609</v>
      </c>
      <c r="AJ25" s="187"/>
      <c r="AK25" s="188"/>
      <c r="AL25" s="155"/>
      <c r="AM25" s="155"/>
      <c r="AN25" s="155"/>
    </row>
    <row r="26" spans="2:40" s="8" customFormat="1" ht="13.2" x14ac:dyDescent="0.3">
      <c r="B26" s="189">
        <f t="shared" si="8"/>
        <v>44273</v>
      </c>
      <c r="C26" s="190"/>
      <c r="D26" s="191"/>
      <c r="E26" s="189">
        <f t="shared" si="5"/>
        <v>44304</v>
      </c>
      <c r="F26" s="187"/>
      <c r="G26" s="188"/>
      <c r="H26" s="189">
        <f t="shared" si="6"/>
        <v>44334</v>
      </c>
      <c r="I26" s="187"/>
      <c r="J26" s="188"/>
      <c r="K26" s="189">
        <f t="shared" ref="K26:K36" si="9">K25+1</f>
        <v>44365</v>
      </c>
      <c r="L26" s="187"/>
      <c r="M26" s="188"/>
      <c r="N26" s="189">
        <f t="shared" ref="N26:N36" si="10">N25+1</f>
        <v>44395</v>
      </c>
      <c r="O26" s="187"/>
      <c r="P26" s="188"/>
      <c r="Q26" s="213">
        <f t="shared" ref="Q26:Q36" si="11">Q25+1</f>
        <v>44426</v>
      </c>
      <c r="R26" s="187"/>
      <c r="S26" s="188"/>
      <c r="T26" s="189">
        <f t="shared" ref="T26:T38" si="12">T25+1</f>
        <v>44457</v>
      </c>
      <c r="U26" s="187"/>
      <c r="V26" s="188"/>
      <c r="W26" s="189">
        <f t="shared" ref="W26:W36" si="13">W25+1</f>
        <v>44487</v>
      </c>
      <c r="X26" s="187"/>
      <c r="Y26" s="188"/>
      <c r="Z26" s="189">
        <f t="shared" ref="Z26:Z36" si="14">Z25+1</f>
        <v>44518</v>
      </c>
      <c r="AA26" s="187"/>
      <c r="AB26" s="188"/>
      <c r="AC26" s="189">
        <f t="shared" ref="AC26:AC36" si="15">AC25+1</f>
        <v>44548</v>
      </c>
      <c r="AD26" s="187"/>
      <c r="AE26" s="188"/>
      <c r="AF26" s="189">
        <f t="shared" si="2"/>
        <v>44579</v>
      </c>
      <c r="AG26" s="187"/>
      <c r="AH26" s="188"/>
      <c r="AI26" s="189">
        <f t="shared" si="3"/>
        <v>44610</v>
      </c>
      <c r="AJ26" s="187"/>
      <c r="AK26" s="188"/>
      <c r="AL26" s="155"/>
      <c r="AM26" s="155"/>
      <c r="AN26" s="155"/>
    </row>
    <row r="27" spans="2:40" s="8" customFormat="1" ht="13.2" x14ac:dyDescent="0.3">
      <c r="B27" s="189">
        <f t="shared" si="8"/>
        <v>44274</v>
      </c>
      <c r="C27" s="190"/>
      <c r="D27" s="191"/>
      <c r="E27" s="189">
        <f t="shared" si="5"/>
        <v>44305</v>
      </c>
      <c r="F27" s="187"/>
      <c r="G27" s="188"/>
      <c r="H27" s="189">
        <f t="shared" si="6"/>
        <v>44335</v>
      </c>
      <c r="I27" s="187"/>
      <c r="J27" s="188"/>
      <c r="K27" s="189">
        <f t="shared" si="9"/>
        <v>44366</v>
      </c>
      <c r="L27" s="187"/>
      <c r="M27" s="188"/>
      <c r="N27" s="189">
        <f t="shared" si="10"/>
        <v>44396</v>
      </c>
      <c r="O27" s="187"/>
      <c r="P27" s="188"/>
      <c r="Q27" s="213">
        <f t="shared" si="11"/>
        <v>44427</v>
      </c>
      <c r="R27" s="187"/>
      <c r="S27" s="188"/>
      <c r="T27" s="189">
        <f t="shared" si="12"/>
        <v>44458</v>
      </c>
      <c r="U27" s="187"/>
      <c r="V27" s="188"/>
      <c r="W27" s="189">
        <f t="shared" si="13"/>
        <v>44488</v>
      </c>
      <c r="X27" s="187"/>
      <c r="Y27" s="188"/>
      <c r="Z27" s="189">
        <f t="shared" si="14"/>
        <v>44519</v>
      </c>
      <c r="AA27" s="187"/>
      <c r="AB27" s="188"/>
      <c r="AC27" s="189">
        <f t="shared" si="15"/>
        <v>44549</v>
      </c>
      <c r="AD27" s="187"/>
      <c r="AE27" s="188"/>
      <c r="AF27" s="189">
        <f t="shared" si="2"/>
        <v>44580</v>
      </c>
      <c r="AG27" s="187"/>
      <c r="AH27" s="188"/>
      <c r="AI27" s="189">
        <f t="shared" si="3"/>
        <v>44611</v>
      </c>
      <c r="AJ27" s="187"/>
      <c r="AK27" s="188"/>
      <c r="AL27" s="155"/>
      <c r="AM27" s="155"/>
      <c r="AN27" s="155"/>
    </row>
    <row r="28" spans="2:40" s="8" customFormat="1" ht="13.2" x14ac:dyDescent="0.3">
      <c r="B28" s="189">
        <f t="shared" si="8"/>
        <v>44275</v>
      </c>
      <c r="C28" s="190"/>
      <c r="D28" s="191"/>
      <c r="E28" s="189">
        <f t="shared" si="5"/>
        <v>44306</v>
      </c>
      <c r="F28" s="187"/>
      <c r="G28" s="188"/>
      <c r="H28" s="189">
        <f t="shared" si="6"/>
        <v>44336</v>
      </c>
      <c r="I28" s="187"/>
      <c r="J28" s="188"/>
      <c r="K28" s="189">
        <f t="shared" si="9"/>
        <v>44367</v>
      </c>
      <c r="L28" s="187"/>
      <c r="M28" s="188"/>
      <c r="N28" s="189">
        <f t="shared" si="10"/>
        <v>44397</v>
      </c>
      <c r="O28" s="187"/>
      <c r="P28" s="188"/>
      <c r="Q28" s="213">
        <f t="shared" si="11"/>
        <v>44428</v>
      </c>
      <c r="R28" s="187"/>
      <c r="S28" s="188"/>
      <c r="T28" s="189">
        <f t="shared" si="12"/>
        <v>44459</v>
      </c>
      <c r="U28" s="187"/>
      <c r="V28" s="188"/>
      <c r="W28" s="189">
        <f t="shared" si="13"/>
        <v>44489</v>
      </c>
      <c r="X28" s="187"/>
      <c r="Y28" s="188"/>
      <c r="Z28" s="189">
        <f t="shared" si="14"/>
        <v>44520</v>
      </c>
      <c r="AA28" s="187"/>
      <c r="AB28" s="188"/>
      <c r="AC28" s="189">
        <f t="shared" si="15"/>
        <v>44550</v>
      </c>
      <c r="AD28" s="187"/>
      <c r="AE28" s="188"/>
      <c r="AF28" s="189">
        <f t="shared" si="2"/>
        <v>44581</v>
      </c>
      <c r="AG28" s="187"/>
      <c r="AH28" s="188"/>
      <c r="AI28" s="189">
        <f t="shared" si="3"/>
        <v>44612</v>
      </c>
      <c r="AJ28" s="187"/>
      <c r="AK28" s="188"/>
      <c r="AL28" s="155"/>
      <c r="AM28" s="155"/>
      <c r="AN28" s="155"/>
    </row>
    <row r="29" spans="2:40" s="8" customFormat="1" ht="13.2" x14ac:dyDescent="0.3">
      <c r="B29" s="189">
        <f t="shared" si="8"/>
        <v>44276</v>
      </c>
      <c r="C29" s="190"/>
      <c r="D29" s="191"/>
      <c r="E29" s="189">
        <f t="shared" si="5"/>
        <v>44307</v>
      </c>
      <c r="F29" s="187"/>
      <c r="G29" s="188"/>
      <c r="H29" s="189">
        <f t="shared" si="6"/>
        <v>44337</v>
      </c>
      <c r="I29" s="187"/>
      <c r="J29" s="188"/>
      <c r="K29" s="189">
        <f t="shared" si="9"/>
        <v>44368</v>
      </c>
      <c r="L29" s="187"/>
      <c r="M29" s="188"/>
      <c r="N29" s="189">
        <f t="shared" si="10"/>
        <v>44398</v>
      </c>
      <c r="O29" s="187"/>
      <c r="P29" s="188"/>
      <c r="Q29" s="213">
        <f t="shared" si="11"/>
        <v>44429</v>
      </c>
      <c r="R29" s="187"/>
      <c r="S29" s="188"/>
      <c r="T29" s="189">
        <f t="shared" si="12"/>
        <v>44460</v>
      </c>
      <c r="U29" s="187"/>
      <c r="V29" s="188"/>
      <c r="W29" s="189">
        <f t="shared" si="13"/>
        <v>44490</v>
      </c>
      <c r="X29" s="187"/>
      <c r="Y29" s="188"/>
      <c r="Z29" s="189">
        <f t="shared" si="14"/>
        <v>44521</v>
      </c>
      <c r="AA29" s="187"/>
      <c r="AB29" s="188"/>
      <c r="AC29" s="189">
        <f t="shared" si="15"/>
        <v>44551</v>
      </c>
      <c r="AD29" s="187"/>
      <c r="AE29" s="188"/>
      <c r="AF29" s="189">
        <f t="shared" si="2"/>
        <v>44582</v>
      </c>
      <c r="AG29" s="187"/>
      <c r="AH29" s="188"/>
      <c r="AI29" s="189">
        <f t="shared" si="3"/>
        <v>44613</v>
      </c>
      <c r="AJ29" s="187"/>
      <c r="AK29" s="188"/>
      <c r="AL29" s="155"/>
      <c r="AM29" s="155"/>
      <c r="AN29" s="155"/>
    </row>
    <row r="30" spans="2:40" s="8" customFormat="1" ht="13.2" x14ac:dyDescent="0.3">
      <c r="B30" s="189">
        <f t="shared" si="8"/>
        <v>44277</v>
      </c>
      <c r="C30" s="190"/>
      <c r="D30" s="191"/>
      <c r="E30" s="189">
        <f t="shared" si="5"/>
        <v>44308</v>
      </c>
      <c r="F30" s="187"/>
      <c r="G30" s="188"/>
      <c r="H30" s="189">
        <f t="shared" si="6"/>
        <v>44338</v>
      </c>
      <c r="I30" s="187"/>
      <c r="J30" s="188"/>
      <c r="K30" s="189">
        <f t="shared" si="9"/>
        <v>44369</v>
      </c>
      <c r="L30" s="187"/>
      <c r="M30" s="188"/>
      <c r="N30" s="189">
        <f t="shared" si="10"/>
        <v>44399</v>
      </c>
      <c r="O30" s="187"/>
      <c r="P30" s="188"/>
      <c r="Q30" s="213">
        <f t="shared" si="11"/>
        <v>44430</v>
      </c>
      <c r="R30" s="187"/>
      <c r="S30" s="188"/>
      <c r="T30" s="189">
        <f t="shared" si="12"/>
        <v>44461</v>
      </c>
      <c r="U30" s="187"/>
      <c r="V30" s="188"/>
      <c r="W30" s="189">
        <f t="shared" si="13"/>
        <v>44491</v>
      </c>
      <c r="X30" s="187"/>
      <c r="Y30" s="188"/>
      <c r="Z30" s="189">
        <f t="shared" si="14"/>
        <v>44522</v>
      </c>
      <c r="AA30" s="187"/>
      <c r="AB30" s="188"/>
      <c r="AC30" s="189">
        <f t="shared" si="15"/>
        <v>44552</v>
      </c>
      <c r="AD30" s="187"/>
      <c r="AE30" s="188"/>
      <c r="AF30" s="189">
        <f t="shared" si="2"/>
        <v>44583</v>
      </c>
      <c r="AG30" s="187"/>
      <c r="AH30" s="188"/>
      <c r="AI30" s="189">
        <f t="shared" si="3"/>
        <v>44614</v>
      </c>
      <c r="AJ30" s="187"/>
      <c r="AK30" s="188"/>
      <c r="AL30" s="155"/>
      <c r="AM30" s="155"/>
      <c r="AN30" s="155"/>
    </row>
    <row r="31" spans="2:40" s="8" customFormat="1" ht="13.2" x14ac:dyDescent="0.3">
      <c r="B31" s="189">
        <f t="shared" si="8"/>
        <v>44278</v>
      </c>
      <c r="C31" s="190"/>
      <c r="D31" s="191"/>
      <c r="E31" s="189">
        <f t="shared" si="5"/>
        <v>44309</v>
      </c>
      <c r="F31" s="187"/>
      <c r="G31" s="188"/>
      <c r="H31" s="189">
        <f t="shared" si="6"/>
        <v>44339</v>
      </c>
      <c r="I31" s="187"/>
      <c r="J31" s="188"/>
      <c r="K31" s="189">
        <f t="shared" si="9"/>
        <v>44370</v>
      </c>
      <c r="L31" s="187"/>
      <c r="M31" s="188"/>
      <c r="N31" s="189">
        <f t="shared" si="10"/>
        <v>44400</v>
      </c>
      <c r="O31" s="187"/>
      <c r="P31" s="188"/>
      <c r="Q31" s="213">
        <f t="shared" si="11"/>
        <v>44431</v>
      </c>
      <c r="R31" s="187"/>
      <c r="S31" s="188"/>
      <c r="T31" s="189">
        <f t="shared" si="12"/>
        <v>44462</v>
      </c>
      <c r="U31" s="187"/>
      <c r="V31" s="188"/>
      <c r="W31" s="189">
        <f t="shared" si="13"/>
        <v>44492</v>
      </c>
      <c r="X31" s="187"/>
      <c r="Y31" s="188"/>
      <c r="Z31" s="189">
        <f t="shared" si="14"/>
        <v>44523</v>
      </c>
      <c r="AA31" s="187"/>
      <c r="AB31" s="188"/>
      <c r="AC31" s="189">
        <f t="shared" si="15"/>
        <v>44553</v>
      </c>
      <c r="AD31" s="187"/>
      <c r="AE31" s="188"/>
      <c r="AF31" s="189">
        <f t="shared" si="2"/>
        <v>44584</v>
      </c>
      <c r="AG31" s="187"/>
      <c r="AH31" s="188"/>
      <c r="AI31" s="189">
        <f t="shared" si="3"/>
        <v>44615</v>
      </c>
      <c r="AJ31" s="187"/>
      <c r="AK31" s="188"/>
      <c r="AL31" s="155"/>
      <c r="AM31" s="155"/>
      <c r="AN31" s="155"/>
    </row>
    <row r="32" spans="2:40" s="8" customFormat="1" ht="13.2" x14ac:dyDescent="0.3">
      <c r="B32" s="189">
        <f t="shared" si="8"/>
        <v>44279</v>
      </c>
      <c r="C32" s="190"/>
      <c r="D32" s="191"/>
      <c r="E32" s="189">
        <f t="shared" si="5"/>
        <v>44310</v>
      </c>
      <c r="F32" s="187"/>
      <c r="G32" s="188"/>
      <c r="H32" s="189">
        <f t="shared" si="6"/>
        <v>44340</v>
      </c>
      <c r="I32" s="187"/>
      <c r="J32" s="188"/>
      <c r="K32" s="189">
        <f t="shared" si="9"/>
        <v>44371</v>
      </c>
      <c r="L32" s="187"/>
      <c r="M32" s="188"/>
      <c r="N32" s="189">
        <f t="shared" si="10"/>
        <v>44401</v>
      </c>
      <c r="O32" s="187"/>
      <c r="P32" s="188"/>
      <c r="Q32" s="213">
        <f t="shared" si="11"/>
        <v>44432</v>
      </c>
      <c r="R32" s="187"/>
      <c r="S32" s="188"/>
      <c r="T32" s="189">
        <f t="shared" si="12"/>
        <v>44463</v>
      </c>
      <c r="U32" s="187"/>
      <c r="V32" s="188"/>
      <c r="W32" s="189">
        <f t="shared" si="13"/>
        <v>44493</v>
      </c>
      <c r="X32" s="187"/>
      <c r="Y32" s="188"/>
      <c r="Z32" s="189">
        <f t="shared" si="14"/>
        <v>44524</v>
      </c>
      <c r="AA32" s="187"/>
      <c r="AB32" s="188"/>
      <c r="AC32" s="189">
        <f t="shared" si="15"/>
        <v>44554</v>
      </c>
      <c r="AD32" s="187"/>
      <c r="AE32" s="188"/>
      <c r="AF32" s="189">
        <f t="shared" si="2"/>
        <v>44585</v>
      </c>
      <c r="AG32" s="187"/>
      <c r="AH32" s="188"/>
      <c r="AI32" s="189">
        <f t="shared" si="3"/>
        <v>44616</v>
      </c>
      <c r="AJ32" s="187"/>
      <c r="AK32" s="188"/>
      <c r="AL32" s="155"/>
      <c r="AM32" s="155"/>
      <c r="AN32" s="155"/>
    </row>
    <row r="33" spans="1:46" s="8" customFormat="1" ht="13.2" x14ac:dyDescent="0.3">
      <c r="B33" s="189">
        <f t="shared" si="8"/>
        <v>44280</v>
      </c>
      <c r="C33" s="190"/>
      <c r="D33" s="191"/>
      <c r="E33" s="189">
        <f t="shared" si="5"/>
        <v>44311</v>
      </c>
      <c r="F33" s="187"/>
      <c r="G33" s="188"/>
      <c r="H33" s="189">
        <f t="shared" si="6"/>
        <v>44341</v>
      </c>
      <c r="I33" s="187"/>
      <c r="J33" s="188"/>
      <c r="K33" s="189">
        <f t="shared" si="9"/>
        <v>44372</v>
      </c>
      <c r="L33" s="187"/>
      <c r="M33" s="188"/>
      <c r="N33" s="189">
        <f t="shared" si="10"/>
        <v>44402</v>
      </c>
      <c r="O33" s="187"/>
      <c r="P33" s="188"/>
      <c r="Q33" s="213">
        <f t="shared" si="11"/>
        <v>44433</v>
      </c>
      <c r="R33" s="187"/>
      <c r="S33" s="188"/>
      <c r="T33" s="189">
        <f t="shared" si="12"/>
        <v>44464</v>
      </c>
      <c r="U33" s="187"/>
      <c r="V33" s="188"/>
      <c r="W33" s="189">
        <f t="shared" si="13"/>
        <v>44494</v>
      </c>
      <c r="X33" s="187"/>
      <c r="Y33" s="188"/>
      <c r="Z33" s="189">
        <f t="shared" si="14"/>
        <v>44525</v>
      </c>
      <c r="AA33" s="187"/>
      <c r="AB33" s="188"/>
      <c r="AC33" s="189">
        <f t="shared" si="15"/>
        <v>44555</v>
      </c>
      <c r="AD33" s="187"/>
      <c r="AE33" s="188"/>
      <c r="AF33" s="189">
        <f t="shared" si="2"/>
        <v>44586</v>
      </c>
      <c r="AG33" s="187"/>
      <c r="AH33" s="188"/>
      <c r="AI33" s="189">
        <f t="shared" si="3"/>
        <v>44617</v>
      </c>
      <c r="AJ33" s="187"/>
      <c r="AK33" s="188"/>
      <c r="AL33" s="155"/>
      <c r="AM33" s="155"/>
      <c r="AN33" s="155"/>
    </row>
    <row r="34" spans="1:46" s="8" customFormat="1" ht="13.2" x14ac:dyDescent="0.3">
      <c r="B34" s="189">
        <f t="shared" si="8"/>
        <v>44281</v>
      </c>
      <c r="C34" s="190"/>
      <c r="D34" s="191"/>
      <c r="E34" s="189">
        <f t="shared" si="5"/>
        <v>44312</v>
      </c>
      <c r="F34" s="187"/>
      <c r="G34" s="188"/>
      <c r="H34" s="189">
        <f t="shared" si="6"/>
        <v>44342</v>
      </c>
      <c r="I34" s="187"/>
      <c r="J34" s="188"/>
      <c r="K34" s="189">
        <f t="shared" si="9"/>
        <v>44373</v>
      </c>
      <c r="L34" s="187"/>
      <c r="M34" s="188"/>
      <c r="N34" s="189">
        <f t="shared" si="10"/>
        <v>44403</v>
      </c>
      <c r="O34" s="187"/>
      <c r="P34" s="188"/>
      <c r="Q34" s="213">
        <f t="shared" si="11"/>
        <v>44434</v>
      </c>
      <c r="R34" s="187"/>
      <c r="S34" s="188"/>
      <c r="T34" s="189">
        <f t="shared" si="12"/>
        <v>44465</v>
      </c>
      <c r="U34" s="187"/>
      <c r="V34" s="188"/>
      <c r="W34" s="189">
        <f t="shared" si="13"/>
        <v>44495</v>
      </c>
      <c r="X34" s="187"/>
      <c r="Y34" s="188"/>
      <c r="Z34" s="189">
        <f t="shared" si="14"/>
        <v>44526</v>
      </c>
      <c r="AA34" s="187"/>
      <c r="AB34" s="188"/>
      <c r="AC34" s="189">
        <f t="shared" si="15"/>
        <v>44556</v>
      </c>
      <c r="AD34" s="187"/>
      <c r="AE34" s="188"/>
      <c r="AF34" s="189">
        <f t="shared" si="2"/>
        <v>44587</v>
      </c>
      <c r="AG34" s="187"/>
      <c r="AH34" s="188"/>
      <c r="AI34" s="189">
        <f t="shared" si="3"/>
        <v>44618</v>
      </c>
      <c r="AJ34" s="187"/>
      <c r="AK34" s="188"/>
      <c r="AL34" s="155"/>
      <c r="AM34" s="155"/>
      <c r="AN34" s="155"/>
    </row>
    <row r="35" spans="1:46" s="8" customFormat="1" ht="13.2" x14ac:dyDescent="0.3">
      <c r="B35" s="189">
        <f t="shared" si="8"/>
        <v>44282</v>
      </c>
      <c r="C35" s="190"/>
      <c r="D35" s="191"/>
      <c r="E35" s="189">
        <f t="shared" si="5"/>
        <v>44313</v>
      </c>
      <c r="F35" s="187"/>
      <c r="G35" s="188"/>
      <c r="H35" s="189">
        <f t="shared" si="6"/>
        <v>44343</v>
      </c>
      <c r="I35" s="187"/>
      <c r="J35" s="188"/>
      <c r="K35" s="189">
        <f t="shared" si="9"/>
        <v>44374</v>
      </c>
      <c r="L35" s="187"/>
      <c r="M35" s="188"/>
      <c r="N35" s="189">
        <f t="shared" si="10"/>
        <v>44404</v>
      </c>
      <c r="O35" s="187"/>
      <c r="P35" s="188"/>
      <c r="Q35" s="213">
        <f t="shared" si="11"/>
        <v>44435</v>
      </c>
      <c r="R35" s="187"/>
      <c r="S35" s="188"/>
      <c r="T35" s="189">
        <f t="shared" si="12"/>
        <v>44466</v>
      </c>
      <c r="U35" s="187"/>
      <c r="V35" s="188"/>
      <c r="W35" s="189">
        <f t="shared" si="13"/>
        <v>44496</v>
      </c>
      <c r="X35" s="187"/>
      <c r="Y35" s="188"/>
      <c r="Z35" s="189">
        <f t="shared" si="14"/>
        <v>44527</v>
      </c>
      <c r="AA35" s="187"/>
      <c r="AB35" s="188"/>
      <c r="AC35" s="189">
        <f t="shared" si="15"/>
        <v>44557</v>
      </c>
      <c r="AD35" s="187"/>
      <c r="AE35" s="188"/>
      <c r="AF35" s="189">
        <f t="shared" si="2"/>
        <v>44588</v>
      </c>
      <c r="AG35" s="187"/>
      <c r="AH35" s="188"/>
      <c r="AI35" s="189">
        <f t="shared" si="3"/>
        <v>44619</v>
      </c>
      <c r="AJ35" s="187"/>
      <c r="AK35" s="188"/>
      <c r="AL35" s="155"/>
      <c r="AM35" s="155"/>
      <c r="AN35" s="155"/>
    </row>
    <row r="36" spans="1:46" s="8" customFormat="1" ht="13.2" x14ac:dyDescent="0.3">
      <c r="B36" s="189">
        <f t="shared" si="8"/>
        <v>44283</v>
      </c>
      <c r="C36" s="190"/>
      <c r="D36" s="191"/>
      <c r="E36" s="189">
        <f t="shared" si="5"/>
        <v>44314</v>
      </c>
      <c r="F36" s="187"/>
      <c r="G36" s="188"/>
      <c r="H36" s="189">
        <f t="shared" si="6"/>
        <v>44344</v>
      </c>
      <c r="I36" s="187"/>
      <c r="J36" s="188"/>
      <c r="K36" s="189">
        <f t="shared" si="9"/>
        <v>44375</v>
      </c>
      <c r="L36" s="187"/>
      <c r="M36" s="188"/>
      <c r="N36" s="189">
        <f t="shared" si="10"/>
        <v>44405</v>
      </c>
      <c r="O36" s="187"/>
      <c r="P36" s="188"/>
      <c r="Q36" s="213">
        <f t="shared" si="11"/>
        <v>44436</v>
      </c>
      <c r="R36" s="187"/>
      <c r="S36" s="188"/>
      <c r="T36" s="189">
        <f t="shared" si="12"/>
        <v>44467</v>
      </c>
      <c r="U36" s="187"/>
      <c r="V36" s="188"/>
      <c r="W36" s="189">
        <f t="shared" si="13"/>
        <v>44497</v>
      </c>
      <c r="X36" s="187"/>
      <c r="Y36" s="188"/>
      <c r="Z36" s="189">
        <f t="shared" si="14"/>
        <v>44528</v>
      </c>
      <c r="AA36" s="187"/>
      <c r="AB36" s="188"/>
      <c r="AC36" s="189">
        <f t="shared" si="15"/>
        <v>44558</v>
      </c>
      <c r="AD36" s="187"/>
      <c r="AE36" s="188"/>
      <c r="AF36" s="189">
        <f t="shared" si="2"/>
        <v>44589</v>
      </c>
      <c r="AG36" s="187"/>
      <c r="AH36" s="188"/>
      <c r="AI36" s="189">
        <f t="shared" si="3"/>
        <v>44620</v>
      </c>
      <c r="AJ36" s="187"/>
      <c r="AK36" s="188"/>
      <c r="AL36" s="155"/>
      <c r="AM36" s="155"/>
      <c r="AN36" s="155"/>
    </row>
    <row r="37" spans="1:46" s="8" customFormat="1" ht="13.2" x14ac:dyDescent="0.3">
      <c r="B37" s="189">
        <f>IF(B36="","",IF(DAY(B36+1)=1,"",B36+1))</f>
        <v>44284</v>
      </c>
      <c r="C37" s="190"/>
      <c r="D37" s="191"/>
      <c r="E37" s="189">
        <f>IF(E36="","",IF(DAY(E36+1)=1,"",E36+1))</f>
        <v>44315</v>
      </c>
      <c r="F37" s="187"/>
      <c r="G37" s="188"/>
      <c r="H37" s="189">
        <f>IF(H36="","",IF(DAY(H36+1)=1,"",H36+1))</f>
        <v>44345</v>
      </c>
      <c r="I37" s="187"/>
      <c r="J37" s="188"/>
      <c r="K37" s="189">
        <f t="shared" ref="K37:AC39" si="16">IF(K36="","",IF(DAY(K36+1)=1,"",K36+1))</f>
        <v>44376</v>
      </c>
      <c r="L37" s="187"/>
      <c r="M37" s="188"/>
      <c r="N37" s="189">
        <f t="shared" si="16"/>
        <v>44406</v>
      </c>
      <c r="O37" s="187"/>
      <c r="P37" s="188"/>
      <c r="Q37" s="189">
        <f>IF(Q36="","",IF(DAY(Q36+1)=1,"",Q36+1))</f>
        <v>44437</v>
      </c>
      <c r="R37" s="187"/>
      <c r="S37" s="188"/>
      <c r="T37" s="189">
        <f t="shared" si="12"/>
        <v>44468</v>
      </c>
      <c r="U37" s="187"/>
      <c r="V37" s="188"/>
      <c r="W37" s="189">
        <f t="shared" si="16"/>
        <v>44498</v>
      </c>
      <c r="X37" s="187"/>
      <c r="Y37" s="188"/>
      <c r="Z37" s="189">
        <f t="shared" si="16"/>
        <v>44529</v>
      </c>
      <c r="AA37" s="187"/>
      <c r="AB37" s="188"/>
      <c r="AC37" s="189">
        <f t="shared" si="16"/>
        <v>44559</v>
      </c>
      <c r="AD37" s="187"/>
      <c r="AE37" s="188"/>
      <c r="AF37" s="189">
        <f>IF(AF36="","",IF(DAY(AF36+1)=1,"",AF36+1))</f>
        <v>44590</v>
      </c>
      <c r="AG37" s="187"/>
      <c r="AH37" s="188"/>
      <c r="AI37" s="189" t="str">
        <f>IF(AI36="","",IF(DAY(AI36+1)=1,"",AI36+1))</f>
        <v/>
      </c>
      <c r="AJ37" s="417"/>
      <c r="AK37" s="418"/>
      <c r="AL37" s="155"/>
      <c r="AM37" s="155"/>
      <c r="AN37" s="155"/>
    </row>
    <row r="38" spans="1:46" s="8" customFormat="1" ht="13.2" x14ac:dyDescent="0.3">
      <c r="B38" s="189">
        <f>IF(B37="","",IF(DAY(B37+1)=1,"",B37+1))</f>
        <v>44285</v>
      </c>
      <c r="C38" s="190"/>
      <c r="D38" s="191"/>
      <c r="E38" s="189">
        <f t="shared" ref="E38:H39" si="17">IF(E37="","",IF(DAY(E37+1)=1,"",E37+1))</f>
        <v>44316</v>
      </c>
      <c r="F38" s="187"/>
      <c r="G38" s="188"/>
      <c r="H38" s="189">
        <f t="shared" si="17"/>
        <v>44346</v>
      </c>
      <c r="I38" s="187"/>
      <c r="J38" s="188"/>
      <c r="K38" s="189">
        <f t="shared" si="16"/>
        <v>44377</v>
      </c>
      <c r="L38" s="187"/>
      <c r="M38" s="188"/>
      <c r="N38" s="189">
        <f t="shared" si="16"/>
        <v>44407</v>
      </c>
      <c r="O38" s="187"/>
      <c r="P38" s="188"/>
      <c r="Q38" s="189">
        <f>IF(Q37="","",IF(DAY(Q37+1)=1,"",Q37+1))</f>
        <v>44438</v>
      </c>
      <c r="R38" s="187"/>
      <c r="S38" s="188"/>
      <c r="T38" s="189">
        <f t="shared" si="12"/>
        <v>44469</v>
      </c>
      <c r="U38" s="187"/>
      <c r="V38" s="188"/>
      <c r="W38" s="189">
        <f t="shared" si="16"/>
        <v>44499</v>
      </c>
      <c r="X38" s="187"/>
      <c r="Y38" s="188"/>
      <c r="Z38" s="189">
        <f t="shared" si="16"/>
        <v>44530</v>
      </c>
      <c r="AA38" s="187"/>
      <c r="AB38" s="215"/>
      <c r="AC38" s="189">
        <f t="shared" si="16"/>
        <v>44560</v>
      </c>
      <c r="AD38" s="187"/>
      <c r="AE38" s="188"/>
      <c r="AF38" s="189">
        <f>IF(AF37="","",IF(DAY(AF37+1)=1,"",AF37+1))</f>
        <v>44591</v>
      </c>
      <c r="AG38" s="187"/>
      <c r="AH38" s="188"/>
      <c r="AI38" s="189" t="str">
        <f>IF(AI37="","",IF(DAY(AI37+1)=1,"",AI37+1))</f>
        <v/>
      </c>
      <c r="AJ38" s="417"/>
      <c r="AK38" s="418"/>
      <c r="AL38" s="155"/>
      <c r="AM38" s="155"/>
      <c r="AN38" s="155"/>
    </row>
    <row r="39" spans="1:46" s="8" customFormat="1" ht="13.2" x14ac:dyDescent="0.3">
      <c r="B39" s="189">
        <f>IF(B38="","",IF(DAY(B38+1)=1,"",B38+1))</f>
        <v>44286</v>
      </c>
      <c r="C39" s="190"/>
      <c r="D39" s="215"/>
      <c r="E39" s="419" t="str">
        <f t="shared" si="17"/>
        <v/>
      </c>
      <c r="F39" s="417"/>
      <c r="G39" s="420"/>
      <c r="H39" s="189">
        <f>IF(H38="","",IF(DAY(H38+1)=1,"",H38+1))</f>
        <v>44347</v>
      </c>
      <c r="I39" s="187"/>
      <c r="J39" s="215"/>
      <c r="K39" s="419" t="str">
        <f>IF(K38="","",IF(DAY(K38+1)=1,"",K38+1))</f>
        <v/>
      </c>
      <c r="L39" s="417"/>
      <c r="M39" s="420"/>
      <c r="N39" s="189">
        <f t="shared" si="16"/>
        <v>44408</v>
      </c>
      <c r="O39" s="187"/>
      <c r="P39" s="188"/>
      <c r="Q39" s="189">
        <f>IF(Q38="","",IF(DAY(Q38+1)=1,"",Q38+1))</f>
        <v>44439</v>
      </c>
      <c r="R39" s="187"/>
      <c r="S39" s="188"/>
      <c r="T39" s="419" t="str">
        <f>IF(T38="","",IF(DAY(T38+1)=1,"",T38+1))</f>
        <v/>
      </c>
      <c r="U39" s="417"/>
      <c r="V39" s="418"/>
      <c r="W39" s="189">
        <f>IF(W38="","",IF(DAY(W38+1)=1,"",W38+1))</f>
        <v>44500</v>
      </c>
      <c r="X39" s="187"/>
      <c r="Y39" s="188"/>
      <c r="Z39" s="419" t="str">
        <f>IF(Z38="","",IF(DAY(Z38+1)=1,"",Z38+1))</f>
        <v/>
      </c>
      <c r="AA39" s="417"/>
      <c r="AB39" s="420"/>
      <c r="AC39" s="189">
        <f>IF(AC38="","",IF(DAY(AC38+1)=1,"",AC38+1))</f>
        <v>44561</v>
      </c>
      <c r="AD39" s="187"/>
      <c r="AE39" s="188"/>
      <c r="AF39" s="189">
        <f>IF(AF38="","",IF(DAY(AF38+1)=1,"",AF38+1))</f>
        <v>44592</v>
      </c>
      <c r="AG39" s="187"/>
      <c r="AH39" s="188"/>
      <c r="AI39" s="189" t="str">
        <f>IF(AI38="","",IF(DAY(AI38+1)=1,"",AI38+1))</f>
        <v/>
      </c>
      <c r="AJ39" s="417"/>
      <c r="AK39" s="418"/>
      <c r="AL39" s="155"/>
      <c r="AM39" s="155"/>
      <c r="AN39" s="155"/>
    </row>
    <row r="40" spans="1:46" ht="15" thickBot="1" x14ac:dyDescent="0.35">
      <c r="Q40" s="192"/>
      <c r="AI40" s="193"/>
      <c r="AS40" s="276" t="e">
        <f>IF(#REF!="直島町",COUNTIF(#REF!,"○"),0)</f>
        <v>#REF!</v>
      </c>
      <c r="AT40" s="276"/>
    </row>
    <row r="41" spans="1:46" ht="15" thickBot="1" x14ac:dyDescent="0.35">
      <c r="A41" s="36"/>
      <c r="B41" s="39" t="s">
        <v>42</v>
      </c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9"/>
      <c r="U41" s="36"/>
      <c r="V41" s="36"/>
      <c r="W41" s="39" t="s">
        <v>42</v>
      </c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J41" s="36"/>
      <c r="AK41" s="36"/>
      <c r="AL41" s="36"/>
      <c r="AM41" s="36"/>
      <c r="AN41" s="36"/>
      <c r="AS41" s="276" t="s">
        <v>70</v>
      </c>
      <c r="AT41" s="276"/>
    </row>
    <row r="42" spans="1:46" s="208" customFormat="1" ht="13.8" thickTop="1" x14ac:dyDescent="0.3">
      <c r="B42" s="194" t="s">
        <v>37</v>
      </c>
      <c r="C42" s="209"/>
      <c r="D42" s="356">
        <f>SUM(D15:D39)</f>
        <v>0</v>
      </c>
      <c r="E42" s="194" t="s">
        <v>38</v>
      </c>
      <c r="F42" s="209"/>
      <c r="G42" s="356">
        <f>SUM(G9:G38)</f>
        <v>0</v>
      </c>
      <c r="H42" s="194" t="s">
        <v>46</v>
      </c>
      <c r="I42" s="209"/>
      <c r="J42" s="356">
        <f>SUM(J9:J39)</f>
        <v>0</v>
      </c>
      <c r="K42" s="214" t="s">
        <v>28</v>
      </c>
      <c r="L42" s="209"/>
      <c r="M42" s="356">
        <f>SUM(M9:M38)</f>
        <v>0</v>
      </c>
      <c r="N42" s="194" t="s">
        <v>29</v>
      </c>
      <c r="O42" s="209"/>
      <c r="P42" s="356">
        <f>SUM(P9:P39)</f>
        <v>0</v>
      </c>
      <c r="Q42" s="194" t="s">
        <v>30</v>
      </c>
      <c r="R42" s="209"/>
      <c r="S42" s="356">
        <f>SUM(S9:S39)</f>
        <v>0</v>
      </c>
      <c r="T42" s="194" t="s">
        <v>31</v>
      </c>
      <c r="U42" s="209"/>
      <c r="V42" s="356">
        <f>SUM(V9:V38)</f>
        <v>0</v>
      </c>
      <c r="W42" s="194" t="s">
        <v>32</v>
      </c>
      <c r="X42" s="209"/>
      <c r="Y42" s="356">
        <f>SUM(Y9:Y39)</f>
        <v>0</v>
      </c>
      <c r="Z42" s="194" t="s">
        <v>33</v>
      </c>
      <c r="AA42" s="209"/>
      <c r="AB42" s="356">
        <f>SUM(AB9:AB38)</f>
        <v>0</v>
      </c>
      <c r="AC42" s="194" t="s">
        <v>34</v>
      </c>
      <c r="AD42" s="209"/>
      <c r="AE42" s="356">
        <f>SUM(AE9:AE39)</f>
        <v>0</v>
      </c>
      <c r="AF42" s="194" t="s">
        <v>35</v>
      </c>
      <c r="AG42" s="209"/>
      <c r="AH42" s="356">
        <f>SUM(AH9:AH39)</f>
        <v>0</v>
      </c>
      <c r="AI42" s="194" t="s">
        <v>36</v>
      </c>
      <c r="AJ42" s="209"/>
      <c r="AK42" s="356">
        <f>SUM(AK9:AK36)</f>
        <v>0</v>
      </c>
      <c r="AL42" s="194" t="s">
        <v>37</v>
      </c>
      <c r="AM42" s="209"/>
      <c r="AN42" s="356">
        <f>SUM(AN9:AN14)</f>
        <v>0</v>
      </c>
      <c r="AP42" s="197" t="s">
        <v>45</v>
      </c>
      <c r="AQ42" s="210"/>
      <c r="AR42" s="526">
        <f>SUM(D42,G42,J42,M42,P42,S42,V42,Y42,AB42,AE42,AH42,AK42,AN42)</f>
        <v>0</v>
      </c>
      <c r="AS42" s="278" t="e">
        <f>IF(#REF!="直島町",#REF!,0)</f>
        <v>#REF!</v>
      </c>
      <c r="AT42" s="278"/>
    </row>
    <row r="43" spans="1:46" s="8" customFormat="1" ht="13.2" x14ac:dyDescent="0.3">
      <c r="B43" s="196" t="s">
        <v>3</v>
      </c>
      <c r="C43" s="195">
        <f>25-C44</f>
        <v>25</v>
      </c>
      <c r="D43" s="357"/>
      <c r="E43" s="194" t="s">
        <v>3</v>
      </c>
      <c r="F43" s="195">
        <f>30-F44</f>
        <v>30</v>
      </c>
      <c r="G43" s="357"/>
      <c r="H43" s="194" t="s">
        <v>3</v>
      </c>
      <c r="I43" s="195">
        <f>31-I44</f>
        <v>31</v>
      </c>
      <c r="J43" s="357"/>
      <c r="K43" s="194" t="s">
        <v>3</v>
      </c>
      <c r="L43" s="195">
        <f>30-L44</f>
        <v>30</v>
      </c>
      <c r="M43" s="357"/>
      <c r="N43" s="214" t="s">
        <v>3</v>
      </c>
      <c r="O43" s="195">
        <f>31-O44</f>
        <v>31</v>
      </c>
      <c r="P43" s="357"/>
      <c r="Q43" s="194" t="s">
        <v>3</v>
      </c>
      <c r="R43" s="195">
        <f>31-R44</f>
        <v>31</v>
      </c>
      <c r="S43" s="357"/>
      <c r="T43" s="194" t="s">
        <v>3</v>
      </c>
      <c r="U43" s="195">
        <f>30-U44</f>
        <v>30</v>
      </c>
      <c r="V43" s="357"/>
      <c r="W43" s="194" t="s">
        <v>3</v>
      </c>
      <c r="X43" s="195">
        <f>31-X44</f>
        <v>31</v>
      </c>
      <c r="Y43" s="357"/>
      <c r="Z43" s="194" t="s">
        <v>3</v>
      </c>
      <c r="AA43" s="195">
        <f>30-AA44</f>
        <v>30</v>
      </c>
      <c r="AB43" s="357"/>
      <c r="AC43" s="194" t="s">
        <v>3</v>
      </c>
      <c r="AD43" s="195">
        <f>31-AD44</f>
        <v>31</v>
      </c>
      <c r="AE43" s="357"/>
      <c r="AF43" s="194" t="s">
        <v>3</v>
      </c>
      <c r="AG43" s="195">
        <f>31-AG44</f>
        <v>31</v>
      </c>
      <c r="AH43" s="357"/>
      <c r="AI43" s="194" t="s">
        <v>3</v>
      </c>
      <c r="AJ43" s="195">
        <f>28-AJ44</f>
        <v>28</v>
      </c>
      <c r="AK43" s="357"/>
      <c r="AL43" s="194" t="s">
        <v>3</v>
      </c>
      <c r="AM43" s="195">
        <f>6-AM44</f>
        <v>6</v>
      </c>
      <c r="AN43" s="357"/>
      <c r="AP43" s="198" t="s">
        <v>3</v>
      </c>
      <c r="AQ43" s="195">
        <f>AM43+AJ43+AG43+AD43+AA43+X43+U43+R43+O43+L43+I43+F43+C43</f>
        <v>365</v>
      </c>
      <c r="AR43" s="527"/>
      <c r="AS43" s="277"/>
      <c r="AT43" s="277"/>
    </row>
    <row r="44" spans="1:46" ht="15" thickBot="1" x14ac:dyDescent="0.35">
      <c r="B44" s="196" t="s">
        <v>39</v>
      </c>
      <c r="C44" s="195">
        <f>COUNTIF(C15:C39,"○")</f>
        <v>0</v>
      </c>
      <c r="D44" s="358"/>
      <c r="E44" s="194" t="s">
        <v>39</v>
      </c>
      <c r="F44" s="195">
        <f>COUNTIF(F9:F38,"○")</f>
        <v>0</v>
      </c>
      <c r="G44" s="358"/>
      <c r="H44" s="194" t="s">
        <v>39</v>
      </c>
      <c r="I44" s="195">
        <f>COUNTIF(I9:I39,"○")</f>
        <v>0</v>
      </c>
      <c r="J44" s="358"/>
      <c r="K44" s="194" t="s">
        <v>39</v>
      </c>
      <c r="L44" s="195">
        <f>COUNTIF(L9:L38,"○")</f>
        <v>0</v>
      </c>
      <c r="M44" s="358"/>
      <c r="N44" s="214" t="s">
        <v>39</v>
      </c>
      <c r="O44" s="195">
        <f>COUNTIF(O9:O39,"○")</f>
        <v>0</v>
      </c>
      <c r="P44" s="358"/>
      <c r="Q44" s="194" t="s">
        <v>39</v>
      </c>
      <c r="R44" s="195">
        <f>COUNTIF(R9:R39,"○")</f>
        <v>0</v>
      </c>
      <c r="S44" s="358"/>
      <c r="T44" s="194" t="s">
        <v>39</v>
      </c>
      <c r="U44" s="195">
        <f>COUNTIF(U9:U38,"○")</f>
        <v>0</v>
      </c>
      <c r="V44" s="358"/>
      <c r="W44" s="194" t="s">
        <v>39</v>
      </c>
      <c r="X44" s="195">
        <f>COUNTIF(X9:X39,"○")</f>
        <v>0</v>
      </c>
      <c r="Y44" s="358"/>
      <c r="Z44" s="194" t="s">
        <v>39</v>
      </c>
      <c r="AA44" s="195">
        <f>COUNTIF(AA9:AA38,"○")</f>
        <v>0</v>
      </c>
      <c r="AB44" s="358"/>
      <c r="AC44" s="194" t="s">
        <v>39</v>
      </c>
      <c r="AD44" s="195">
        <f>COUNTIF(AD9:AD39,"○")</f>
        <v>0</v>
      </c>
      <c r="AE44" s="358"/>
      <c r="AF44" s="194" t="s">
        <v>39</v>
      </c>
      <c r="AG44" s="195">
        <f>COUNTIF(AG9:AG39,"○")</f>
        <v>0</v>
      </c>
      <c r="AH44" s="358"/>
      <c r="AI44" s="194" t="s">
        <v>39</v>
      </c>
      <c r="AJ44" s="195">
        <f>COUNTIF(AJ9:AJ36,"○")</f>
        <v>0</v>
      </c>
      <c r="AK44" s="358"/>
      <c r="AL44" s="194" t="s">
        <v>39</v>
      </c>
      <c r="AM44" s="195">
        <f>COUNTIF(AM9:AM14,"○")</f>
        <v>0</v>
      </c>
      <c r="AN44" s="358"/>
      <c r="AP44" s="199" t="s">
        <v>39</v>
      </c>
      <c r="AQ44" s="306">
        <f>AM44+AJ44+AG44+AD44+AA44+X44+U44+R44+O44+L44+I44+F44+C44</f>
        <v>0</v>
      </c>
      <c r="AR44" s="528"/>
    </row>
    <row r="45" spans="1:46" ht="15" thickTop="1" x14ac:dyDescent="0.3">
      <c r="AJ45" s="15"/>
    </row>
    <row r="46" spans="1:46" x14ac:dyDescent="0.3">
      <c r="AJ46" s="15"/>
    </row>
    <row r="47" spans="1:46" x14ac:dyDescent="0.3">
      <c r="AJ47" s="15"/>
    </row>
    <row r="48" spans="1:46" x14ac:dyDescent="0.3">
      <c r="AJ48" s="15"/>
    </row>
    <row r="49" spans="36:36" x14ac:dyDescent="0.3">
      <c r="AJ49" s="15"/>
    </row>
    <row r="50" spans="36:36" x14ac:dyDescent="0.3">
      <c r="AJ50" s="15"/>
    </row>
    <row r="51" spans="36:36" x14ac:dyDescent="0.3">
      <c r="AJ51" s="15"/>
    </row>
    <row r="52" spans="36:36" x14ac:dyDescent="0.3">
      <c r="AJ52" s="15"/>
    </row>
    <row r="53" spans="36:36" x14ac:dyDescent="0.3">
      <c r="AJ53" s="15"/>
    </row>
    <row r="54" spans="36:36" x14ac:dyDescent="0.3">
      <c r="AJ54" s="15"/>
    </row>
    <row r="55" spans="36:36" x14ac:dyDescent="0.3">
      <c r="AJ55" s="15"/>
    </row>
    <row r="56" spans="36:36" x14ac:dyDescent="0.3">
      <c r="AJ56" s="15"/>
    </row>
    <row r="57" spans="36:36" x14ac:dyDescent="0.3">
      <c r="AJ57" s="15"/>
    </row>
    <row r="58" spans="36:36" x14ac:dyDescent="0.3">
      <c r="AJ58" s="15"/>
    </row>
    <row r="59" spans="36:36" x14ac:dyDescent="0.3">
      <c r="AJ59" s="16"/>
    </row>
    <row r="60" spans="36:36" x14ac:dyDescent="0.3">
      <c r="AJ60" s="16"/>
    </row>
    <row r="61" spans="36:36" x14ac:dyDescent="0.3">
      <c r="AJ61" s="16"/>
    </row>
    <row r="62" spans="36:36" x14ac:dyDescent="0.3">
      <c r="AJ62" s="16"/>
    </row>
    <row r="63" spans="36:36" x14ac:dyDescent="0.3">
      <c r="AJ63" s="16"/>
    </row>
    <row r="64" spans="36:36" x14ac:dyDescent="0.3">
      <c r="AJ64" s="16"/>
    </row>
    <row r="65" spans="36:36" x14ac:dyDescent="0.3">
      <c r="AJ65" s="16"/>
    </row>
    <row r="66" spans="36:36" x14ac:dyDescent="0.3">
      <c r="AJ66" s="16"/>
    </row>
    <row r="67" spans="36:36" x14ac:dyDescent="0.3">
      <c r="AJ67" s="16"/>
    </row>
    <row r="68" spans="36:36" x14ac:dyDescent="0.3">
      <c r="AJ68" s="16"/>
    </row>
    <row r="69" spans="36:36" x14ac:dyDescent="0.3">
      <c r="AJ69" s="16"/>
    </row>
    <row r="70" spans="36:36" x14ac:dyDescent="0.3">
      <c r="AJ70" s="16"/>
    </row>
    <row r="71" spans="36:36" x14ac:dyDescent="0.3">
      <c r="AJ71" s="16"/>
    </row>
    <row r="72" spans="36:36" x14ac:dyDescent="0.3">
      <c r="AJ72" s="16"/>
    </row>
    <row r="73" spans="36:36" x14ac:dyDescent="0.3">
      <c r="AJ73" s="16"/>
    </row>
    <row r="74" spans="36:36" x14ac:dyDescent="0.3">
      <c r="AJ74" s="16"/>
    </row>
    <row r="75" spans="36:36" x14ac:dyDescent="0.3">
      <c r="AJ75" s="16"/>
    </row>
    <row r="76" spans="36:36" x14ac:dyDescent="0.3">
      <c r="AJ76" s="16"/>
    </row>
    <row r="77" spans="36:36" x14ac:dyDescent="0.3">
      <c r="AJ77" s="16"/>
    </row>
    <row r="78" spans="36:36" x14ac:dyDescent="0.3">
      <c r="AJ78" s="16"/>
    </row>
    <row r="79" spans="36:36" x14ac:dyDescent="0.3">
      <c r="AJ79" s="16"/>
    </row>
    <row r="80" spans="36:36" x14ac:dyDescent="0.3">
      <c r="AJ80" s="16"/>
    </row>
    <row r="81" spans="36:36" x14ac:dyDescent="0.3">
      <c r="AJ81" s="16"/>
    </row>
    <row r="82" spans="36:36" x14ac:dyDescent="0.3">
      <c r="AJ82" s="16"/>
    </row>
    <row r="83" spans="36:36" x14ac:dyDescent="0.3">
      <c r="AJ83" s="16"/>
    </row>
    <row r="84" spans="36:36" x14ac:dyDescent="0.3">
      <c r="AJ84" s="16"/>
    </row>
    <row r="85" spans="36:36" x14ac:dyDescent="0.3">
      <c r="AJ85" s="16"/>
    </row>
    <row r="86" spans="36:36" x14ac:dyDescent="0.3">
      <c r="AJ86" s="16"/>
    </row>
    <row r="87" spans="36:36" x14ac:dyDescent="0.3">
      <c r="AJ87" s="16"/>
    </row>
    <row r="88" spans="36:36" x14ac:dyDescent="0.3">
      <c r="AJ88" s="16"/>
    </row>
    <row r="89" spans="36:36" x14ac:dyDescent="0.3">
      <c r="AJ89" s="16"/>
    </row>
    <row r="90" spans="36:36" x14ac:dyDescent="0.3">
      <c r="AJ90" s="16"/>
    </row>
    <row r="91" spans="36:36" x14ac:dyDescent="0.3">
      <c r="AJ91" s="16"/>
    </row>
    <row r="92" spans="36:36" x14ac:dyDescent="0.3">
      <c r="AJ92" s="16"/>
    </row>
    <row r="93" spans="36:36" x14ac:dyDescent="0.3">
      <c r="AJ93" s="16"/>
    </row>
    <row r="94" spans="36:36" x14ac:dyDescent="0.3">
      <c r="AJ94" s="16"/>
    </row>
    <row r="95" spans="36:36" x14ac:dyDescent="0.3">
      <c r="AJ95" s="16"/>
    </row>
    <row r="96" spans="36:36" x14ac:dyDescent="0.3">
      <c r="AJ96" s="16"/>
    </row>
    <row r="97" spans="36:36" x14ac:dyDescent="0.3">
      <c r="AJ97" s="16"/>
    </row>
    <row r="98" spans="36:36" x14ac:dyDescent="0.3">
      <c r="AJ98" s="16"/>
    </row>
    <row r="99" spans="36:36" x14ac:dyDescent="0.3">
      <c r="AJ99" s="16"/>
    </row>
    <row r="100" spans="36:36" x14ac:dyDescent="0.3">
      <c r="AJ100" s="16"/>
    </row>
    <row r="101" spans="36:36" x14ac:dyDescent="0.3">
      <c r="AJ101" s="16"/>
    </row>
    <row r="102" spans="36:36" x14ac:dyDescent="0.3">
      <c r="AJ102" s="16"/>
    </row>
    <row r="103" spans="36:36" x14ac:dyDescent="0.3">
      <c r="AJ103" s="16"/>
    </row>
    <row r="104" spans="36:36" x14ac:dyDescent="0.3">
      <c r="AJ104" s="16"/>
    </row>
    <row r="105" spans="36:36" x14ac:dyDescent="0.3">
      <c r="AJ105" s="16"/>
    </row>
  </sheetData>
  <sheetProtection algorithmName="SHA-512" hashValue="Sth2qKf0wn6B4jA4rG7dV96OJvxMMTLU3kOf1EJ9qeOZtjva2gNaox0WTqllExDBjaE07H5ORf2DXKh07IOi6A==" saltValue="SkxolX1LPicAXcRn4BzYaQ==" spinCount="100000" sheet="1" objects="1" scenarios="1"/>
  <mergeCells count="14">
    <mergeCell ref="Q7:S7"/>
    <mergeCell ref="B7:D7"/>
    <mergeCell ref="E7:G7"/>
    <mergeCell ref="H7:J7"/>
    <mergeCell ref="K7:M7"/>
    <mergeCell ref="N7:P7"/>
    <mergeCell ref="AL7:AN7"/>
    <mergeCell ref="AR42:AR44"/>
    <mergeCell ref="T7:V7"/>
    <mergeCell ref="W7:Y7"/>
    <mergeCell ref="Z7:AB7"/>
    <mergeCell ref="AC7:AE7"/>
    <mergeCell ref="AF7:AH7"/>
    <mergeCell ref="AI7:AK7"/>
  </mergeCells>
  <phoneticPr fontId="1"/>
  <conditionalFormatting sqref="H9:H38 K9:K38 N9:N39 W9:W38 AI9:AI38 AC9:AC38 Z9:Z36 E9:E38 T9:T36 Q9:Q36 B21:B38">
    <cfRule type="expression" dxfId="152" priority="110">
      <formula>TEXT(B9,"aaa")="土"</formula>
    </cfRule>
  </conditionalFormatting>
  <conditionalFormatting sqref="AI9:AI38 H9:H38 K9:K38 N9:N39 W9:W38 Z9:Z36 AC9:AC38 E9:E38 T9:T36 Q9:Q36 B21:B38">
    <cfRule type="expression" dxfId="151" priority="109">
      <formula>TEXT(B9,"aaa")="日"</formula>
    </cfRule>
  </conditionalFormatting>
  <conditionalFormatting sqref="AF9:AF38">
    <cfRule type="expression" dxfId="150" priority="108">
      <formula>TEXT(AF9,"aaa")="土"</formula>
    </cfRule>
  </conditionalFormatting>
  <conditionalFormatting sqref="AF9:AF38">
    <cfRule type="expression" dxfId="149" priority="107">
      <formula>TEXT(AF9,"aaa")="日"</formula>
    </cfRule>
  </conditionalFormatting>
  <conditionalFormatting sqref="AC42 AL42 Z42 AI42 B42 E42 H42 K42 N42 Q42 T42 W42 AF42">
    <cfRule type="expression" dxfId="148" priority="106">
      <formula>TEXT(B42,"aaa")="土"</formula>
    </cfRule>
  </conditionalFormatting>
  <conditionalFormatting sqref="AC42 AL42 Z42 AI42 B42 E42 H42 K42 N42 Q42 T42 W42 AF42">
    <cfRule type="expression" dxfId="147" priority="105">
      <formula>TEXT(B42,"aaa")="日"</formula>
    </cfRule>
  </conditionalFormatting>
  <conditionalFormatting sqref="AF42">
    <cfRule type="expression" dxfId="146" priority="104">
      <formula>TEXT(AF42,"aaa")="土"</formula>
    </cfRule>
  </conditionalFormatting>
  <conditionalFormatting sqref="AF42">
    <cfRule type="expression" dxfId="145" priority="103">
      <formula>TEXT(AF42,"aaa")="日"</formula>
    </cfRule>
  </conditionalFormatting>
  <conditionalFormatting sqref="AC43:AC44 AL43:AL44 AF43:AF44 T43:T44 W43:W44 Z43:Z44 B43:B44 E43:E44 H43:H44 K43:K44 N43:N44 Q43:Q44 AI43:AI44">
    <cfRule type="expression" dxfId="144" priority="102">
      <formula>TEXT(B43,"aaa")="土"</formula>
    </cfRule>
  </conditionalFormatting>
  <conditionalFormatting sqref="AC43:AC44 AL43:AL44 AF43:AF44 T43:T44 W43:W44 B43:B44 E43:E44 H43:H44 K43:K44 N43:N44 Q43:Q44 Z43:Z44 AI43:AI44">
    <cfRule type="expression" dxfId="143" priority="101">
      <formula>TEXT(B43,"aaa")="日"</formula>
    </cfRule>
  </conditionalFormatting>
  <conditionalFormatting sqref="AF43:AF44">
    <cfRule type="expression" dxfId="142" priority="100">
      <formula>TEXT(AF43,"aaa")="土"</formula>
    </cfRule>
  </conditionalFormatting>
  <conditionalFormatting sqref="AF43:AF44">
    <cfRule type="expression" dxfId="141" priority="99">
      <formula>TEXT(AF43,"aaa")="日"</formula>
    </cfRule>
  </conditionalFormatting>
  <conditionalFormatting sqref="AC9:AC38">
    <cfRule type="expression" dxfId="140" priority="98">
      <formula>COUNTIF(#REF!,$AC9)</formula>
    </cfRule>
  </conditionalFormatting>
  <conditionalFormatting sqref="Z9:Z36 T42:T44 AL42:AL44 Q42:Q44 AI42:AI44 B42:B44 E42:E44 H42:H44 K42:K44 N42:N44 W42:W44 Z42:Z44 AC42:AC44 AF42:AF44">
    <cfRule type="expression" dxfId="139" priority="111">
      <formula>COUNTIF(#REF!,$Z9)</formula>
    </cfRule>
  </conditionalFormatting>
  <conditionalFormatting sqref="W9:W38 AL42:AL44 AI42:AI44 B42:B44 E42:E44 H42:H44 K42:K44 N42:N44 Q42:Q44 T42:T44 W42:W44 Z42:Z44 AC42:AC44 AF42:AF44">
    <cfRule type="expression" dxfId="138" priority="112">
      <formula>COUNTIF(#REF!,$W9)</formula>
    </cfRule>
  </conditionalFormatting>
  <conditionalFormatting sqref="N42:N44 N9:N39">
    <cfRule type="expression" dxfId="137" priority="113">
      <formula>COUNTIF(#REF!,$N9)</formula>
    </cfRule>
  </conditionalFormatting>
  <conditionalFormatting sqref="K42:K44 K9:K38">
    <cfRule type="expression" dxfId="136" priority="114">
      <formula>COUNTIF(#REF!,$K9)</formula>
    </cfRule>
  </conditionalFormatting>
  <conditionalFormatting sqref="E42:E44 E9:E38">
    <cfRule type="expression" dxfId="135" priority="115">
      <formula>COUNTIF(#REF!,$E9)</formula>
    </cfRule>
  </conditionalFormatting>
  <conditionalFormatting sqref="H42:H44 H9:H38">
    <cfRule type="expression" dxfId="134" priority="116">
      <formula>COUNTIF(#REF!,$H9)</formula>
    </cfRule>
  </conditionalFormatting>
  <conditionalFormatting sqref="B42:B44">
    <cfRule type="expression" dxfId="133" priority="117">
      <formula>COUNTIF(#REF!,$B42)</formula>
    </cfRule>
  </conditionalFormatting>
  <conditionalFormatting sqref="B21:B38">
    <cfRule type="expression" dxfId="132" priority="118">
      <formula>COUNTIF(#REF!,$B21)</formula>
    </cfRule>
  </conditionalFormatting>
  <conditionalFormatting sqref="AI9:AI38 AF9:AF38 AL42:AL44 AI42:AI44 AF42:AF44">
    <cfRule type="expression" dxfId="131" priority="119">
      <formula>COUNTIF(#REF!,$AI9)</formula>
    </cfRule>
  </conditionalFormatting>
  <conditionalFormatting sqref="T42:T44 T9:T36">
    <cfRule type="expression" dxfId="130" priority="120">
      <formula>COUNTIF(#REF!,$T9)</formula>
    </cfRule>
  </conditionalFormatting>
  <conditionalFormatting sqref="Q42:Q44 Q9:Q36">
    <cfRule type="expression" dxfId="129" priority="121">
      <formula>COUNTIF(#REF!,$Q9)</formula>
    </cfRule>
  </conditionalFormatting>
  <conditionalFormatting sqref="AF42:AF44 AC42:AC44 Z42:Z44">
    <cfRule type="expression" dxfId="128" priority="122">
      <formula>COUNTIF(#REF!,$AC42)</formula>
    </cfRule>
  </conditionalFormatting>
  <conditionalFormatting sqref="B42">
    <cfRule type="expression" dxfId="127" priority="97">
      <formula>COUNTIF(#REF!,$E42)</formula>
    </cfRule>
  </conditionalFormatting>
  <conditionalFormatting sqref="E42">
    <cfRule type="expression" dxfId="126" priority="96">
      <formula>COUNTIF(#REF!,$H42)</formula>
    </cfRule>
  </conditionalFormatting>
  <conditionalFormatting sqref="H42">
    <cfRule type="expression" dxfId="125" priority="95">
      <formula>COUNTIF(#REF!,$K42)</formula>
    </cfRule>
  </conditionalFormatting>
  <conditionalFormatting sqref="K42">
    <cfRule type="expression" dxfId="124" priority="94">
      <formula>COUNTIF(#REF!,$N42)</formula>
    </cfRule>
  </conditionalFormatting>
  <conditionalFormatting sqref="N42">
    <cfRule type="expression" dxfId="123" priority="93">
      <formula>COUNTIF(#REF!,$Q42)</formula>
    </cfRule>
  </conditionalFormatting>
  <conditionalFormatting sqref="Q42">
    <cfRule type="expression" dxfId="122" priority="92">
      <formula>COUNTIF(#REF!,$T42)</formula>
    </cfRule>
  </conditionalFormatting>
  <conditionalFormatting sqref="W42">
    <cfRule type="expression" dxfId="121" priority="91">
      <formula>COUNTIF(#REF!,$Z42)</formula>
    </cfRule>
  </conditionalFormatting>
  <conditionalFormatting sqref="Z42">
    <cfRule type="expression" dxfId="120" priority="90">
      <formula>COUNTIF(#REF!,$AC42)</formula>
    </cfRule>
  </conditionalFormatting>
  <conditionalFormatting sqref="AC42">
    <cfRule type="expression" dxfId="119" priority="89">
      <formula>TEXT(AC42,"aaa")="土"</formula>
    </cfRule>
  </conditionalFormatting>
  <conditionalFormatting sqref="AC42">
    <cfRule type="expression" dxfId="118" priority="88">
      <formula>TEXT(AC42,"aaa")="日"</formula>
    </cfRule>
  </conditionalFormatting>
  <conditionalFormatting sqref="AF42">
    <cfRule type="expression" dxfId="117" priority="86">
      <formula>TEXT(AF42,"aaa")="土"</formula>
    </cfRule>
  </conditionalFormatting>
  <conditionalFormatting sqref="AF42">
    <cfRule type="expression" dxfId="116" priority="85">
      <formula>TEXT(AF42,"aaa")="日"</formula>
    </cfRule>
  </conditionalFormatting>
  <conditionalFormatting sqref="AF42">
    <cfRule type="expression" dxfId="115" priority="87">
      <formula>COUNTIF(#REF!,$AI42)</formula>
    </cfRule>
  </conditionalFormatting>
  <conditionalFormatting sqref="T37:T38">
    <cfRule type="expression" dxfId="114" priority="83">
      <formula>TEXT(T37,"aaa")="土"</formula>
    </cfRule>
  </conditionalFormatting>
  <conditionalFormatting sqref="T37:T38">
    <cfRule type="expression" dxfId="113" priority="82">
      <formula>TEXT(T37,"aaa")="日"</formula>
    </cfRule>
  </conditionalFormatting>
  <conditionalFormatting sqref="T37:T38">
    <cfRule type="expression" dxfId="112" priority="84">
      <formula>COUNTIF(#REF!,$T37)</formula>
    </cfRule>
  </conditionalFormatting>
  <conditionalFormatting sqref="B15:B20">
    <cfRule type="expression" dxfId="111" priority="79">
      <formula>TEXT(B15,"aaa")="土"</formula>
    </cfRule>
  </conditionalFormatting>
  <conditionalFormatting sqref="B15:B20">
    <cfRule type="expression" dxfId="110" priority="78">
      <formula>TEXT(B15,"aaa")="日"</formula>
    </cfRule>
  </conditionalFormatting>
  <conditionalFormatting sqref="B15:B20">
    <cfRule type="expression" dxfId="109" priority="80">
      <formula>COUNTIF(#REF!,$E15)</formula>
    </cfRule>
  </conditionalFormatting>
  <conditionalFormatting sqref="B39">
    <cfRule type="expression" dxfId="108" priority="76">
      <formula>TEXT(B39,"aaa")="土"</formula>
    </cfRule>
  </conditionalFormatting>
  <conditionalFormatting sqref="B39">
    <cfRule type="expression" dxfId="107" priority="75">
      <formula>TEXT(B39,"aaa")="日"</formula>
    </cfRule>
  </conditionalFormatting>
  <conditionalFormatting sqref="B39">
    <cfRule type="expression" dxfId="106" priority="77">
      <formula>COUNTIF(#REF!,$E39)</formula>
    </cfRule>
  </conditionalFormatting>
  <conditionalFormatting sqref="H39">
    <cfRule type="expression" dxfId="105" priority="73">
      <formula>TEXT(H39,"aaa")="土"</formula>
    </cfRule>
  </conditionalFormatting>
  <conditionalFormatting sqref="H39">
    <cfRule type="expression" dxfId="104" priority="72">
      <formula>TEXT(H39,"aaa")="日"</formula>
    </cfRule>
  </conditionalFormatting>
  <conditionalFormatting sqref="H39">
    <cfRule type="expression" dxfId="103" priority="74">
      <formula>COUNTIF(#REF!,$E39)</formula>
    </cfRule>
  </conditionalFormatting>
  <conditionalFormatting sqref="K39">
    <cfRule type="expression" dxfId="102" priority="70">
      <formula>TEXT(K39,"aaa")="土"</formula>
    </cfRule>
  </conditionalFormatting>
  <conditionalFormatting sqref="K39">
    <cfRule type="expression" dxfId="101" priority="69">
      <formula>TEXT(K39,"aaa")="日"</formula>
    </cfRule>
  </conditionalFormatting>
  <conditionalFormatting sqref="K39">
    <cfRule type="expression" dxfId="100" priority="71">
      <formula>COUNTIF(#REF!,$E39)</formula>
    </cfRule>
  </conditionalFormatting>
  <conditionalFormatting sqref="Q37">
    <cfRule type="expression" dxfId="99" priority="67">
      <formula>TEXT(Q37,"aaa")="土"</formula>
    </cfRule>
  </conditionalFormatting>
  <conditionalFormatting sqref="Q37">
    <cfRule type="expression" dxfId="98" priority="66">
      <formula>TEXT(Q37,"aaa")="日"</formula>
    </cfRule>
  </conditionalFormatting>
  <conditionalFormatting sqref="Q37">
    <cfRule type="expression" dxfId="97" priority="68">
      <formula>COUNTIF(#REF!,$E37)</formula>
    </cfRule>
  </conditionalFormatting>
  <conditionalFormatting sqref="Q38">
    <cfRule type="expression" dxfId="96" priority="64">
      <formula>TEXT(Q38,"aaa")="土"</formula>
    </cfRule>
  </conditionalFormatting>
  <conditionalFormatting sqref="Q38">
    <cfRule type="expression" dxfId="95" priority="63">
      <formula>TEXT(Q38,"aaa")="日"</formula>
    </cfRule>
  </conditionalFormatting>
  <conditionalFormatting sqref="Q38">
    <cfRule type="expression" dxfId="94" priority="65">
      <formula>COUNTIF(#REF!,$E38)</formula>
    </cfRule>
  </conditionalFormatting>
  <conditionalFormatting sqref="Q39">
    <cfRule type="expression" dxfId="93" priority="61">
      <formula>TEXT(Q39,"aaa")="土"</formula>
    </cfRule>
  </conditionalFormatting>
  <conditionalFormatting sqref="Q39">
    <cfRule type="expression" dxfId="92" priority="60">
      <formula>TEXT(Q39,"aaa")="日"</formula>
    </cfRule>
  </conditionalFormatting>
  <conditionalFormatting sqref="Q39">
    <cfRule type="expression" dxfId="91" priority="62">
      <formula>COUNTIF(#REF!,$E39)</formula>
    </cfRule>
  </conditionalFormatting>
  <conditionalFormatting sqref="W39">
    <cfRule type="expression" dxfId="90" priority="58">
      <formula>TEXT(W39,"aaa")="土"</formula>
    </cfRule>
  </conditionalFormatting>
  <conditionalFormatting sqref="W39">
    <cfRule type="expression" dxfId="89" priority="57">
      <formula>TEXT(W39,"aaa")="日"</formula>
    </cfRule>
  </conditionalFormatting>
  <conditionalFormatting sqref="W39">
    <cfRule type="expression" dxfId="88" priority="59">
      <formula>COUNTIF(#REF!,$E39)</formula>
    </cfRule>
  </conditionalFormatting>
  <conditionalFormatting sqref="Z39">
    <cfRule type="expression" dxfId="87" priority="55">
      <formula>TEXT(Z39,"aaa")="土"</formula>
    </cfRule>
  </conditionalFormatting>
  <conditionalFormatting sqref="Z39">
    <cfRule type="expression" dxfId="86" priority="54">
      <formula>TEXT(Z39,"aaa")="日"</formula>
    </cfRule>
  </conditionalFormatting>
  <conditionalFormatting sqref="Z39">
    <cfRule type="expression" dxfId="85" priority="56">
      <formula>COUNTIF(#REF!,$E39)</formula>
    </cfRule>
  </conditionalFormatting>
  <conditionalFormatting sqref="AC39">
    <cfRule type="expression" dxfId="84" priority="52">
      <formula>TEXT(AC39,"aaa")="土"</formula>
    </cfRule>
  </conditionalFormatting>
  <conditionalFormatting sqref="AC39">
    <cfRule type="expression" dxfId="83" priority="51">
      <formula>TEXT(AC39,"aaa")="日"</formula>
    </cfRule>
  </conditionalFormatting>
  <conditionalFormatting sqref="AC39">
    <cfRule type="expression" dxfId="82" priority="53">
      <formula>COUNTIF(#REF!,$E39)</formula>
    </cfRule>
  </conditionalFormatting>
  <conditionalFormatting sqref="AF39">
    <cfRule type="expression" dxfId="81" priority="49">
      <formula>TEXT(AF39,"aaa")="土"</formula>
    </cfRule>
  </conditionalFormatting>
  <conditionalFormatting sqref="AF39">
    <cfRule type="expression" dxfId="80" priority="48">
      <formula>TEXT(AF39,"aaa")="日"</formula>
    </cfRule>
  </conditionalFormatting>
  <conditionalFormatting sqref="AF39">
    <cfRule type="expression" dxfId="79" priority="50">
      <formula>COUNTIF(#REF!,$E39)</formula>
    </cfRule>
  </conditionalFormatting>
  <conditionalFormatting sqref="AC42">
    <cfRule type="expression" dxfId="78" priority="41">
      <formula>TEXT(AC42,"aaa")="土"</formula>
    </cfRule>
  </conditionalFormatting>
  <conditionalFormatting sqref="AC42">
    <cfRule type="expression" dxfId="77" priority="40">
      <formula>TEXT(AC42,"aaa")="日"</formula>
    </cfRule>
  </conditionalFormatting>
  <conditionalFormatting sqref="AC43:AC44">
    <cfRule type="expression" dxfId="76" priority="39">
      <formula>TEXT(AC43,"aaa")="土"</formula>
    </cfRule>
  </conditionalFormatting>
  <conditionalFormatting sqref="AC43:AC44">
    <cfRule type="expression" dxfId="75" priority="38">
      <formula>TEXT(AC43,"aaa")="日"</formula>
    </cfRule>
  </conditionalFormatting>
  <conditionalFormatting sqref="K42:K44">
    <cfRule type="expression" dxfId="74" priority="42">
      <formula>COUNTIF(#REF!,$N42)</formula>
    </cfRule>
  </conditionalFormatting>
  <conditionalFormatting sqref="H42:H44">
    <cfRule type="expression" dxfId="73" priority="43">
      <formula>COUNTIF(#REF!,$K42)</formula>
    </cfRule>
  </conditionalFormatting>
  <conditionalFormatting sqref="B42:B44">
    <cfRule type="expression" dxfId="72" priority="44">
      <formula>COUNTIF(#REF!,$E42)</formula>
    </cfRule>
  </conditionalFormatting>
  <conditionalFormatting sqref="E42:E44">
    <cfRule type="expression" dxfId="71" priority="45">
      <formula>COUNTIF(#REF!,$H42)</formula>
    </cfRule>
  </conditionalFormatting>
  <conditionalFormatting sqref="Q42:Q44">
    <cfRule type="expression" dxfId="70" priority="46">
      <formula>COUNTIF(#REF!,$T42)</formula>
    </cfRule>
  </conditionalFormatting>
  <conditionalFormatting sqref="N42:N44">
    <cfRule type="expression" dxfId="69" priority="47">
      <formula>COUNTIF(#REF!,$Q42)</formula>
    </cfRule>
  </conditionalFormatting>
  <conditionalFormatting sqref="B42">
    <cfRule type="expression" dxfId="68" priority="37">
      <formula>COUNTIF(#REF!,$H42)</formula>
    </cfRule>
  </conditionalFormatting>
  <conditionalFormatting sqref="E42">
    <cfRule type="expression" dxfId="67" priority="36">
      <formula>COUNTIF(#REF!,$K42)</formula>
    </cfRule>
  </conditionalFormatting>
  <conditionalFormatting sqref="H42">
    <cfRule type="expression" dxfId="66" priority="35">
      <formula>COUNTIF(#REF!,$N42)</formula>
    </cfRule>
  </conditionalFormatting>
  <conditionalFormatting sqref="K42">
    <cfRule type="expression" dxfId="65" priority="34">
      <formula>COUNTIF(#REF!,$Q42)</formula>
    </cfRule>
  </conditionalFormatting>
  <conditionalFormatting sqref="N42">
    <cfRule type="expression" dxfId="64" priority="33">
      <formula>COUNTIF(#REF!,$T42)</formula>
    </cfRule>
  </conditionalFormatting>
  <conditionalFormatting sqref="T42">
    <cfRule type="expression" dxfId="63" priority="32">
      <formula>COUNTIF(#REF!,$Z42)</formula>
    </cfRule>
  </conditionalFormatting>
  <conditionalFormatting sqref="W42">
    <cfRule type="expression" dxfId="62" priority="31">
      <formula>COUNTIF(#REF!,$AC42)</formula>
    </cfRule>
  </conditionalFormatting>
  <conditionalFormatting sqref="Z42">
    <cfRule type="expression" dxfId="61" priority="30">
      <formula>TEXT(Z42,"aaa")="土"</formula>
    </cfRule>
  </conditionalFormatting>
  <conditionalFormatting sqref="Z42">
    <cfRule type="expression" dxfId="60" priority="29">
      <formula>TEXT(Z42,"aaa")="日"</formula>
    </cfRule>
  </conditionalFormatting>
  <conditionalFormatting sqref="AC42">
    <cfRule type="expression" dxfId="59" priority="27">
      <formula>TEXT(AC42,"aaa")="土"</formula>
    </cfRule>
  </conditionalFormatting>
  <conditionalFormatting sqref="AC42">
    <cfRule type="expression" dxfId="58" priority="26">
      <formula>TEXT(AC42,"aaa")="日"</formula>
    </cfRule>
  </conditionalFormatting>
  <conditionalFormatting sqref="AC42">
    <cfRule type="expression" dxfId="57" priority="28">
      <formula>COUNTIF(#REF!,$AI42)</formula>
    </cfRule>
  </conditionalFormatting>
  <conditionalFormatting sqref="AL42">
    <cfRule type="expression" dxfId="56" priority="22">
      <formula>TEXT(AL42,"aaa")="土"</formula>
    </cfRule>
  </conditionalFormatting>
  <conditionalFormatting sqref="AL42">
    <cfRule type="expression" dxfId="55" priority="21">
      <formula>TEXT(AL42,"aaa")="日"</formula>
    </cfRule>
  </conditionalFormatting>
  <conditionalFormatting sqref="AL43:AL44">
    <cfRule type="expression" dxfId="54" priority="20">
      <formula>TEXT(AL43,"aaa")="土"</formula>
    </cfRule>
  </conditionalFormatting>
  <conditionalFormatting sqref="AL43:AL44">
    <cfRule type="expression" dxfId="53" priority="19">
      <formula>TEXT(AL43,"aaa")="日"</formula>
    </cfRule>
  </conditionalFormatting>
  <conditionalFormatting sqref="AL42:AL44">
    <cfRule type="expression" dxfId="52" priority="23">
      <formula>COUNTIF(#REF!,$Z42)</formula>
    </cfRule>
  </conditionalFormatting>
  <conditionalFormatting sqref="AL42:AL44">
    <cfRule type="expression" dxfId="51" priority="24">
      <formula>COUNTIF(#REF!,$W42)</formula>
    </cfRule>
  </conditionalFormatting>
  <conditionalFormatting sqref="AL42:AL44">
    <cfRule type="expression" dxfId="50" priority="25">
      <formula>COUNTIF(#REF!,$AI42)</formula>
    </cfRule>
  </conditionalFormatting>
  <conditionalFormatting sqref="AL9">
    <cfRule type="expression" dxfId="49" priority="17">
      <formula>TEXT(AL9,"aaa")="土"</formula>
    </cfRule>
  </conditionalFormatting>
  <conditionalFormatting sqref="AL9">
    <cfRule type="expression" dxfId="48" priority="16">
      <formula>TEXT(AL9,"aaa")="日"</formula>
    </cfRule>
  </conditionalFormatting>
  <conditionalFormatting sqref="AL9">
    <cfRule type="expression" dxfId="47" priority="18">
      <formula>COUNTIF(#REF!,$AI9)</formula>
    </cfRule>
  </conditionalFormatting>
  <conditionalFormatting sqref="AL10:AL14">
    <cfRule type="expression" dxfId="46" priority="14">
      <formula>TEXT(AL10,"aaa")="土"</formula>
    </cfRule>
  </conditionalFormatting>
  <conditionalFormatting sqref="AL10:AL14">
    <cfRule type="expression" dxfId="45" priority="13">
      <formula>TEXT(AL10,"aaa")="日"</formula>
    </cfRule>
  </conditionalFormatting>
  <conditionalFormatting sqref="AL10:AL14">
    <cfRule type="expression" dxfId="44" priority="15">
      <formula>COUNTIF(#REF!,$AI10)</formula>
    </cfRule>
  </conditionalFormatting>
  <conditionalFormatting sqref="AP43:AP44">
    <cfRule type="expression" dxfId="43" priority="7">
      <formula>TEXT(AP43,"aaa")="土"</formula>
    </cfRule>
  </conditionalFormatting>
  <conditionalFormatting sqref="AP43:AP44">
    <cfRule type="expression" dxfId="42" priority="6">
      <formula>TEXT(AP43,"aaa")="日"</formula>
    </cfRule>
  </conditionalFormatting>
  <conditionalFormatting sqref="AP42">
    <cfRule type="expression" dxfId="41" priority="5">
      <formula>TEXT(AP42,"aaa")="土"</formula>
    </cfRule>
  </conditionalFormatting>
  <conditionalFormatting sqref="AP42">
    <cfRule type="expression" dxfId="40" priority="4">
      <formula>TEXT(AP42,"aaa")="日"</formula>
    </cfRule>
  </conditionalFormatting>
  <conditionalFormatting sqref="AP44">
    <cfRule type="expression" dxfId="39" priority="8">
      <formula>COUNTIF(#REF!,$AC44)</formula>
    </cfRule>
  </conditionalFormatting>
  <conditionalFormatting sqref="AP44">
    <cfRule type="expression" dxfId="38" priority="9">
      <formula>COUNTIF(#REF!,$AF44)</formula>
    </cfRule>
  </conditionalFormatting>
  <conditionalFormatting sqref="AP42:AP43">
    <cfRule type="expression" dxfId="37" priority="10">
      <formula>COUNTIF(#REF!,#REF!)</formula>
    </cfRule>
  </conditionalFormatting>
  <conditionalFormatting sqref="AP42:AP43">
    <cfRule type="expression" dxfId="36" priority="11">
      <formula>COUNTIF(#REF!,$AE42)</formula>
    </cfRule>
  </conditionalFormatting>
  <conditionalFormatting sqref="AP42:AP44">
    <cfRule type="expression" dxfId="35" priority="12">
      <formula>COUNTIF(#REF!,$AN42)</formula>
    </cfRule>
  </conditionalFormatting>
  <conditionalFormatting sqref="T39">
    <cfRule type="expression" dxfId="34" priority="2">
      <formula>TEXT(T39,"aaa")="土"</formula>
    </cfRule>
  </conditionalFormatting>
  <conditionalFormatting sqref="T39">
    <cfRule type="expression" dxfId="33" priority="1">
      <formula>TEXT(T39,"aaa")="日"</formula>
    </cfRule>
  </conditionalFormatting>
  <conditionalFormatting sqref="T39">
    <cfRule type="expression" dxfId="32" priority="3">
      <formula>COUNTIF(#REF!,$E39)</formula>
    </cfRule>
  </conditionalFormatting>
  <dataValidations count="1">
    <dataValidation type="list" allowBlank="1" showInputMessage="1" showErrorMessage="1" sqref="AA9:AA39 U9:U39 L9:L39 X9:X39 F9:F39 AD9:AD39 AM9:AM21 I9:I39 O9:O39 R9:R39 AG9:AG39 AJ9:AJ39 C15:C39">
      <formula1>"○"</formula1>
    </dataValidation>
  </dataValidations>
  <printOptions horizontalCentered="1"/>
  <pageMargins left="0.31496062992125984" right="0.31496062992125984" top="0.35433070866141736" bottom="0.35433070866141736" header="0.31496062992125984" footer="0.31496062992125984"/>
  <pageSetup paperSize="9" scale="72" orientation="landscape" r:id="rId1"/>
  <colBreaks count="1" manualBreakCount="1">
    <brk id="22" max="43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66FFFF"/>
  </sheetPr>
  <dimension ref="A1:AB151"/>
  <sheetViews>
    <sheetView showGridLines="0" view="pageBreakPreview" zoomScale="55" zoomScaleNormal="75" zoomScaleSheetLayoutView="55" workbookViewId="0">
      <selection activeCell="Z33" sqref="Z33"/>
    </sheetView>
  </sheetViews>
  <sheetFormatPr defaultColWidth="9" defaultRowHeight="14.4" x14ac:dyDescent="0.3"/>
  <cols>
    <col min="1" max="1" width="1.54296875" style="1" customWidth="1"/>
    <col min="2" max="2" width="1.36328125" style="1" customWidth="1"/>
    <col min="3" max="3" width="1.453125" style="1" customWidth="1"/>
    <col min="4" max="4" width="2.08984375" style="1" customWidth="1"/>
    <col min="5" max="5" width="9.54296875" style="1" customWidth="1"/>
    <col min="6" max="6" width="5.36328125" style="1" customWidth="1"/>
    <col min="7" max="7" width="12.08984375" style="1" customWidth="1"/>
    <col min="8" max="8" width="9.54296875" style="1" customWidth="1"/>
    <col min="9" max="9" width="5.36328125" style="1" customWidth="1"/>
    <col min="10" max="10" width="12.08984375" style="1" customWidth="1"/>
    <col min="11" max="11" width="5.36328125" style="1" customWidth="1"/>
    <col min="12" max="12" width="7.08984375" style="11" customWidth="1"/>
    <col min="13" max="13" width="9.08984375" style="1" customWidth="1"/>
    <col min="14" max="14" width="4.08984375" style="1" customWidth="1"/>
    <col min="15" max="15" width="10.54296875" style="1" customWidth="1"/>
    <col min="16" max="16" width="9.08984375" style="1" customWidth="1"/>
    <col min="17" max="17" width="4.08984375" style="1" customWidth="1"/>
    <col min="18" max="18" width="10.54296875" style="1" customWidth="1"/>
    <col min="19" max="19" width="1.08984375" style="11" customWidth="1"/>
    <col min="20" max="20" width="1.81640625" style="11" customWidth="1"/>
    <col min="21" max="21" width="0.7265625" style="1" customWidth="1"/>
    <col min="22" max="22" width="11.7265625" style="2" customWidth="1"/>
    <col min="23" max="23" width="0.54296875" style="13" customWidth="1"/>
    <col min="24" max="28" width="9" style="2"/>
    <col min="29" max="16384" width="9" style="1"/>
  </cols>
  <sheetData>
    <row r="1" spans="1:28" ht="27" customHeight="1" x14ac:dyDescent="0.3">
      <c r="A1" s="537" t="s">
        <v>41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  <c r="Q1" s="537"/>
      <c r="R1" s="537"/>
      <c r="S1" s="537"/>
      <c r="T1" s="537"/>
      <c r="U1" s="11"/>
      <c r="V1" s="10"/>
      <c r="W1" s="2"/>
      <c r="Y1" s="13"/>
    </row>
    <row r="2" spans="1:28" ht="18" customHeight="1" x14ac:dyDescent="0.3">
      <c r="C2" s="77" t="s">
        <v>23</v>
      </c>
      <c r="D2" s="6"/>
      <c r="F2" s="78"/>
      <c r="I2" s="78"/>
      <c r="L2" s="1"/>
      <c r="M2" s="78" t="s">
        <v>48</v>
      </c>
      <c r="S2" s="1"/>
      <c r="T2" s="1"/>
      <c r="U2" s="11"/>
      <c r="V2" s="10"/>
      <c r="W2" s="2"/>
      <c r="Y2" s="13"/>
    </row>
    <row r="3" spans="1:28" ht="26.55" customHeight="1" thickBot="1" x14ac:dyDescent="0.35">
      <c r="C3" s="22" t="s">
        <v>18</v>
      </c>
      <c r="D3" s="22"/>
      <c r="M3" s="92" t="s">
        <v>1</v>
      </c>
      <c r="N3" s="92"/>
      <c r="O3" s="93"/>
      <c r="P3" s="93"/>
      <c r="Q3" s="93"/>
      <c r="R3" s="93"/>
      <c r="U3" s="11"/>
      <c r="V3" s="10"/>
      <c r="W3" s="2"/>
      <c r="Y3" s="13"/>
    </row>
    <row r="4" spans="1:28" ht="7.5" customHeight="1" thickTop="1" x14ac:dyDescent="0.3">
      <c r="C4" s="22"/>
      <c r="D4" s="22"/>
      <c r="M4" s="269"/>
      <c r="N4" s="269"/>
      <c r="O4" s="270"/>
      <c r="P4" s="270"/>
      <c r="Q4" s="270"/>
      <c r="R4" s="270"/>
      <c r="U4" s="11"/>
    </row>
    <row r="5" spans="1:28" ht="7.5" customHeight="1" x14ac:dyDescent="0.3">
      <c r="C5" s="22"/>
      <c r="D5" s="22"/>
      <c r="M5" s="269"/>
      <c r="N5" s="269"/>
      <c r="O5" s="270"/>
      <c r="P5" s="270"/>
      <c r="Q5" s="270"/>
      <c r="R5" s="270"/>
      <c r="U5" s="11"/>
    </row>
    <row r="6" spans="1:28" ht="7.5" customHeight="1" x14ac:dyDescent="0.3">
      <c r="C6" s="22"/>
      <c r="D6" s="22"/>
      <c r="M6" s="269"/>
      <c r="N6" s="269"/>
      <c r="O6" s="270"/>
      <c r="P6" s="270"/>
      <c r="Q6" s="270"/>
      <c r="R6" s="270"/>
      <c r="U6" s="11"/>
    </row>
    <row r="7" spans="1:28" ht="7.5" customHeight="1" x14ac:dyDescent="0.3">
      <c r="C7" s="22"/>
      <c r="D7" s="22"/>
      <c r="M7" s="269"/>
      <c r="N7" s="269"/>
      <c r="O7" s="270"/>
      <c r="P7" s="270"/>
      <c r="Q7" s="270"/>
      <c r="R7" s="270"/>
      <c r="U7" s="11"/>
    </row>
    <row r="8" spans="1:28" ht="7.5" customHeight="1" x14ac:dyDescent="0.3">
      <c r="C8" s="22"/>
      <c r="D8" s="22"/>
      <c r="M8" s="269"/>
      <c r="N8" s="269"/>
      <c r="O8" s="270"/>
      <c r="P8" s="270"/>
      <c r="Q8" s="270"/>
      <c r="R8" s="270"/>
      <c r="U8" s="11"/>
    </row>
    <row r="9" spans="1:28" ht="24.6" customHeight="1" x14ac:dyDescent="0.3">
      <c r="B9" s="22"/>
      <c r="C9" s="250"/>
      <c r="G9" s="85"/>
      <c r="H9" s="11"/>
      <c r="I9" s="11"/>
      <c r="J9" s="11"/>
      <c r="K9" s="11"/>
      <c r="M9" s="11"/>
      <c r="N9" s="11"/>
      <c r="P9" s="11"/>
      <c r="Q9" s="11"/>
      <c r="R9" s="11"/>
      <c r="U9" s="11"/>
      <c r="V9" s="175"/>
    </row>
    <row r="10" spans="1:28" ht="9" customHeight="1" thickBot="1" x14ac:dyDescent="0.35">
      <c r="C10" s="22"/>
      <c r="D10" s="22"/>
      <c r="M10" s="9"/>
      <c r="N10" s="9"/>
      <c r="O10" s="11"/>
      <c r="P10" s="11"/>
      <c r="Q10" s="11"/>
      <c r="R10" s="11"/>
    </row>
    <row r="11" spans="1:28" ht="25.05" customHeight="1" thickBot="1" x14ac:dyDescent="0.35">
      <c r="B11" s="160"/>
      <c r="C11" s="538" t="s">
        <v>83</v>
      </c>
      <c r="D11" s="538"/>
      <c r="E11" s="538"/>
      <c r="F11" s="539"/>
      <c r="G11" s="539"/>
      <c r="H11" s="539"/>
      <c r="I11" s="163"/>
      <c r="J11" s="164"/>
      <c r="K11" s="162"/>
      <c r="L11" s="10"/>
      <c r="S11" s="9"/>
      <c r="T11" s="10"/>
      <c r="U11" s="2"/>
    </row>
    <row r="12" spans="1:28" ht="9" customHeight="1" x14ac:dyDescent="0.3">
      <c r="B12" s="101"/>
      <c r="C12" s="157" t="e">
        <f>+DATE(C11,4,1)</f>
        <v>#VALUE!</v>
      </c>
      <c r="D12" s="157"/>
      <c r="E12" s="10"/>
      <c r="F12" s="10"/>
      <c r="G12" s="10"/>
      <c r="H12" s="10"/>
      <c r="I12" s="10"/>
      <c r="J12" s="10"/>
      <c r="K12" s="156"/>
      <c r="L12" s="10"/>
      <c r="M12" s="21"/>
      <c r="N12" s="21"/>
      <c r="O12" s="2"/>
      <c r="P12" s="4"/>
      <c r="Q12" s="4"/>
      <c r="R12" s="3"/>
      <c r="S12" s="9"/>
      <c r="T12" s="10"/>
      <c r="U12" s="2"/>
    </row>
    <row r="13" spans="1:28" s="6" customFormat="1" ht="20.100000000000001" customHeight="1" x14ac:dyDescent="0.3">
      <c r="B13" s="102"/>
      <c r="C13" s="514"/>
      <c r="D13" s="514"/>
      <c r="E13" s="541">
        <f>DATE(2018,3,1)</f>
        <v>43160</v>
      </c>
      <c r="F13" s="542"/>
      <c r="G13" s="542"/>
      <c r="H13" s="542"/>
      <c r="I13" s="542"/>
      <c r="J13" s="543"/>
      <c r="K13" s="142"/>
      <c r="L13" s="313"/>
      <c r="M13" s="540"/>
      <c r="N13" s="540"/>
      <c r="O13" s="540"/>
      <c r="P13" s="313"/>
      <c r="Q13" s="313"/>
      <c r="R13" s="313"/>
      <c r="S13" s="313"/>
      <c r="T13" s="70"/>
      <c r="U13" s="5"/>
      <c r="V13" s="2"/>
      <c r="W13" s="279"/>
      <c r="X13" s="280"/>
      <c r="Y13" s="280"/>
      <c r="Z13" s="283"/>
      <c r="AA13" s="283"/>
      <c r="AB13" s="283"/>
    </row>
    <row r="14" spans="1:28" s="17" customFormat="1" ht="20.100000000000001" customHeight="1" x14ac:dyDescent="0.3">
      <c r="B14" s="103"/>
      <c r="C14" s="314"/>
      <c r="D14" s="145"/>
      <c r="E14" s="570" t="s">
        <v>10</v>
      </c>
      <c r="F14" s="571"/>
      <c r="G14" s="299" t="s">
        <v>13</v>
      </c>
      <c r="H14" s="572" t="s">
        <v>0</v>
      </c>
      <c r="I14" s="573"/>
      <c r="J14" s="574"/>
      <c r="K14" s="136"/>
      <c r="L14" s="314"/>
      <c r="M14" s="313"/>
      <c r="N14" s="313"/>
      <c r="O14" s="313"/>
      <c r="P14" s="313"/>
      <c r="Q14" s="313"/>
      <c r="R14" s="313"/>
      <c r="S14" s="313"/>
      <c r="T14" s="70"/>
      <c r="U14" s="18"/>
      <c r="V14" s="2"/>
      <c r="W14" s="281"/>
      <c r="X14" s="2"/>
      <c r="Y14" s="2"/>
      <c r="Z14" s="285"/>
      <c r="AA14" s="285"/>
      <c r="AB14" s="285"/>
    </row>
    <row r="15" spans="1:28" s="8" customFormat="1" ht="16.05" customHeight="1" x14ac:dyDescent="0.3">
      <c r="B15" s="104"/>
      <c r="C15" s="314"/>
      <c r="D15" s="146" t="s">
        <v>7</v>
      </c>
      <c r="E15" s="548">
        <f>E13</f>
        <v>43160</v>
      </c>
      <c r="F15" s="547"/>
      <c r="G15" s="450"/>
      <c r="H15" s="575"/>
      <c r="I15" s="568"/>
      <c r="J15" s="576"/>
      <c r="K15" s="112"/>
      <c r="L15" s="35"/>
      <c r="M15" s="12"/>
      <c r="N15" s="12"/>
      <c r="O15" s="26"/>
      <c r="P15" s="12"/>
      <c r="Q15" s="12"/>
      <c r="R15" s="26"/>
      <c r="S15" s="26"/>
      <c r="T15" s="34"/>
      <c r="U15" s="7"/>
      <c r="V15" s="2"/>
      <c r="W15" s="282"/>
      <c r="X15" s="2"/>
      <c r="Y15" s="283"/>
      <c r="Z15" s="287"/>
      <c r="AA15" s="287"/>
      <c r="AB15" s="287"/>
    </row>
    <row r="16" spans="1:28" s="8" customFormat="1" ht="16.05" customHeight="1" x14ac:dyDescent="0.3">
      <c r="B16" s="104"/>
      <c r="C16" s="314"/>
      <c r="D16" s="146" t="s">
        <v>7</v>
      </c>
      <c r="E16" s="548">
        <f>E15+1</f>
        <v>43161</v>
      </c>
      <c r="F16" s="547"/>
      <c r="G16" s="450"/>
      <c r="H16" s="575"/>
      <c r="I16" s="568"/>
      <c r="J16" s="576"/>
      <c r="K16" s="112"/>
      <c r="L16" s="35"/>
      <c r="M16" s="12"/>
      <c r="N16" s="12"/>
      <c r="O16" s="26"/>
      <c r="P16" s="12"/>
      <c r="Q16" s="12"/>
      <c r="R16" s="26"/>
      <c r="S16" s="26"/>
      <c r="T16" s="34"/>
      <c r="U16" s="7"/>
      <c r="V16" s="284"/>
      <c r="W16" s="19"/>
      <c r="X16" s="285"/>
      <c r="Y16" s="285"/>
      <c r="Z16" s="287"/>
      <c r="AA16" s="287"/>
      <c r="AB16" s="287"/>
    </row>
    <row r="17" spans="2:28" s="8" customFormat="1" ht="16.05" customHeight="1" x14ac:dyDescent="0.3">
      <c r="B17" s="104"/>
      <c r="C17" s="314"/>
      <c r="D17" s="146" t="s">
        <v>7</v>
      </c>
      <c r="E17" s="548">
        <f t="shared" ref="E17:E45" si="0">E16+1</f>
        <v>43162</v>
      </c>
      <c r="F17" s="547"/>
      <c r="G17" s="450"/>
      <c r="H17" s="575"/>
      <c r="I17" s="568"/>
      <c r="J17" s="576"/>
      <c r="K17" s="112"/>
      <c r="L17" s="35"/>
      <c r="M17" s="12"/>
      <c r="N17" s="12"/>
      <c r="O17" s="26"/>
      <c r="P17" s="12"/>
      <c r="Q17" s="12"/>
      <c r="R17" s="26"/>
      <c r="S17" s="26"/>
      <c r="T17" s="34"/>
      <c r="U17" s="7"/>
      <c r="V17" s="283"/>
      <c r="W17" s="286"/>
      <c r="X17" s="287"/>
      <c r="Y17" s="287"/>
      <c r="Z17" s="287"/>
      <c r="AA17" s="287"/>
      <c r="AB17" s="287"/>
    </row>
    <row r="18" spans="2:28" s="8" customFormat="1" ht="16.05" customHeight="1" x14ac:dyDescent="0.3">
      <c r="B18" s="104"/>
      <c r="C18" s="314"/>
      <c r="D18" s="146" t="s">
        <v>19</v>
      </c>
      <c r="E18" s="548">
        <f>E17+1</f>
        <v>43163</v>
      </c>
      <c r="F18" s="547"/>
      <c r="G18" s="450"/>
      <c r="H18" s="575"/>
      <c r="I18" s="568"/>
      <c r="J18" s="576"/>
      <c r="K18" s="112"/>
      <c r="L18" s="35"/>
      <c r="M18" s="12"/>
      <c r="N18" s="12"/>
      <c r="O18" s="26"/>
      <c r="P18" s="12"/>
      <c r="Q18" s="12"/>
      <c r="R18" s="26"/>
      <c r="S18" s="26"/>
      <c r="T18" s="34"/>
      <c r="U18" s="7"/>
      <c r="V18" s="288"/>
      <c r="W18" s="286"/>
      <c r="X18" s="287"/>
      <c r="Y18" s="287"/>
      <c r="Z18" s="287"/>
      <c r="AA18" s="287"/>
      <c r="AB18" s="287"/>
    </row>
    <row r="19" spans="2:28" s="8" customFormat="1" ht="16.05" customHeight="1" x14ac:dyDescent="0.3">
      <c r="B19" s="104"/>
      <c r="C19" s="314"/>
      <c r="D19" s="146" t="s">
        <v>7</v>
      </c>
      <c r="E19" s="548">
        <f t="shared" si="0"/>
        <v>43164</v>
      </c>
      <c r="F19" s="547"/>
      <c r="G19" s="450"/>
      <c r="H19" s="575"/>
      <c r="I19" s="568"/>
      <c r="J19" s="576"/>
      <c r="K19" s="112"/>
      <c r="L19" s="35"/>
      <c r="M19" s="12"/>
      <c r="N19" s="12"/>
      <c r="O19" s="26"/>
      <c r="P19" s="12"/>
      <c r="Q19" s="12"/>
      <c r="R19" s="26"/>
      <c r="S19" s="26"/>
      <c r="T19" s="34"/>
      <c r="U19" s="7"/>
      <c r="V19" s="283"/>
      <c r="W19" s="286"/>
      <c r="X19" s="2"/>
      <c r="Y19" s="287"/>
      <c r="Z19" s="287"/>
      <c r="AA19" s="287"/>
      <c r="AB19" s="287"/>
    </row>
    <row r="20" spans="2:28" s="8" customFormat="1" ht="16.05" customHeight="1" thickBot="1" x14ac:dyDescent="0.35">
      <c r="B20" s="104"/>
      <c r="C20" s="314"/>
      <c r="D20" s="146" t="s">
        <v>7</v>
      </c>
      <c r="E20" s="561">
        <f t="shared" si="0"/>
        <v>43165</v>
      </c>
      <c r="F20" s="562"/>
      <c r="G20" s="451"/>
      <c r="H20" s="577"/>
      <c r="I20" s="578"/>
      <c r="J20" s="579"/>
      <c r="K20" s="112"/>
      <c r="L20" s="35"/>
      <c r="M20" s="12"/>
      <c r="N20" s="12"/>
      <c r="O20" s="26"/>
      <c r="P20" s="12"/>
      <c r="Q20" s="12"/>
      <c r="R20" s="26"/>
      <c r="S20" s="26"/>
      <c r="T20" s="34"/>
      <c r="U20" s="7"/>
      <c r="V20" s="2"/>
      <c r="W20" s="293"/>
      <c r="X20" s="287"/>
      <c r="Y20" s="287"/>
      <c r="Z20" s="287"/>
      <c r="AA20" s="287"/>
      <c r="AB20" s="287"/>
    </row>
    <row r="21" spans="2:28" s="8" customFormat="1" ht="16.05" customHeight="1" thickTop="1" x14ac:dyDescent="0.3">
      <c r="B21" s="104"/>
      <c r="C21" s="314"/>
      <c r="D21" s="146" t="s">
        <v>7</v>
      </c>
      <c r="E21" s="544">
        <f t="shared" si="0"/>
        <v>43166</v>
      </c>
      <c r="F21" s="545"/>
      <c r="G21" s="452"/>
      <c r="H21" s="580"/>
      <c r="I21" s="581"/>
      <c r="J21" s="582"/>
      <c r="K21" s="112"/>
      <c r="L21" s="35"/>
      <c r="M21" s="12"/>
      <c r="N21" s="12"/>
      <c r="O21" s="26"/>
      <c r="P21" s="12"/>
      <c r="Q21" s="12"/>
      <c r="R21" s="26"/>
      <c r="S21" s="26"/>
      <c r="T21" s="34"/>
      <c r="U21" s="7"/>
      <c r="V21" s="289"/>
      <c r="W21" s="293"/>
      <c r="X21" s="287"/>
      <c r="Y21" s="287"/>
      <c r="Z21" s="287"/>
      <c r="AA21" s="287"/>
      <c r="AB21" s="287"/>
    </row>
    <row r="22" spans="2:28" s="8" customFormat="1" ht="16.05" customHeight="1" x14ac:dyDescent="0.3">
      <c r="B22" s="104"/>
      <c r="C22" s="314"/>
      <c r="D22" s="146" t="s">
        <v>7</v>
      </c>
      <c r="E22" s="546">
        <f t="shared" si="0"/>
        <v>43167</v>
      </c>
      <c r="F22" s="547"/>
      <c r="G22" s="453"/>
      <c r="H22" s="567"/>
      <c r="I22" s="568"/>
      <c r="J22" s="569"/>
      <c r="K22" s="112"/>
      <c r="L22" s="35"/>
      <c r="M22" s="12"/>
      <c r="N22" s="12"/>
      <c r="O22" s="26"/>
      <c r="P22" s="12"/>
      <c r="Q22" s="12"/>
      <c r="R22" s="26"/>
      <c r="S22" s="26"/>
      <c r="T22" s="34"/>
      <c r="U22" s="7"/>
      <c r="V22" s="33"/>
      <c r="W22" s="293"/>
      <c r="X22" s="287"/>
      <c r="Y22" s="287"/>
      <c r="Z22" s="287"/>
      <c r="AA22" s="287"/>
      <c r="AB22" s="287"/>
    </row>
    <row r="23" spans="2:28" s="8" customFormat="1" ht="16.05" customHeight="1" x14ac:dyDescent="0.3">
      <c r="B23" s="104"/>
      <c r="C23" s="314"/>
      <c r="D23" s="146" t="s">
        <v>7</v>
      </c>
      <c r="E23" s="546">
        <f t="shared" si="0"/>
        <v>43168</v>
      </c>
      <c r="F23" s="547"/>
      <c r="G23" s="453"/>
      <c r="H23" s="567"/>
      <c r="I23" s="568"/>
      <c r="J23" s="569"/>
      <c r="K23" s="112"/>
      <c r="L23" s="35"/>
      <c r="M23" s="12"/>
      <c r="N23" s="12"/>
      <c r="O23" s="26"/>
      <c r="P23" s="12"/>
      <c r="Q23" s="12"/>
      <c r="R23" s="26"/>
      <c r="S23" s="26"/>
      <c r="T23" s="34"/>
      <c r="U23" s="7"/>
      <c r="V23" s="33"/>
      <c r="W23" s="293"/>
      <c r="X23" s="2"/>
      <c r="Y23" s="287"/>
      <c r="Z23" s="287"/>
      <c r="AA23" s="287"/>
      <c r="AB23" s="287"/>
    </row>
    <row r="24" spans="2:28" s="8" customFormat="1" ht="16.05" customHeight="1" x14ac:dyDescent="0.3">
      <c r="B24" s="104"/>
      <c r="C24" s="314"/>
      <c r="D24" s="146" t="s">
        <v>7</v>
      </c>
      <c r="E24" s="546">
        <f t="shared" si="0"/>
        <v>43169</v>
      </c>
      <c r="F24" s="547"/>
      <c r="G24" s="453"/>
      <c r="H24" s="567"/>
      <c r="I24" s="568"/>
      <c r="J24" s="569"/>
      <c r="K24" s="112"/>
      <c r="L24" s="35"/>
      <c r="M24" s="12"/>
      <c r="N24" s="12"/>
      <c r="O24" s="26"/>
      <c r="P24" s="12"/>
      <c r="Q24" s="12"/>
      <c r="R24" s="26"/>
      <c r="S24" s="26"/>
      <c r="T24" s="34"/>
      <c r="U24" s="7"/>
      <c r="V24" s="33"/>
      <c r="W24" s="293"/>
      <c r="X24" s="2"/>
      <c r="Y24" s="287"/>
      <c r="Z24" s="287"/>
      <c r="AA24" s="287"/>
      <c r="AB24" s="287"/>
    </row>
    <row r="25" spans="2:28" s="8" customFormat="1" ht="16.05" customHeight="1" x14ac:dyDescent="0.3">
      <c r="B25" s="104"/>
      <c r="C25" s="314"/>
      <c r="D25" s="146" t="s">
        <v>7</v>
      </c>
      <c r="E25" s="546">
        <f t="shared" si="0"/>
        <v>43170</v>
      </c>
      <c r="F25" s="547"/>
      <c r="G25" s="453"/>
      <c r="H25" s="567"/>
      <c r="I25" s="568"/>
      <c r="J25" s="569"/>
      <c r="K25" s="112"/>
      <c r="L25" s="35"/>
      <c r="M25" s="12"/>
      <c r="N25" s="12"/>
      <c r="O25" s="26"/>
      <c r="P25" s="12"/>
      <c r="Q25" s="12"/>
      <c r="R25" s="26"/>
      <c r="S25" s="26"/>
      <c r="T25" s="34"/>
      <c r="U25" s="7"/>
      <c r="V25" s="2"/>
      <c r="W25" s="293"/>
      <c r="X25" s="2"/>
      <c r="Y25" s="287"/>
      <c r="Z25" s="287"/>
      <c r="AA25" s="287"/>
      <c r="AB25" s="287"/>
    </row>
    <row r="26" spans="2:28" s="8" customFormat="1" ht="16.05" customHeight="1" x14ac:dyDescent="0.3">
      <c r="B26" s="104"/>
      <c r="C26" s="314"/>
      <c r="D26" s="146" t="s">
        <v>19</v>
      </c>
      <c r="E26" s="546">
        <f t="shared" si="0"/>
        <v>43171</v>
      </c>
      <c r="F26" s="547"/>
      <c r="G26" s="453"/>
      <c r="H26" s="567"/>
      <c r="I26" s="568"/>
      <c r="J26" s="569"/>
      <c r="K26" s="112"/>
      <c r="L26" s="35"/>
      <c r="M26" s="12"/>
      <c r="N26" s="12"/>
      <c r="O26" s="26"/>
      <c r="P26" s="12"/>
      <c r="Q26" s="12"/>
      <c r="R26" s="26"/>
      <c r="S26" s="26"/>
      <c r="T26" s="34"/>
      <c r="U26" s="7"/>
      <c r="V26" s="2"/>
      <c r="W26" s="293"/>
      <c r="X26" s="2"/>
      <c r="Y26" s="287"/>
      <c r="Z26" s="287"/>
      <c r="AA26" s="287"/>
      <c r="AB26" s="287"/>
    </row>
    <row r="27" spans="2:28" s="8" customFormat="1" ht="16.05" customHeight="1" x14ac:dyDescent="0.3">
      <c r="B27" s="104"/>
      <c r="C27" s="314"/>
      <c r="D27" s="146" t="s">
        <v>7</v>
      </c>
      <c r="E27" s="546">
        <f t="shared" si="0"/>
        <v>43172</v>
      </c>
      <c r="F27" s="547"/>
      <c r="G27" s="454"/>
      <c r="H27" s="567"/>
      <c r="I27" s="568"/>
      <c r="J27" s="569"/>
      <c r="K27" s="112"/>
      <c r="L27" s="35"/>
      <c r="M27" s="12"/>
      <c r="N27" s="12"/>
      <c r="O27" s="26"/>
      <c r="P27" s="12"/>
      <c r="Q27" s="12"/>
      <c r="R27" s="26"/>
      <c r="S27" s="26"/>
      <c r="T27" s="34"/>
      <c r="U27" s="7"/>
      <c r="V27" s="33"/>
      <c r="W27" s="293"/>
      <c r="X27" s="284"/>
      <c r="Y27" s="287"/>
      <c r="Z27" s="287"/>
      <c r="AA27" s="287"/>
      <c r="AB27" s="287"/>
    </row>
    <row r="28" spans="2:28" s="8" customFormat="1" ht="16.05" customHeight="1" x14ac:dyDescent="0.3">
      <c r="B28" s="104"/>
      <c r="C28" s="314"/>
      <c r="D28" s="146" t="s">
        <v>7</v>
      </c>
      <c r="E28" s="546">
        <f t="shared" si="0"/>
        <v>43173</v>
      </c>
      <c r="F28" s="547"/>
      <c r="G28" s="453"/>
      <c r="H28" s="567"/>
      <c r="I28" s="568"/>
      <c r="J28" s="569"/>
      <c r="K28" s="112"/>
      <c r="L28" s="35"/>
      <c r="M28" s="12"/>
      <c r="N28" s="12"/>
      <c r="O28" s="26"/>
      <c r="P28" s="12"/>
      <c r="Q28" s="12"/>
      <c r="R28" s="26"/>
      <c r="S28" s="26"/>
      <c r="T28" s="34"/>
      <c r="U28" s="7"/>
      <c r="V28" s="289"/>
      <c r="W28" s="293"/>
      <c r="X28" s="283"/>
      <c r="Y28" s="287"/>
      <c r="Z28" s="287"/>
      <c r="AA28" s="287"/>
      <c r="AB28" s="287"/>
    </row>
    <row r="29" spans="2:28" s="8" customFormat="1" ht="16.05" customHeight="1" x14ac:dyDescent="0.3">
      <c r="B29" s="104"/>
      <c r="C29" s="314"/>
      <c r="D29" s="146" t="s">
        <v>7</v>
      </c>
      <c r="E29" s="546">
        <f t="shared" si="0"/>
        <v>43174</v>
      </c>
      <c r="F29" s="547"/>
      <c r="G29" s="453"/>
      <c r="H29" s="567"/>
      <c r="I29" s="568"/>
      <c r="J29" s="569"/>
      <c r="K29" s="112"/>
      <c r="L29" s="35"/>
      <c r="M29" s="12"/>
      <c r="N29" s="12"/>
      <c r="O29" s="26"/>
      <c r="P29" s="12"/>
      <c r="Q29" s="12"/>
      <c r="R29" s="26"/>
      <c r="S29" s="26"/>
      <c r="T29" s="34"/>
      <c r="U29" s="7"/>
      <c r="V29" s="283"/>
      <c r="W29" s="293"/>
      <c r="X29" s="288"/>
      <c r="Y29" s="287"/>
      <c r="Z29" s="287"/>
      <c r="AA29" s="287"/>
      <c r="AB29" s="287"/>
    </row>
    <row r="30" spans="2:28" s="8" customFormat="1" ht="16.05" customHeight="1" x14ac:dyDescent="0.3">
      <c r="B30" s="104"/>
      <c r="C30" s="314"/>
      <c r="D30" s="146" t="s">
        <v>7</v>
      </c>
      <c r="E30" s="546">
        <f t="shared" si="0"/>
        <v>43175</v>
      </c>
      <c r="F30" s="547"/>
      <c r="G30" s="453"/>
      <c r="H30" s="567"/>
      <c r="I30" s="568"/>
      <c r="J30" s="569"/>
      <c r="K30" s="112"/>
      <c r="L30" s="35"/>
      <c r="M30" s="12"/>
      <c r="N30" s="12"/>
      <c r="O30" s="26"/>
      <c r="P30" s="12"/>
      <c r="Q30" s="12"/>
      <c r="R30" s="26"/>
      <c r="S30" s="26"/>
      <c r="T30" s="34"/>
      <c r="U30" s="7"/>
      <c r="V30" s="288"/>
      <c r="W30" s="293"/>
      <c r="X30" s="287"/>
      <c r="Y30" s="287"/>
      <c r="Z30" s="287"/>
      <c r="AA30" s="287"/>
      <c r="AB30" s="287"/>
    </row>
    <row r="31" spans="2:28" s="8" customFormat="1" ht="16.05" customHeight="1" x14ac:dyDescent="0.3">
      <c r="B31" s="104"/>
      <c r="C31" s="314"/>
      <c r="D31" s="146" t="s">
        <v>7</v>
      </c>
      <c r="E31" s="546">
        <f t="shared" si="0"/>
        <v>43176</v>
      </c>
      <c r="F31" s="547"/>
      <c r="G31" s="453"/>
      <c r="H31" s="567"/>
      <c r="I31" s="568"/>
      <c r="J31" s="569"/>
      <c r="K31" s="112"/>
      <c r="L31" s="35"/>
      <c r="M31" s="12"/>
      <c r="N31" s="12"/>
      <c r="O31" s="26"/>
      <c r="P31" s="12"/>
      <c r="Q31" s="12"/>
      <c r="R31" s="26"/>
      <c r="S31" s="26"/>
      <c r="T31" s="34"/>
      <c r="U31" s="7"/>
      <c r="V31" s="283"/>
      <c r="W31" s="281"/>
      <c r="X31" s="287"/>
      <c r="Y31" s="287"/>
      <c r="Z31" s="287"/>
      <c r="AA31" s="287"/>
      <c r="AB31" s="287"/>
    </row>
    <row r="32" spans="2:28" s="8" customFormat="1" ht="16.05" customHeight="1" x14ac:dyDescent="0.3">
      <c r="B32" s="104"/>
      <c r="C32" s="314"/>
      <c r="D32" s="146" t="s">
        <v>7</v>
      </c>
      <c r="E32" s="546">
        <f t="shared" si="0"/>
        <v>43177</v>
      </c>
      <c r="F32" s="547"/>
      <c r="G32" s="453"/>
      <c r="H32" s="567"/>
      <c r="I32" s="568"/>
      <c r="J32" s="569"/>
      <c r="K32" s="112"/>
      <c r="L32" s="35"/>
      <c r="M32" s="12"/>
      <c r="N32" s="12"/>
      <c r="O32" s="26"/>
      <c r="P32" s="12"/>
      <c r="Q32" s="12"/>
      <c r="R32" s="26"/>
      <c r="S32" s="26"/>
      <c r="T32" s="34"/>
      <c r="U32" s="7"/>
      <c r="V32" s="2"/>
      <c r="W32" s="281"/>
      <c r="X32" s="287"/>
      <c r="Y32" s="287"/>
      <c r="Z32" s="287"/>
      <c r="AA32" s="287"/>
      <c r="AB32" s="287"/>
    </row>
    <row r="33" spans="1:28" s="8" customFormat="1" ht="16.05" customHeight="1" x14ac:dyDescent="0.3">
      <c r="B33" s="104"/>
      <c r="C33" s="314"/>
      <c r="D33" s="146" t="s">
        <v>19</v>
      </c>
      <c r="E33" s="546">
        <f t="shared" si="0"/>
        <v>43178</v>
      </c>
      <c r="F33" s="547"/>
      <c r="G33" s="453"/>
      <c r="H33" s="567"/>
      <c r="I33" s="568"/>
      <c r="J33" s="569"/>
      <c r="K33" s="112"/>
      <c r="L33" s="35"/>
      <c r="M33" s="12"/>
      <c r="N33" s="12"/>
      <c r="O33" s="26"/>
      <c r="P33" s="12"/>
      <c r="Q33" s="12"/>
      <c r="R33" s="26"/>
      <c r="S33" s="26"/>
      <c r="T33" s="34"/>
      <c r="U33" s="7"/>
      <c r="V33" s="289"/>
      <c r="W33" s="281"/>
      <c r="X33" s="287"/>
      <c r="Y33" s="287"/>
      <c r="Z33" s="287"/>
      <c r="AA33" s="287"/>
      <c r="AB33" s="287"/>
    </row>
    <row r="34" spans="1:28" s="8" customFormat="1" ht="16.05" customHeight="1" x14ac:dyDescent="0.3">
      <c r="B34" s="104"/>
      <c r="C34" s="314"/>
      <c r="D34" s="146" t="s">
        <v>7</v>
      </c>
      <c r="E34" s="546">
        <f t="shared" si="0"/>
        <v>43179</v>
      </c>
      <c r="F34" s="547"/>
      <c r="G34" s="453"/>
      <c r="H34" s="567"/>
      <c r="I34" s="568"/>
      <c r="J34" s="569"/>
      <c r="K34" s="112"/>
      <c r="L34" s="35"/>
      <c r="M34" s="12"/>
      <c r="N34" s="12"/>
      <c r="O34" s="26"/>
      <c r="P34" s="12"/>
      <c r="Q34" s="12"/>
      <c r="R34" s="26"/>
      <c r="S34" s="26"/>
      <c r="T34" s="34"/>
      <c r="U34" s="7"/>
      <c r="V34" s="33"/>
      <c r="W34" s="281"/>
      <c r="X34" s="287"/>
      <c r="Y34" s="287"/>
      <c r="Z34" s="287"/>
      <c r="AA34" s="287"/>
      <c r="AB34" s="287"/>
    </row>
    <row r="35" spans="1:28" s="8" customFormat="1" ht="16.05" customHeight="1" thickBot="1" x14ac:dyDescent="0.35">
      <c r="B35" s="104"/>
      <c r="C35" s="314"/>
      <c r="D35" s="146" t="s">
        <v>7</v>
      </c>
      <c r="E35" s="563">
        <f t="shared" si="0"/>
        <v>43180</v>
      </c>
      <c r="F35" s="564"/>
      <c r="G35" s="455"/>
      <c r="H35" s="583"/>
      <c r="I35" s="578"/>
      <c r="J35" s="584"/>
      <c r="K35" s="112"/>
      <c r="L35" s="35"/>
      <c r="M35" s="12"/>
      <c r="N35" s="12"/>
      <c r="O35" s="26"/>
      <c r="P35" s="12"/>
      <c r="Q35" s="12"/>
      <c r="R35" s="26"/>
      <c r="S35" s="26"/>
      <c r="T35" s="34"/>
      <c r="U35" s="7"/>
      <c r="V35" s="33"/>
      <c r="W35" s="281"/>
      <c r="X35" s="287"/>
      <c r="Y35" s="287"/>
      <c r="Z35" s="287"/>
      <c r="AA35" s="287"/>
      <c r="AB35" s="287"/>
    </row>
    <row r="36" spans="1:28" s="8" customFormat="1" ht="16.05" customHeight="1" thickTop="1" x14ac:dyDescent="0.3">
      <c r="B36" s="104"/>
      <c r="C36" s="314"/>
      <c r="D36" s="146" t="s">
        <v>7</v>
      </c>
      <c r="E36" s="565">
        <f t="shared" si="0"/>
        <v>43181</v>
      </c>
      <c r="F36" s="566"/>
      <c r="G36" s="456"/>
      <c r="H36" s="567"/>
      <c r="I36" s="568"/>
      <c r="J36" s="585"/>
      <c r="K36" s="112"/>
      <c r="L36" s="35"/>
      <c r="M36" s="12"/>
      <c r="N36" s="12"/>
      <c r="O36" s="26"/>
      <c r="P36" s="12"/>
      <c r="Q36" s="12"/>
      <c r="R36" s="26"/>
      <c r="S36" s="26"/>
      <c r="T36" s="34"/>
      <c r="U36" s="7"/>
      <c r="V36" s="2"/>
      <c r="W36" s="281"/>
      <c r="X36" s="287"/>
      <c r="Y36" s="287"/>
      <c r="Z36" s="287"/>
      <c r="AA36" s="287"/>
      <c r="AB36" s="287"/>
    </row>
    <row r="37" spans="1:28" s="8" customFormat="1" ht="16.05" customHeight="1" x14ac:dyDescent="0.3">
      <c r="B37" s="104"/>
      <c r="C37" s="314"/>
      <c r="D37" s="146" t="s">
        <v>7</v>
      </c>
      <c r="E37" s="548">
        <f t="shared" si="0"/>
        <v>43182</v>
      </c>
      <c r="F37" s="547"/>
      <c r="G37" s="457"/>
      <c r="H37" s="567"/>
      <c r="I37" s="568"/>
      <c r="J37" s="585"/>
      <c r="K37" s="112"/>
      <c r="L37" s="35"/>
      <c r="M37" s="12"/>
      <c r="N37" s="12"/>
      <c r="O37" s="26"/>
      <c r="P37" s="12"/>
      <c r="Q37" s="12"/>
      <c r="R37" s="26"/>
      <c r="S37" s="26"/>
      <c r="T37" s="34"/>
      <c r="U37" s="7"/>
      <c r="V37" s="2"/>
      <c r="W37" s="281"/>
      <c r="X37" s="287"/>
      <c r="Y37" s="287"/>
      <c r="Z37" s="287"/>
      <c r="AA37" s="287"/>
      <c r="AB37" s="287"/>
    </row>
    <row r="38" spans="1:28" s="8" customFormat="1" ht="16.05" customHeight="1" x14ac:dyDescent="0.3">
      <c r="B38" s="104"/>
      <c r="C38" s="314"/>
      <c r="D38" s="146" t="s">
        <v>7</v>
      </c>
      <c r="E38" s="548">
        <f t="shared" si="0"/>
        <v>43183</v>
      </c>
      <c r="F38" s="547"/>
      <c r="G38" s="457"/>
      <c r="H38" s="567"/>
      <c r="I38" s="568"/>
      <c r="J38" s="585"/>
      <c r="K38" s="112"/>
      <c r="L38" s="35"/>
      <c r="M38" s="12"/>
      <c r="N38" s="12"/>
      <c r="O38" s="26"/>
      <c r="P38" s="12"/>
      <c r="Q38" s="12"/>
      <c r="R38" s="26"/>
      <c r="S38" s="26"/>
      <c r="T38" s="34"/>
      <c r="U38" s="7"/>
      <c r="V38" s="2"/>
      <c r="W38" s="281"/>
      <c r="X38" s="287"/>
      <c r="Y38" s="287"/>
      <c r="Z38" s="287"/>
      <c r="AA38" s="287"/>
      <c r="AB38" s="287"/>
    </row>
    <row r="39" spans="1:28" s="8" customFormat="1" ht="16.05" customHeight="1" x14ac:dyDescent="0.3">
      <c r="B39" s="104"/>
      <c r="C39" s="314"/>
      <c r="D39" s="146" t="s">
        <v>19</v>
      </c>
      <c r="E39" s="548">
        <f t="shared" si="0"/>
        <v>43184</v>
      </c>
      <c r="F39" s="547"/>
      <c r="G39" s="457"/>
      <c r="H39" s="567"/>
      <c r="I39" s="568"/>
      <c r="J39" s="585"/>
      <c r="K39" s="112"/>
      <c r="L39" s="35"/>
      <c r="M39" s="12"/>
      <c r="N39" s="12"/>
      <c r="O39" s="26"/>
      <c r="P39" s="12"/>
      <c r="Q39" s="12"/>
      <c r="R39" s="26"/>
      <c r="S39" s="26"/>
      <c r="T39" s="34"/>
      <c r="U39" s="7"/>
      <c r="V39" s="290"/>
      <c r="W39" s="281"/>
      <c r="X39" s="287"/>
      <c r="Y39" s="287"/>
      <c r="Z39" s="287"/>
      <c r="AA39" s="287"/>
      <c r="AB39" s="287"/>
    </row>
    <row r="40" spans="1:28" s="8" customFormat="1" ht="16.05" customHeight="1" x14ac:dyDescent="0.3">
      <c r="B40" s="104"/>
      <c r="C40" s="314"/>
      <c r="D40" s="146" t="s">
        <v>7</v>
      </c>
      <c r="E40" s="548">
        <f t="shared" si="0"/>
        <v>43185</v>
      </c>
      <c r="F40" s="547"/>
      <c r="G40" s="457"/>
      <c r="H40" s="567"/>
      <c r="I40" s="568"/>
      <c r="J40" s="585"/>
      <c r="K40" s="112"/>
      <c r="L40" s="35"/>
      <c r="M40" s="12"/>
      <c r="N40" s="12"/>
      <c r="O40" s="26"/>
      <c r="P40" s="12"/>
      <c r="Q40" s="12"/>
      <c r="R40" s="26"/>
      <c r="S40" s="26"/>
      <c r="T40" s="34"/>
      <c r="U40" s="7"/>
      <c r="V40" s="27"/>
      <c r="W40" s="281"/>
      <c r="X40" s="287"/>
      <c r="Y40" s="287"/>
      <c r="Z40" s="287"/>
      <c r="AA40" s="287"/>
      <c r="AB40" s="287"/>
    </row>
    <row r="41" spans="1:28" s="8" customFormat="1" ht="16.05" customHeight="1" x14ac:dyDescent="0.3">
      <c r="B41" s="104"/>
      <c r="C41" s="314"/>
      <c r="D41" s="146" t="s">
        <v>7</v>
      </c>
      <c r="E41" s="548">
        <f t="shared" si="0"/>
        <v>43186</v>
      </c>
      <c r="F41" s="547"/>
      <c r="G41" s="457"/>
      <c r="H41" s="567"/>
      <c r="I41" s="568"/>
      <c r="J41" s="585"/>
      <c r="K41" s="112"/>
      <c r="L41" s="35"/>
      <c r="M41" s="12"/>
      <c r="N41" s="12"/>
      <c r="O41" s="26"/>
      <c r="P41" s="12"/>
      <c r="Q41" s="12"/>
      <c r="R41" s="26"/>
      <c r="S41" s="26"/>
      <c r="T41" s="34"/>
      <c r="U41" s="7"/>
      <c r="V41" s="291"/>
      <c r="W41" s="281"/>
      <c r="X41" s="287"/>
      <c r="Y41" s="287"/>
      <c r="Z41" s="287"/>
      <c r="AA41" s="287"/>
      <c r="AB41" s="287"/>
    </row>
    <row r="42" spans="1:28" s="8" customFormat="1" ht="16.05" customHeight="1" x14ac:dyDescent="0.3">
      <c r="B42" s="104"/>
      <c r="C42" s="314"/>
      <c r="D42" s="146" t="s">
        <v>7</v>
      </c>
      <c r="E42" s="548">
        <f t="shared" si="0"/>
        <v>43187</v>
      </c>
      <c r="F42" s="547"/>
      <c r="G42" s="458"/>
      <c r="H42" s="567"/>
      <c r="I42" s="568"/>
      <c r="J42" s="585"/>
      <c r="K42" s="112"/>
      <c r="L42" s="35"/>
      <c r="M42" s="12"/>
      <c r="N42" s="12"/>
      <c r="O42" s="26"/>
      <c r="P42" s="12"/>
      <c r="Q42" s="12"/>
      <c r="R42" s="26"/>
      <c r="S42" s="26"/>
      <c r="T42" s="34"/>
      <c r="U42" s="7"/>
      <c r="V42" s="27"/>
      <c r="W42" s="281"/>
      <c r="X42" s="287"/>
      <c r="Y42" s="287"/>
      <c r="Z42" s="287"/>
      <c r="AA42" s="287"/>
      <c r="AB42" s="287"/>
    </row>
    <row r="43" spans="1:28" s="8" customFormat="1" ht="16.05" customHeight="1" x14ac:dyDescent="0.3">
      <c r="B43" s="104"/>
      <c r="C43" s="314"/>
      <c r="D43" s="146" t="s">
        <v>7</v>
      </c>
      <c r="E43" s="548">
        <f t="shared" si="0"/>
        <v>43188</v>
      </c>
      <c r="F43" s="547"/>
      <c r="G43" s="458"/>
      <c r="H43" s="567"/>
      <c r="I43" s="568"/>
      <c r="J43" s="585"/>
      <c r="K43" s="112"/>
      <c r="L43" s="35"/>
      <c r="M43" s="12"/>
      <c r="N43" s="12"/>
      <c r="O43" s="26"/>
      <c r="P43" s="12"/>
      <c r="Q43" s="12"/>
      <c r="R43" s="26"/>
      <c r="S43" s="26"/>
      <c r="T43" s="34"/>
      <c r="U43" s="7"/>
      <c r="V43" s="2"/>
      <c r="W43" s="281"/>
      <c r="X43" s="287"/>
      <c r="Y43" s="287"/>
      <c r="Z43" s="287"/>
      <c r="AA43" s="287"/>
      <c r="AB43" s="287"/>
    </row>
    <row r="44" spans="1:28" s="8" customFormat="1" ht="16.05" customHeight="1" x14ac:dyDescent="0.3">
      <c r="B44" s="104"/>
      <c r="C44" s="314"/>
      <c r="D44" s="146" t="s">
        <v>7</v>
      </c>
      <c r="E44" s="548">
        <f t="shared" si="0"/>
        <v>43189</v>
      </c>
      <c r="F44" s="547"/>
      <c r="G44" s="457"/>
      <c r="H44" s="591"/>
      <c r="I44" s="592"/>
      <c r="J44" s="593"/>
      <c r="K44" s="112"/>
      <c r="L44" s="35"/>
      <c r="M44" s="12"/>
      <c r="N44" s="12"/>
      <c r="O44" s="26"/>
      <c r="P44" s="12"/>
      <c r="Q44" s="12"/>
      <c r="R44" s="26"/>
      <c r="S44" s="26"/>
      <c r="T44" s="34"/>
      <c r="U44" s="7"/>
      <c r="V44" s="2"/>
      <c r="W44" s="281"/>
      <c r="X44" s="287"/>
      <c r="Y44" s="287"/>
      <c r="Z44" s="287"/>
      <c r="AA44" s="287"/>
      <c r="AB44" s="287"/>
    </row>
    <row r="45" spans="1:28" s="8" customFormat="1" ht="16.05" customHeight="1" x14ac:dyDescent="0.3">
      <c r="B45" s="104"/>
      <c r="C45" s="314"/>
      <c r="D45" s="146" t="s">
        <v>7</v>
      </c>
      <c r="E45" s="548">
        <f t="shared" si="0"/>
        <v>43190</v>
      </c>
      <c r="F45" s="547"/>
      <c r="G45" s="456"/>
      <c r="H45" s="591"/>
      <c r="I45" s="592"/>
      <c r="J45" s="593"/>
      <c r="K45" s="112"/>
      <c r="L45" s="35"/>
      <c r="M45" s="12"/>
      <c r="N45" s="12"/>
      <c r="O45" s="26"/>
      <c r="P45" s="12"/>
      <c r="Q45" s="12"/>
      <c r="R45" s="26"/>
      <c r="S45" s="26"/>
      <c r="T45" s="34"/>
      <c r="U45" s="7"/>
      <c r="V45" s="7"/>
      <c r="W45" s="281"/>
      <c r="X45" s="287"/>
      <c r="Y45" s="287"/>
      <c r="Z45" s="287"/>
      <c r="AA45" s="287"/>
      <c r="AB45" s="287"/>
    </row>
    <row r="46" spans="1:28" s="25" customFormat="1" ht="16.05" customHeight="1" thickBot="1" x14ac:dyDescent="0.35">
      <c r="B46" s="171"/>
      <c r="C46" s="172"/>
      <c r="D46" s="172"/>
      <c r="E46" s="172"/>
      <c r="F46" s="172"/>
      <c r="G46" s="173"/>
      <c r="H46" s="172"/>
      <c r="I46" s="172"/>
      <c r="J46" s="173"/>
      <c r="K46" s="174"/>
      <c r="L46" s="26"/>
      <c r="M46" s="12"/>
      <c r="N46" s="12"/>
      <c r="O46" s="26"/>
      <c r="P46" s="12"/>
      <c r="Q46" s="12"/>
      <c r="R46" s="26"/>
      <c r="S46" s="26"/>
      <c r="T46" s="34"/>
      <c r="U46" s="27"/>
      <c r="V46" s="27"/>
      <c r="W46" s="279"/>
      <c r="X46" s="280"/>
      <c r="Y46" s="280"/>
      <c r="Z46" s="280"/>
      <c r="AA46" s="280"/>
      <c r="AB46" s="280"/>
    </row>
    <row r="47" spans="1:28" s="25" customFormat="1" ht="15" thickTop="1" x14ac:dyDescent="0.3">
      <c r="A47" s="91"/>
      <c r="B47" s="110"/>
      <c r="C47" s="125" t="s">
        <v>15</v>
      </c>
      <c r="D47" s="12"/>
      <c r="E47" s="12"/>
      <c r="F47" s="12"/>
      <c r="G47" s="26"/>
      <c r="H47" s="12"/>
      <c r="I47" s="12"/>
      <c r="J47" s="26"/>
      <c r="K47" s="111"/>
      <c r="L47" s="26"/>
      <c r="M47" s="26"/>
      <c r="N47" s="125"/>
      <c r="O47" s="12"/>
      <c r="P47" s="12"/>
      <c r="Q47" s="12"/>
      <c r="R47" s="26"/>
      <c r="S47" s="26"/>
      <c r="T47" s="34"/>
      <c r="U47" s="27"/>
      <c r="V47" s="27"/>
      <c r="W47" s="279"/>
      <c r="X47" s="280"/>
      <c r="Y47" s="280"/>
      <c r="Z47" s="280"/>
      <c r="AA47" s="280"/>
      <c r="AB47" s="280"/>
    </row>
    <row r="48" spans="1:28" ht="8.5500000000000007" customHeight="1" x14ac:dyDescent="0.3">
      <c r="B48" s="134"/>
      <c r="K48" s="135"/>
      <c r="L48" s="1"/>
      <c r="M48" s="11"/>
      <c r="W48" s="281"/>
    </row>
    <row r="49" spans="2:28" s="8" customFormat="1" ht="16.05" customHeight="1" x14ac:dyDescent="0.3">
      <c r="B49" s="104"/>
      <c r="C49" s="12" t="s">
        <v>4</v>
      </c>
      <c r="D49" s="12"/>
      <c r="E49" s="12"/>
      <c r="F49" s="12"/>
      <c r="G49" s="26"/>
      <c r="H49" s="12"/>
      <c r="I49" s="12"/>
      <c r="J49" s="26"/>
      <c r="K49" s="111"/>
      <c r="L49" s="26"/>
      <c r="M49" s="12"/>
      <c r="N49" s="12"/>
      <c r="O49" s="26"/>
      <c r="P49" s="12"/>
      <c r="Q49" s="12"/>
      <c r="R49" s="26"/>
      <c r="S49" s="26"/>
      <c r="T49" s="34"/>
      <c r="U49" s="7"/>
      <c r="V49" s="7"/>
      <c r="W49" s="281"/>
      <c r="X49" s="287"/>
      <c r="Y49" s="287"/>
      <c r="Z49" s="287"/>
      <c r="AA49" s="287"/>
      <c r="AB49" s="287"/>
    </row>
    <row r="50" spans="2:28" ht="16.05" customHeight="1" x14ac:dyDescent="0.3">
      <c r="B50" s="101"/>
      <c r="C50" s="11" t="s">
        <v>131</v>
      </c>
      <c r="D50" s="11"/>
      <c r="E50" s="11"/>
      <c r="F50" s="11"/>
      <c r="G50" s="23"/>
      <c r="H50" s="11"/>
      <c r="I50" s="11"/>
      <c r="J50" s="23"/>
      <c r="K50" s="108"/>
      <c r="L50" s="23"/>
      <c r="M50" s="71"/>
      <c r="N50" s="71"/>
      <c r="O50" s="72"/>
      <c r="P50" s="73"/>
      <c r="Q50" s="73"/>
      <c r="R50" s="74"/>
      <c r="S50" s="74"/>
      <c r="T50" s="71"/>
      <c r="W50" s="281"/>
    </row>
    <row r="51" spans="2:28" ht="27" customHeight="1" thickBot="1" x14ac:dyDescent="0.35">
      <c r="B51" s="101"/>
      <c r="C51" s="11"/>
      <c r="D51" s="11"/>
      <c r="E51" s="586" t="s">
        <v>134</v>
      </c>
      <c r="F51" s="586"/>
      <c r="G51" s="586"/>
      <c r="H51" s="586"/>
      <c r="I51" s="586"/>
      <c r="J51" s="586"/>
      <c r="K51" s="108"/>
      <c r="L51" s="23"/>
      <c r="M51" s="71"/>
      <c r="N51" s="71"/>
      <c r="O51" s="72"/>
      <c r="P51" s="73"/>
      <c r="Q51" s="73"/>
      <c r="R51" s="74"/>
      <c r="S51" s="74"/>
      <c r="T51" s="71"/>
      <c r="W51" s="281"/>
    </row>
    <row r="52" spans="2:28" s="8" customFormat="1" ht="16.05" customHeight="1" thickBot="1" x14ac:dyDescent="0.35">
      <c r="B52" s="104"/>
      <c r="C52" s="536"/>
      <c r="D52" s="536"/>
      <c r="E52" s="522" t="s">
        <v>132</v>
      </c>
      <c r="F52" s="553"/>
      <c r="G52" s="553"/>
      <c r="H52" s="554">
        <f>SUM(H15:J45)</f>
        <v>0</v>
      </c>
      <c r="I52" s="555"/>
      <c r="J52" s="556"/>
      <c r="K52" s="109"/>
      <c r="L52" s="26"/>
      <c r="M52" s="503"/>
      <c r="N52" s="503"/>
      <c r="O52" s="55"/>
      <c r="P52" s="503"/>
      <c r="Q52" s="503"/>
      <c r="R52" s="55"/>
      <c r="S52" s="26"/>
      <c r="T52" s="34"/>
      <c r="U52" s="7"/>
      <c r="V52" s="7"/>
      <c r="W52" s="281"/>
      <c r="X52" s="287"/>
      <c r="Y52" s="287"/>
      <c r="Z52" s="287"/>
      <c r="AA52" s="287"/>
      <c r="AB52" s="287"/>
    </row>
    <row r="53" spans="2:28" s="8" customFormat="1" ht="16.05" customHeight="1" x14ac:dyDescent="0.3">
      <c r="B53" s="104"/>
      <c r="C53" s="532"/>
      <c r="D53" s="532"/>
      <c r="E53" s="474" t="s">
        <v>3</v>
      </c>
      <c r="F53" s="557"/>
      <c r="G53" s="475"/>
      <c r="H53" s="558">
        <f>31-H54</f>
        <v>31</v>
      </c>
      <c r="I53" s="559"/>
      <c r="J53" s="560"/>
      <c r="K53" s="109"/>
      <c r="L53" s="26"/>
      <c r="M53" s="503"/>
      <c r="N53" s="503"/>
      <c r="O53" s="55"/>
      <c r="P53" s="503"/>
      <c r="Q53" s="503"/>
      <c r="R53" s="55"/>
      <c r="S53" s="26"/>
      <c r="T53" s="34"/>
      <c r="U53" s="7"/>
      <c r="V53" s="7"/>
      <c r="W53" s="281"/>
      <c r="X53" s="287"/>
      <c r="Y53" s="287"/>
      <c r="Z53" s="287"/>
      <c r="AA53" s="287"/>
      <c r="AB53" s="287"/>
    </row>
    <row r="54" spans="2:28" s="25" customFormat="1" ht="16.05" customHeight="1" x14ac:dyDescent="0.3">
      <c r="B54" s="110"/>
      <c r="C54" s="532"/>
      <c r="D54" s="532"/>
      <c r="E54" s="474" t="s">
        <v>90</v>
      </c>
      <c r="F54" s="557"/>
      <c r="G54" s="475"/>
      <c r="H54" s="533">
        <f>COUNTIF(G15:G45,"○")</f>
        <v>0</v>
      </c>
      <c r="I54" s="534"/>
      <c r="J54" s="535"/>
      <c r="K54" s="111"/>
      <c r="L54" s="26"/>
      <c r="M54" s="12"/>
      <c r="N54" s="12"/>
      <c r="O54" s="26"/>
      <c r="P54" s="12"/>
      <c r="Q54" s="12"/>
      <c r="R54" s="26"/>
      <c r="S54" s="26"/>
      <c r="T54" s="34"/>
      <c r="U54" s="27"/>
      <c r="V54" s="27"/>
      <c r="W54" s="279"/>
      <c r="X54" s="280"/>
      <c r="Y54" s="280"/>
      <c r="Z54" s="280"/>
      <c r="AA54" s="280"/>
      <c r="AB54" s="280"/>
    </row>
    <row r="55" spans="2:28" ht="16.05" customHeight="1" x14ac:dyDescent="0.3">
      <c r="B55" s="101"/>
      <c r="C55" s="151"/>
      <c r="D55" s="151"/>
      <c r="E55" s="549" t="s">
        <v>84</v>
      </c>
      <c r="F55" s="549"/>
      <c r="G55" s="549"/>
      <c r="H55" s="549"/>
      <c r="I55" s="549"/>
      <c r="J55" s="369">
        <f>ROUNDUP(H52/H53,0)</f>
        <v>0</v>
      </c>
      <c r="K55" s="112"/>
      <c r="M55" s="550"/>
      <c r="N55" s="550"/>
      <c r="O55" s="550"/>
      <c r="P55" s="550"/>
      <c r="Q55" s="550"/>
      <c r="R55" s="26"/>
      <c r="S55" s="71"/>
      <c r="T55" s="71"/>
      <c r="W55" s="281"/>
    </row>
    <row r="56" spans="2:28" ht="16.05" customHeight="1" x14ac:dyDescent="0.3">
      <c r="B56" s="101"/>
      <c r="C56" s="151"/>
      <c r="D56" s="151"/>
      <c r="E56" s="506" t="s">
        <v>67</v>
      </c>
      <c r="F56" s="551"/>
      <c r="G56" s="551"/>
      <c r="H56" s="551"/>
      <c r="I56" s="552"/>
      <c r="J56" s="398"/>
      <c r="K56" s="112"/>
      <c r="M56" s="315"/>
      <c r="N56" s="315"/>
      <c r="O56" s="315"/>
      <c r="P56" s="315"/>
      <c r="Q56" s="315"/>
      <c r="R56" s="26"/>
      <c r="S56" s="71"/>
      <c r="T56" s="71"/>
      <c r="W56" s="281"/>
    </row>
    <row r="57" spans="2:28" ht="16.05" customHeight="1" x14ac:dyDescent="0.3">
      <c r="B57" s="101"/>
      <c r="C57" s="151"/>
      <c r="D57" s="151"/>
      <c r="E57" s="476" t="s">
        <v>54</v>
      </c>
      <c r="F57" s="473"/>
      <c r="G57" s="473"/>
      <c r="H57" s="473"/>
      <c r="I57" s="473"/>
      <c r="J57" s="301">
        <f>ROUNDUP((+J55*J56),-3)</f>
        <v>0</v>
      </c>
      <c r="K57" s="112"/>
      <c r="M57" s="550"/>
      <c r="N57" s="550"/>
      <c r="O57" s="550"/>
      <c r="P57" s="550"/>
      <c r="Q57" s="550"/>
      <c r="R57" s="26"/>
      <c r="S57" s="71"/>
      <c r="T57" s="71"/>
      <c r="W57" s="281"/>
    </row>
    <row r="58" spans="2:28" ht="16.05" customHeight="1" thickBot="1" x14ac:dyDescent="0.35">
      <c r="B58" s="147"/>
      <c r="C58" s="37"/>
      <c r="D58" s="37"/>
      <c r="E58" s="37"/>
      <c r="F58" s="37"/>
      <c r="G58" s="38"/>
      <c r="H58" s="37"/>
      <c r="I58" s="37"/>
      <c r="J58" s="38" t="s">
        <v>9</v>
      </c>
      <c r="K58" s="167"/>
      <c r="M58" s="71"/>
      <c r="N58" s="71"/>
      <c r="O58" s="71"/>
      <c r="P58" s="71"/>
      <c r="Q58" s="71"/>
      <c r="R58" s="75"/>
      <c r="S58" s="71"/>
      <c r="T58" s="71"/>
      <c r="W58" s="281"/>
    </row>
    <row r="59" spans="2:28" ht="16.05" customHeight="1" x14ac:dyDescent="0.3">
      <c r="B59" s="101"/>
      <c r="C59" s="10" t="s">
        <v>6</v>
      </c>
      <c r="D59" s="138"/>
      <c r="E59" s="11"/>
      <c r="F59" s="11"/>
      <c r="G59" s="11"/>
      <c r="H59" s="11"/>
      <c r="I59" s="11"/>
      <c r="J59" s="11"/>
      <c r="K59" s="113"/>
      <c r="M59" s="76"/>
      <c r="N59" s="76"/>
      <c r="O59" s="71"/>
      <c r="P59" s="71"/>
      <c r="Q59" s="71"/>
      <c r="R59" s="71"/>
      <c r="S59" s="71"/>
      <c r="T59" s="71"/>
      <c r="W59" s="281"/>
    </row>
    <row r="60" spans="2:28" ht="28.5" customHeight="1" x14ac:dyDescent="0.3">
      <c r="B60" s="101"/>
      <c r="C60" s="11"/>
      <c r="D60" s="481" t="s">
        <v>133</v>
      </c>
      <c r="E60" s="484"/>
      <c r="F60" s="484"/>
      <c r="G60" s="484"/>
      <c r="H60" s="484"/>
      <c r="I60" s="484"/>
      <c r="J60" s="484"/>
      <c r="K60" s="483"/>
      <c r="L60" s="23"/>
      <c r="M60" s="71"/>
      <c r="N60" s="71"/>
      <c r="O60" s="72"/>
      <c r="P60" s="73"/>
      <c r="Q60" s="73"/>
      <c r="R60" s="74"/>
      <c r="S60" s="74"/>
      <c r="T60" s="71"/>
      <c r="W60" s="281"/>
    </row>
    <row r="61" spans="2:28" ht="27.45" customHeight="1" thickBot="1" x14ac:dyDescent="0.35">
      <c r="B61" s="101"/>
      <c r="C61" s="11"/>
      <c r="D61" s="312"/>
      <c r="E61" s="520" t="s">
        <v>134</v>
      </c>
      <c r="F61" s="520"/>
      <c r="G61" s="520"/>
      <c r="H61" s="520"/>
      <c r="I61" s="520"/>
      <c r="J61" s="520"/>
      <c r="K61" s="316"/>
      <c r="L61" s="23"/>
      <c r="M61" s="71"/>
      <c r="N61" s="71"/>
      <c r="O61" s="72"/>
      <c r="P61" s="73"/>
      <c r="Q61" s="73"/>
      <c r="R61" s="74"/>
      <c r="S61" s="74"/>
      <c r="T61" s="71"/>
      <c r="W61" s="281"/>
    </row>
    <row r="62" spans="2:28" s="8" customFormat="1" ht="16.05" customHeight="1" thickBot="1" x14ac:dyDescent="0.35">
      <c r="B62" s="104"/>
      <c r="C62" s="536"/>
      <c r="D62" s="536"/>
      <c r="E62" s="522" t="s">
        <v>132</v>
      </c>
      <c r="F62" s="553"/>
      <c r="G62" s="587"/>
      <c r="H62" s="554">
        <f>SUM(H21:J35)</f>
        <v>0</v>
      </c>
      <c r="I62" s="555"/>
      <c r="J62" s="556"/>
      <c r="K62" s="109"/>
      <c r="L62" s="26"/>
      <c r="M62" s="503"/>
      <c r="N62" s="503"/>
      <c r="O62" s="55"/>
      <c r="P62" s="503"/>
      <c r="Q62" s="503"/>
      <c r="R62" s="55"/>
      <c r="S62" s="26"/>
      <c r="T62" s="34"/>
      <c r="U62" s="7"/>
      <c r="V62" s="2"/>
      <c r="W62" s="281"/>
      <c r="X62" s="27"/>
      <c r="Y62" s="287"/>
      <c r="Z62" s="287"/>
      <c r="AA62" s="287"/>
      <c r="AB62" s="287"/>
    </row>
    <row r="63" spans="2:28" s="8" customFormat="1" ht="16.05" customHeight="1" x14ac:dyDescent="0.3">
      <c r="B63" s="104"/>
      <c r="C63" s="532"/>
      <c r="D63" s="532"/>
      <c r="E63" s="474" t="s">
        <v>144</v>
      </c>
      <c r="F63" s="557"/>
      <c r="G63" s="475"/>
      <c r="H63" s="588">
        <f>15-H64</f>
        <v>15</v>
      </c>
      <c r="I63" s="589"/>
      <c r="J63" s="590"/>
      <c r="K63" s="109"/>
      <c r="L63" s="26"/>
      <c r="M63" s="503"/>
      <c r="N63" s="503"/>
      <c r="O63" s="55"/>
      <c r="P63" s="503"/>
      <c r="Q63" s="503"/>
      <c r="R63" s="55"/>
      <c r="S63" s="26"/>
      <c r="T63" s="34"/>
      <c r="U63" s="7"/>
      <c r="V63" s="2"/>
      <c r="W63" s="281"/>
      <c r="X63" s="2"/>
      <c r="Y63" s="287"/>
      <c r="Z63" s="287"/>
      <c r="AA63" s="287"/>
      <c r="AB63" s="287"/>
    </row>
    <row r="64" spans="2:28" ht="16.05" customHeight="1" x14ac:dyDescent="0.3">
      <c r="B64" s="101"/>
      <c r="C64" s="532"/>
      <c r="D64" s="532"/>
      <c r="E64" s="474" t="s">
        <v>90</v>
      </c>
      <c r="F64" s="557"/>
      <c r="G64" s="475"/>
      <c r="H64" s="533">
        <f>COUNTIF(G21:G35,"○")</f>
        <v>0</v>
      </c>
      <c r="I64" s="534"/>
      <c r="J64" s="535"/>
      <c r="K64" s="108"/>
      <c r="L64" s="23"/>
      <c r="M64" s="71"/>
      <c r="N64" s="71"/>
      <c r="O64" s="72"/>
      <c r="P64" s="73"/>
      <c r="Q64" s="73"/>
      <c r="R64" s="74"/>
      <c r="S64" s="74"/>
      <c r="T64" s="71"/>
      <c r="W64" s="281"/>
    </row>
    <row r="65" spans="1:24" s="2" customFormat="1" ht="16.05" customHeight="1" x14ac:dyDescent="0.3">
      <c r="A65" s="1"/>
      <c r="B65" s="101"/>
      <c r="C65" s="151"/>
      <c r="D65" s="151"/>
      <c r="E65" s="549" t="s">
        <v>84</v>
      </c>
      <c r="F65" s="549"/>
      <c r="G65" s="549"/>
      <c r="H65" s="549"/>
      <c r="I65" s="549"/>
      <c r="J65" s="369">
        <f>ROUNDUP(H62/H63,0)</f>
        <v>0</v>
      </c>
      <c r="K65" s="112"/>
      <c r="L65" s="11"/>
      <c r="M65" s="550"/>
      <c r="N65" s="550"/>
      <c r="O65" s="550"/>
      <c r="P65" s="550"/>
      <c r="Q65" s="550"/>
      <c r="R65" s="26"/>
      <c r="S65" s="71"/>
      <c r="T65" s="71"/>
      <c r="U65" s="1"/>
      <c r="V65" s="291"/>
      <c r="W65" s="279"/>
      <c r="X65" s="291"/>
    </row>
    <row r="66" spans="1:24" s="2" customFormat="1" ht="16.05" customHeight="1" x14ac:dyDescent="0.3">
      <c r="A66" s="1"/>
      <c r="B66" s="101"/>
      <c r="C66" s="151"/>
      <c r="D66" s="151"/>
      <c r="E66" s="506" t="s">
        <v>67</v>
      </c>
      <c r="F66" s="551"/>
      <c r="G66" s="551"/>
      <c r="H66" s="551"/>
      <c r="I66" s="552"/>
      <c r="J66" s="398"/>
      <c r="K66" s="112"/>
      <c r="L66" s="11"/>
      <c r="M66" s="315"/>
      <c r="N66" s="315"/>
      <c r="O66" s="315"/>
      <c r="P66" s="315"/>
      <c r="Q66" s="315"/>
      <c r="R66" s="26"/>
      <c r="S66" s="71"/>
      <c r="T66" s="71"/>
      <c r="U66" s="1"/>
      <c r="V66" s="27"/>
      <c r="W66" s="279"/>
      <c r="X66" s="27"/>
    </row>
    <row r="67" spans="1:24" s="2" customFormat="1" ht="16.05" customHeight="1" x14ac:dyDescent="0.3">
      <c r="A67" s="1"/>
      <c r="B67" s="101"/>
      <c r="C67" s="151"/>
      <c r="D67" s="151"/>
      <c r="E67" s="476" t="s">
        <v>54</v>
      </c>
      <c r="F67" s="473"/>
      <c r="G67" s="473"/>
      <c r="H67" s="473"/>
      <c r="I67" s="473"/>
      <c r="J67" s="301">
        <f>ROUNDUP((+J65*J66),-3)</f>
        <v>0</v>
      </c>
      <c r="K67" s="112"/>
      <c r="L67" s="11"/>
      <c r="M67" s="550"/>
      <c r="N67" s="550"/>
      <c r="O67" s="550"/>
      <c r="P67" s="550"/>
      <c r="Q67" s="550"/>
      <c r="R67" s="26"/>
      <c r="S67" s="71"/>
      <c r="T67" s="71"/>
      <c r="U67" s="1"/>
      <c r="W67" s="279"/>
    </row>
    <row r="68" spans="1:24" s="2" customFormat="1" ht="16.05" customHeight="1" thickBot="1" x14ac:dyDescent="0.35">
      <c r="A68" s="1"/>
      <c r="B68" s="114"/>
      <c r="C68" s="115"/>
      <c r="D68" s="115"/>
      <c r="E68" s="115"/>
      <c r="F68" s="115"/>
      <c r="G68" s="116"/>
      <c r="H68" s="115"/>
      <c r="I68" s="115"/>
      <c r="J68" s="116" t="s">
        <v>9</v>
      </c>
      <c r="K68" s="117"/>
      <c r="L68" s="11"/>
      <c r="M68" s="71"/>
      <c r="N68" s="71"/>
      <c r="O68" s="71"/>
      <c r="P68" s="71"/>
      <c r="Q68" s="71"/>
      <c r="R68" s="75"/>
      <c r="S68" s="71"/>
      <c r="T68" s="71"/>
      <c r="U68" s="1"/>
      <c r="W68" s="281"/>
    </row>
    <row r="69" spans="1:24" s="2" customFormat="1" ht="4.5" customHeigh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1"/>
      <c r="M69" s="71"/>
      <c r="N69" s="71"/>
      <c r="O69" s="71"/>
      <c r="P69" s="71"/>
      <c r="Q69" s="71"/>
      <c r="R69" s="71"/>
      <c r="S69" s="71"/>
      <c r="T69" s="71"/>
      <c r="U69" s="1"/>
      <c r="W69" s="281"/>
    </row>
    <row r="70" spans="1:24" s="2" customFormat="1" x14ac:dyDescent="0.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1"/>
      <c r="M70" s="1"/>
      <c r="N70" s="1"/>
      <c r="O70" s="1"/>
      <c r="P70" s="1"/>
      <c r="Q70" s="1"/>
      <c r="R70" s="1"/>
      <c r="S70" s="11"/>
      <c r="T70" s="11"/>
      <c r="U70" s="1"/>
      <c r="W70" s="281"/>
    </row>
    <row r="71" spans="1:24" s="2" customFormat="1" x14ac:dyDescent="0.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1"/>
      <c r="M71" s="1"/>
      <c r="N71" s="1"/>
      <c r="O71" s="1"/>
      <c r="P71" s="1"/>
      <c r="Q71" s="1"/>
      <c r="R71" s="1"/>
      <c r="S71" s="11"/>
      <c r="T71" s="11"/>
      <c r="U71" s="1"/>
      <c r="W71" s="281"/>
    </row>
    <row r="72" spans="1:24" s="2" customFormat="1" x14ac:dyDescent="0.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1"/>
      <c r="M72" s="1"/>
      <c r="N72" s="1"/>
      <c r="O72" s="1"/>
      <c r="P72" s="1"/>
      <c r="Q72" s="1"/>
      <c r="R72" s="1"/>
      <c r="S72" s="11"/>
      <c r="T72" s="11"/>
      <c r="U72" s="1"/>
      <c r="W72" s="281"/>
    </row>
    <row r="73" spans="1:24" s="2" customFormat="1" x14ac:dyDescent="0.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1"/>
      <c r="M73" s="1"/>
      <c r="N73" s="1"/>
      <c r="O73" s="1"/>
      <c r="P73" s="1"/>
      <c r="Q73" s="1"/>
      <c r="R73" s="1"/>
      <c r="S73" s="11"/>
      <c r="T73" s="11"/>
      <c r="U73" s="1"/>
      <c r="W73" s="281"/>
    </row>
    <row r="74" spans="1:24" s="2" customFormat="1" x14ac:dyDescent="0.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1"/>
      <c r="M74" s="1"/>
      <c r="N74" s="1"/>
      <c r="O74" s="1"/>
      <c r="P74" s="1"/>
      <c r="Q74" s="1"/>
      <c r="R74" s="1"/>
      <c r="S74" s="11"/>
      <c r="T74" s="11"/>
      <c r="U74" s="1"/>
      <c r="W74" s="281"/>
    </row>
    <row r="75" spans="1:24" s="2" customForma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1"/>
      <c r="M75" s="1"/>
      <c r="N75" s="1"/>
      <c r="O75" s="1"/>
      <c r="P75" s="1"/>
      <c r="Q75" s="1"/>
      <c r="R75" s="1"/>
      <c r="S75" s="11"/>
      <c r="T75" s="11"/>
      <c r="U75" s="1"/>
      <c r="W75" s="281"/>
    </row>
    <row r="76" spans="1:24" s="2" customFormat="1" x14ac:dyDescent="0.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1"/>
      <c r="M76" s="1"/>
      <c r="N76" s="1"/>
      <c r="O76" s="1"/>
      <c r="P76" s="1"/>
      <c r="Q76" s="1"/>
      <c r="R76" s="1"/>
      <c r="S76" s="11"/>
      <c r="T76" s="11"/>
      <c r="U76" s="1"/>
      <c r="W76" s="281"/>
    </row>
    <row r="77" spans="1:24" s="2" customFormat="1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1"/>
      <c r="M77" s="1"/>
      <c r="N77" s="1"/>
      <c r="O77" s="1"/>
      <c r="P77" s="1"/>
      <c r="Q77" s="1"/>
      <c r="R77" s="1"/>
      <c r="S77" s="11"/>
      <c r="T77" s="11"/>
      <c r="U77" s="1"/>
      <c r="W77" s="281">
        <v>43367</v>
      </c>
    </row>
    <row r="78" spans="1:24" s="2" customFormat="1" x14ac:dyDescent="0.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1"/>
      <c r="M78" s="1"/>
      <c r="N78" s="1"/>
      <c r="O78" s="1"/>
      <c r="P78" s="1"/>
      <c r="Q78" s="1"/>
      <c r="R78" s="1"/>
      <c r="S78" s="11"/>
      <c r="T78" s="11"/>
      <c r="U78" s="1"/>
      <c r="W78" s="281">
        <v>43381</v>
      </c>
    </row>
    <row r="79" spans="1:24" s="2" customFormat="1" x14ac:dyDescent="0.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1"/>
      <c r="M79" s="1"/>
      <c r="N79" s="1"/>
      <c r="O79" s="1"/>
      <c r="P79" s="1"/>
      <c r="Q79" s="1"/>
      <c r="R79" s="1"/>
      <c r="S79" s="11"/>
      <c r="T79" s="11"/>
      <c r="U79" s="1"/>
      <c r="W79" s="281">
        <v>43407</v>
      </c>
    </row>
    <row r="80" spans="1:24" s="2" customFormat="1" x14ac:dyDescent="0.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1"/>
      <c r="M80" s="1"/>
      <c r="N80" s="1"/>
      <c r="O80" s="1"/>
      <c r="P80" s="1"/>
      <c r="Q80" s="1"/>
      <c r="R80" s="1"/>
      <c r="S80" s="11"/>
      <c r="T80" s="11"/>
      <c r="U80" s="1"/>
      <c r="W80" s="281">
        <v>43427</v>
      </c>
    </row>
    <row r="81" spans="1:23" s="2" customFormat="1" x14ac:dyDescent="0.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1"/>
      <c r="M81" s="1"/>
      <c r="N81" s="1"/>
      <c r="O81" s="1"/>
      <c r="P81" s="1"/>
      <c r="Q81" s="1"/>
      <c r="R81" s="1"/>
      <c r="S81" s="11"/>
      <c r="T81" s="11"/>
      <c r="U81" s="1"/>
      <c r="W81" s="281">
        <v>43457</v>
      </c>
    </row>
    <row r="82" spans="1:23" s="2" customFormat="1" x14ac:dyDescent="0.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1"/>
      <c r="M82" s="1"/>
      <c r="N82" s="1"/>
      <c r="O82" s="1"/>
      <c r="P82" s="1"/>
      <c r="Q82" s="1"/>
      <c r="R82" s="1"/>
      <c r="S82" s="11"/>
      <c r="T82" s="11"/>
      <c r="U82" s="1"/>
      <c r="W82" s="281">
        <v>43458</v>
      </c>
    </row>
    <row r="83" spans="1:23" s="2" customFormat="1" x14ac:dyDescent="0.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1"/>
      <c r="M83" s="1"/>
      <c r="N83" s="1"/>
      <c r="O83" s="1"/>
      <c r="P83" s="1"/>
      <c r="Q83" s="1"/>
      <c r="R83" s="1"/>
      <c r="S83" s="11"/>
      <c r="T83" s="11"/>
      <c r="U83" s="1"/>
      <c r="W83" s="292">
        <v>43466</v>
      </c>
    </row>
    <row r="84" spans="1:23" s="2" customFormat="1" x14ac:dyDescent="0.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1"/>
      <c r="M84" s="1"/>
      <c r="N84" s="1"/>
      <c r="O84" s="1"/>
      <c r="P84" s="1"/>
      <c r="Q84" s="1"/>
      <c r="R84" s="1"/>
      <c r="S84" s="11"/>
      <c r="T84" s="11"/>
      <c r="U84" s="1"/>
      <c r="W84" s="292">
        <v>43479</v>
      </c>
    </row>
    <row r="85" spans="1:23" s="2" customFormat="1" x14ac:dyDescent="0.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1"/>
      <c r="M85" s="1"/>
      <c r="N85" s="1"/>
      <c r="O85" s="1"/>
      <c r="P85" s="1"/>
      <c r="Q85" s="1"/>
      <c r="R85" s="1"/>
      <c r="S85" s="11"/>
      <c r="T85" s="11"/>
      <c r="U85" s="1"/>
      <c r="W85" s="292">
        <v>43507</v>
      </c>
    </row>
    <row r="86" spans="1:23" s="2" customFormat="1" x14ac:dyDescent="0.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1"/>
      <c r="M86" s="1"/>
      <c r="N86" s="1"/>
      <c r="O86" s="1"/>
      <c r="P86" s="1"/>
      <c r="Q86" s="1"/>
      <c r="R86" s="1"/>
      <c r="S86" s="11"/>
      <c r="T86" s="11"/>
      <c r="U86" s="1"/>
      <c r="W86" s="292">
        <v>43545</v>
      </c>
    </row>
    <row r="87" spans="1:23" s="2" customFormat="1" x14ac:dyDescent="0.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1"/>
      <c r="M87" s="1"/>
      <c r="N87" s="1"/>
      <c r="O87" s="1"/>
      <c r="P87" s="1"/>
      <c r="Q87" s="1"/>
      <c r="R87" s="1"/>
      <c r="S87" s="11"/>
      <c r="T87" s="11"/>
      <c r="U87" s="1"/>
      <c r="W87" s="292">
        <v>43584</v>
      </c>
    </row>
    <row r="88" spans="1:23" s="2" customFormat="1" x14ac:dyDescent="0.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1"/>
      <c r="M88" s="1"/>
      <c r="N88" s="1"/>
      <c r="O88" s="1"/>
      <c r="P88" s="1"/>
      <c r="Q88" s="1"/>
      <c r="R88" s="1"/>
      <c r="S88" s="11"/>
      <c r="T88" s="11"/>
      <c r="U88" s="1"/>
      <c r="W88" s="292">
        <v>43588</v>
      </c>
    </row>
    <row r="89" spans="1:23" s="2" customFormat="1" x14ac:dyDescent="0.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1"/>
      <c r="M89" s="1"/>
      <c r="N89" s="1"/>
      <c r="O89" s="1"/>
      <c r="P89" s="1"/>
      <c r="Q89" s="1"/>
      <c r="R89" s="1"/>
      <c r="S89" s="11"/>
      <c r="T89" s="11"/>
      <c r="U89" s="1"/>
      <c r="W89" s="292">
        <v>43589</v>
      </c>
    </row>
    <row r="90" spans="1:23" s="2" customFormat="1" x14ac:dyDescent="0.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1"/>
      <c r="M90" s="1"/>
      <c r="N90" s="1"/>
      <c r="O90" s="1"/>
      <c r="P90" s="1"/>
      <c r="Q90" s="1"/>
      <c r="R90" s="1"/>
      <c r="S90" s="11"/>
      <c r="T90" s="11"/>
      <c r="U90" s="1"/>
      <c r="W90" s="292">
        <v>43590</v>
      </c>
    </row>
    <row r="91" spans="1:23" s="2" customFormat="1" x14ac:dyDescent="0.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1"/>
      <c r="M91" s="1"/>
      <c r="N91" s="1"/>
      <c r="O91" s="1"/>
      <c r="P91" s="1"/>
      <c r="Q91" s="1"/>
      <c r="R91" s="1"/>
      <c r="S91" s="11"/>
      <c r="T91" s="11"/>
      <c r="U91" s="1"/>
      <c r="W91" s="292">
        <v>43591</v>
      </c>
    </row>
    <row r="92" spans="1:23" s="2" customFormat="1" x14ac:dyDescent="0.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1"/>
      <c r="M92" s="1"/>
      <c r="N92" s="1"/>
      <c r="O92" s="1"/>
      <c r="P92" s="1"/>
      <c r="Q92" s="1"/>
      <c r="R92" s="1"/>
      <c r="S92" s="11"/>
      <c r="T92" s="11"/>
      <c r="U92" s="1"/>
      <c r="W92" s="292">
        <v>43661</v>
      </c>
    </row>
    <row r="93" spans="1:23" s="2" customFormat="1" x14ac:dyDescent="0.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1"/>
      <c r="M93" s="1"/>
      <c r="N93" s="1"/>
      <c r="O93" s="1"/>
      <c r="P93" s="1"/>
      <c r="Q93" s="1"/>
      <c r="R93" s="1"/>
      <c r="S93" s="11"/>
      <c r="T93" s="11"/>
      <c r="U93" s="1"/>
      <c r="W93" s="292">
        <v>43688</v>
      </c>
    </row>
    <row r="94" spans="1:23" s="2" customFormat="1" x14ac:dyDescent="0.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1"/>
      <c r="M94" s="1"/>
      <c r="N94" s="1"/>
      <c r="O94" s="1"/>
      <c r="P94" s="1"/>
      <c r="Q94" s="1"/>
      <c r="R94" s="1"/>
      <c r="S94" s="11"/>
      <c r="T94" s="11"/>
      <c r="U94" s="1"/>
      <c r="W94" s="292">
        <v>43689</v>
      </c>
    </row>
    <row r="95" spans="1:23" s="2" customFormat="1" x14ac:dyDescent="0.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1"/>
      <c r="M95" s="1"/>
      <c r="N95" s="1"/>
      <c r="O95" s="1"/>
      <c r="P95" s="1"/>
      <c r="Q95" s="1"/>
      <c r="R95" s="1"/>
      <c r="S95" s="11"/>
      <c r="T95" s="11"/>
      <c r="U95" s="1"/>
      <c r="W95" s="292">
        <v>43724</v>
      </c>
    </row>
    <row r="96" spans="1:23" s="2" customFormat="1" x14ac:dyDescent="0.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1"/>
      <c r="M96" s="1"/>
      <c r="N96" s="1"/>
      <c r="O96" s="1"/>
      <c r="P96" s="1"/>
      <c r="Q96" s="1"/>
      <c r="R96" s="1"/>
      <c r="S96" s="11"/>
      <c r="T96" s="11"/>
      <c r="U96" s="1"/>
      <c r="W96" s="292">
        <v>43731</v>
      </c>
    </row>
    <row r="97" spans="1:23" s="2" customFormat="1" x14ac:dyDescent="0.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1"/>
      <c r="M97" s="1"/>
      <c r="N97" s="1"/>
      <c r="O97" s="1"/>
      <c r="P97" s="1"/>
      <c r="Q97" s="1"/>
      <c r="R97" s="1"/>
      <c r="S97" s="11"/>
      <c r="T97" s="11"/>
      <c r="U97" s="1"/>
      <c r="W97" s="292">
        <v>43752</v>
      </c>
    </row>
    <row r="98" spans="1:23" s="2" customFormat="1" x14ac:dyDescent="0.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1"/>
      <c r="M98" s="1"/>
      <c r="N98" s="1"/>
      <c r="O98" s="1"/>
      <c r="P98" s="1"/>
      <c r="Q98" s="1"/>
      <c r="R98" s="1"/>
      <c r="S98" s="11"/>
      <c r="T98" s="11"/>
      <c r="U98" s="1"/>
      <c r="W98" s="292">
        <v>43772</v>
      </c>
    </row>
    <row r="99" spans="1:23" s="2" customFormat="1" x14ac:dyDescent="0.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1"/>
      <c r="M99" s="1"/>
      <c r="N99" s="1"/>
      <c r="O99" s="1"/>
      <c r="P99" s="1"/>
      <c r="Q99" s="1"/>
      <c r="R99" s="1"/>
      <c r="S99" s="11"/>
      <c r="T99" s="11"/>
      <c r="U99" s="1"/>
      <c r="W99" s="292">
        <v>43773</v>
      </c>
    </row>
    <row r="100" spans="1:23" s="2" customFormat="1" x14ac:dyDescent="0.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1"/>
      <c r="M100" s="1"/>
      <c r="N100" s="1"/>
      <c r="O100" s="1"/>
      <c r="P100" s="1"/>
      <c r="Q100" s="1"/>
      <c r="R100" s="1"/>
      <c r="S100" s="11"/>
      <c r="T100" s="11"/>
      <c r="U100" s="1"/>
      <c r="W100" s="292">
        <v>43792</v>
      </c>
    </row>
    <row r="101" spans="1:23" s="2" customFormat="1" x14ac:dyDescent="0.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1"/>
      <c r="M101" s="1"/>
      <c r="N101" s="1"/>
      <c r="O101" s="1"/>
      <c r="P101" s="1"/>
      <c r="Q101" s="1"/>
      <c r="R101" s="1"/>
      <c r="S101" s="11"/>
      <c r="T101" s="11"/>
      <c r="U101" s="1"/>
      <c r="W101" s="292">
        <v>43822</v>
      </c>
    </row>
    <row r="102" spans="1:23" s="2" customFormat="1" x14ac:dyDescent="0.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1"/>
      <c r="M102" s="1"/>
      <c r="N102" s="1"/>
      <c r="O102" s="1"/>
      <c r="P102" s="1"/>
      <c r="Q102" s="1"/>
      <c r="R102" s="1"/>
      <c r="S102" s="11"/>
      <c r="T102" s="11"/>
      <c r="U102" s="1"/>
      <c r="W102" s="292">
        <v>43831</v>
      </c>
    </row>
    <row r="103" spans="1:23" s="2" customFormat="1" x14ac:dyDescent="0.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1"/>
      <c r="M103" s="1"/>
      <c r="N103" s="1"/>
      <c r="O103" s="1"/>
      <c r="P103" s="1"/>
      <c r="Q103" s="1"/>
      <c r="R103" s="1"/>
      <c r="S103" s="11"/>
      <c r="T103" s="11"/>
      <c r="U103" s="1"/>
      <c r="W103" s="292">
        <v>43843</v>
      </c>
    </row>
    <row r="104" spans="1:23" s="2" customFormat="1" x14ac:dyDescent="0.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1"/>
      <c r="M104" s="1"/>
      <c r="N104" s="1"/>
      <c r="O104" s="1"/>
      <c r="P104" s="1"/>
      <c r="Q104" s="1"/>
      <c r="R104" s="1"/>
      <c r="S104" s="11"/>
      <c r="T104" s="11"/>
      <c r="U104" s="1"/>
      <c r="W104" s="292">
        <v>43872</v>
      </c>
    </row>
    <row r="105" spans="1:23" s="2" customFormat="1" x14ac:dyDescent="0.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1"/>
      <c r="M105" s="1"/>
      <c r="N105" s="1"/>
      <c r="O105" s="1"/>
      <c r="P105" s="1"/>
      <c r="Q105" s="1"/>
      <c r="R105" s="1"/>
      <c r="S105" s="11"/>
      <c r="T105" s="11"/>
      <c r="U105" s="1"/>
      <c r="W105" s="292">
        <v>43885</v>
      </c>
    </row>
    <row r="106" spans="1:23" s="2" customFormat="1" x14ac:dyDescent="0.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1"/>
      <c r="M106" s="1"/>
      <c r="N106" s="1"/>
      <c r="O106" s="1"/>
      <c r="P106" s="1"/>
      <c r="Q106" s="1"/>
      <c r="R106" s="1"/>
      <c r="S106" s="11"/>
      <c r="T106" s="11"/>
      <c r="U106" s="1"/>
      <c r="W106" s="292">
        <v>43910</v>
      </c>
    </row>
    <row r="107" spans="1:23" s="2" customFormat="1" x14ac:dyDescent="0.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1"/>
      <c r="M107" s="1"/>
      <c r="N107" s="1"/>
      <c r="O107" s="1"/>
      <c r="P107" s="1"/>
      <c r="Q107" s="1"/>
      <c r="R107" s="1"/>
      <c r="S107" s="11"/>
      <c r="T107" s="11"/>
      <c r="U107" s="1"/>
      <c r="W107" s="292">
        <v>43950</v>
      </c>
    </row>
    <row r="108" spans="1:23" s="2" customFormat="1" x14ac:dyDescent="0.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1"/>
      <c r="M108" s="1"/>
      <c r="N108" s="1"/>
      <c r="O108" s="1"/>
      <c r="P108" s="1"/>
      <c r="Q108" s="1"/>
      <c r="R108" s="1"/>
      <c r="S108" s="11"/>
      <c r="T108" s="11"/>
      <c r="U108" s="1"/>
      <c r="W108" s="292">
        <v>43954</v>
      </c>
    </row>
    <row r="109" spans="1:23" s="2" customFormat="1" x14ac:dyDescent="0.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1"/>
      <c r="M109" s="1"/>
      <c r="N109" s="1"/>
      <c r="O109" s="1"/>
      <c r="P109" s="1"/>
      <c r="Q109" s="1"/>
      <c r="R109" s="1"/>
      <c r="S109" s="11"/>
      <c r="T109" s="11"/>
      <c r="U109" s="1"/>
      <c r="W109" s="292">
        <v>43955</v>
      </c>
    </row>
    <row r="110" spans="1:23" s="2" customFormat="1" x14ac:dyDescent="0.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1"/>
      <c r="M110" s="1"/>
      <c r="N110" s="1"/>
      <c r="O110" s="1"/>
      <c r="P110" s="1"/>
      <c r="Q110" s="1"/>
      <c r="R110" s="1"/>
      <c r="S110" s="11"/>
      <c r="T110" s="11"/>
      <c r="U110" s="1"/>
      <c r="W110" s="292">
        <v>43956</v>
      </c>
    </row>
    <row r="111" spans="1:23" s="2" customFormat="1" x14ac:dyDescent="0.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1"/>
      <c r="M111" s="1"/>
      <c r="N111" s="1"/>
      <c r="O111" s="1"/>
      <c r="P111" s="1"/>
      <c r="Q111" s="1"/>
      <c r="R111" s="1"/>
      <c r="S111" s="11"/>
      <c r="T111" s="11"/>
      <c r="U111" s="1"/>
      <c r="W111" s="292">
        <v>43957</v>
      </c>
    </row>
    <row r="112" spans="1:23" s="2" customFormat="1" x14ac:dyDescent="0.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1"/>
      <c r="M112" s="1"/>
      <c r="N112" s="1"/>
      <c r="O112" s="1"/>
      <c r="P112" s="1"/>
      <c r="Q112" s="1"/>
      <c r="R112" s="1"/>
      <c r="S112" s="11"/>
      <c r="T112" s="11"/>
      <c r="U112" s="1"/>
      <c r="W112" s="292">
        <v>44035</v>
      </c>
    </row>
    <row r="113" spans="1:23" s="2" customFormat="1" x14ac:dyDescent="0.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1"/>
      <c r="M113" s="1"/>
      <c r="N113" s="1"/>
      <c r="O113" s="1"/>
      <c r="P113" s="1"/>
      <c r="Q113" s="1"/>
      <c r="R113" s="1"/>
      <c r="S113" s="11"/>
      <c r="T113" s="11"/>
      <c r="U113" s="1"/>
      <c r="W113" s="292">
        <v>44036</v>
      </c>
    </row>
    <row r="114" spans="1:23" s="2" customFormat="1" x14ac:dyDescent="0.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1"/>
      <c r="M114" s="1"/>
      <c r="N114" s="1"/>
      <c r="O114" s="1"/>
      <c r="P114" s="1"/>
      <c r="Q114" s="1"/>
      <c r="R114" s="1"/>
      <c r="S114" s="11"/>
      <c r="T114" s="11"/>
      <c r="U114" s="1"/>
      <c r="W114" s="292">
        <v>44053</v>
      </c>
    </row>
    <row r="115" spans="1:23" s="2" customFormat="1" x14ac:dyDescent="0.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1"/>
      <c r="M115" s="1"/>
      <c r="N115" s="1"/>
      <c r="O115" s="1"/>
      <c r="P115" s="1"/>
      <c r="Q115" s="1"/>
      <c r="R115" s="1"/>
      <c r="S115" s="11"/>
      <c r="T115" s="11"/>
      <c r="U115" s="1"/>
      <c r="W115" s="292">
        <v>44095</v>
      </c>
    </row>
    <row r="116" spans="1:23" s="2" customFormat="1" x14ac:dyDescent="0.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1"/>
      <c r="M116" s="1"/>
      <c r="N116" s="1"/>
      <c r="O116" s="1"/>
      <c r="P116" s="1"/>
      <c r="Q116" s="1"/>
      <c r="R116" s="1"/>
      <c r="S116" s="11"/>
      <c r="T116" s="11"/>
      <c r="U116" s="1"/>
      <c r="W116" s="292">
        <v>44096</v>
      </c>
    </row>
    <row r="117" spans="1:23" s="2" customFormat="1" x14ac:dyDescent="0.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1"/>
      <c r="M117" s="1"/>
      <c r="N117" s="1"/>
      <c r="O117" s="1"/>
      <c r="P117" s="1"/>
      <c r="Q117" s="1"/>
      <c r="R117" s="1"/>
      <c r="S117" s="11"/>
      <c r="T117" s="11"/>
      <c r="U117" s="1"/>
      <c r="W117" s="292">
        <v>44138</v>
      </c>
    </row>
    <row r="118" spans="1:23" s="2" customFormat="1" x14ac:dyDescent="0.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1"/>
      <c r="M118" s="1"/>
      <c r="N118" s="1"/>
      <c r="O118" s="1"/>
      <c r="P118" s="1"/>
      <c r="Q118" s="1"/>
      <c r="R118" s="1"/>
      <c r="S118" s="11"/>
      <c r="T118" s="11"/>
      <c r="U118" s="1"/>
      <c r="W118" s="292">
        <v>44158</v>
      </c>
    </row>
    <row r="119" spans="1:23" s="2" customFormat="1" x14ac:dyDescent="0.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1"/>
      <c r="M119" s="1"/>
      <c r="N119" s="1"/>
      <c r="O119" s="1"/>
      <c r="P119" s="1"/>
      <c r="Q119" s="1"/>
      <c r="R119" s="1"/>
      <c r="S119" s="11"/>
      <c r="T119" s="11"/>
      <c r="U119" s="1"/>
      <c r="W119" s="292">
        <v>44197</v>
      </c>
    </row>
    <row r="120" spans="1:23" s="2" customFormat="1" x14ac:dyDescent="0.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1"/>
      <c r="M120" s="1"/>
      <c r="N120" s="1"/>
      <c r="O120" s="1"/>
      <c r="P120" s="1"/>
      <c r="Q120" s="1"/>
      <c r="R120" s="1"/>
      <c r="S120" s="11"/>
      <c r="T120" s="11"/>
      <c r="U120" s="1"/>
      <c r="W120" s="292">
        <v>44207</v>
      </c>
    </row>
    <row r="121" spans="1:23" s="2" customFormat="1" x14ac:dyDescent="0.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1"/>
      <c r="M121" s="1"/>
      <c r="N121" s="1"/>
      <c r="O121" s="1"/>
      <c r="P121" s="1"/>
      <c r="Q121" s="1"/>
      <c r="R121" s="1"/>
      <c r="S121" s="11"/>
      <c r="T121" s="11"/>
      <c r="U121" s="1"/>
      <c r="W121" s="292">
        <v>44238</v>
      </c>
    </row>
    <row r="122" spans="1:23" s="2" customFormat="1" x14ac:dyDescent="0.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1"/>
      <c r="M122" s="1"/>
      <c r="N122" s="1"/>
      <c r="O122" s="1"/>
      <c r="P122" s="1"/>
      <c r="Q122" s="1"/>
      <c r="R122" s="1"/>
      <c r="S122" s="11"/>
      <c r="T122" s="11"/>
      <c r="U122" s="1"/>
      <c r="W122" s="292">
        <v>44250</v>
      </c>
    </row>
    <row r="123" spans="1:23" s="2" customFormat="1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1"/>
      <c r="M123" s="1"/>
      <c r="N123" s="1"/>
      <c r="O123" s="1"/>
      <c r="P123" s="1"/>
      <c r="Q123" s="1"/>
      <c r="R123" s="1"/>
      <c r="S123" s="11"/>
      <c r="T123" s="11"/>
      <c r="U123" s="1"/>
      <c r="W123" s="292">
        <v>44275</v>
      </c>
    </row>
    <row r="124" spans="1:23" s="2" customFormat="1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1"/>
      <c r="M124" s="1"/>
      <c r="N124" s="1"/>
      <c r="O124" s="1"/>
      <c r="P124" s="1"/>
      <c r="Q124" s="1"/>
      <c r="R124" s="1"/>
      <c r="S124" s="11"/>
      <c r="T124" s="11"/>
      <c r="U124" s="1"/>
      <c r="W124" s="292">
        <v>44315</v>
      </c>
    </row>
    <row r="125" spans="1:23" s="2" customFormat="1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1"/>
      <c r="M125" s="1"/>
      <c r="N125" s="1"/>
      <c r="O125" s="1"/>
      <c r="P125" s="1"/>
      <c r="Q125" s="1"/>
      <c r="R125" s="1"/>
      <c r="S125" s="11"/>
      <c r="T125" s="11"/>
      <c r="U125" s="1"/>
      <c r="W125" s="292">
        <v>44319</v>
      </c>
    </row>
    <row r="126" spans="1:23" s="2" customFormat="1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1"/>
      <c r="M126" s="1"/>
      <c r="N126" s="1"/>
      <c r="O126" s="1"/>
      <c r="P126" s="1"/>
      <c r="Q126" s="1"/>
      <c r="R126" s="1"/>
      <c r="S126" s="11"/>
      <c r="T126" s="11"/>
      <c r="U126" s="1"/>
      <c r="W126" s="292">
        <v>44320</v>
      </c>
    </row>
    <row r="127" spans="1:23" s="2" customFormat="1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1"/>
      <c r="M127" s="1"/>
      <c r="N127" s="1"/>
      <c r="O127" s="1"/>
      <c r="P127" s="1"/>
      <c r="Q127" s="1"/>
      <c r="R127" s="1"/>
      <c r="S127" s="11"/>
      <c r="T127" s="11"/>
      <c r="U127" s="1"/>
      <c r="W127" s="292">
        <v>44321</v>
      </c>
    </row>
    <row r="128" spans="1:23" s="2" customFormat="1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1"/>
      <c r="M128" s="1"/>
      <c r="N128" s="1"/>
      <c r="O128" s="1"/>
      <c r="P128" s="1"/>
      <c r="Q128" s="1"/>
      <c r="R128" s="1"/>
      <c r="S128" s="11"/>
      <c r="T128" s="11"/>
      <c r="U128" s="1"/>
      <c r="W128" s="292">
        <v>44396</v>
      </c>
    </row>
    <row r="129" spans="1:23" s="2" customFormat="1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1"/>
      <c r="M129" s="1"/>
      <c r="N129" s="1"/>
      <c r="O129" s="1"/>
      <c r="P129" s="1"/>
      <c r="Q129" s="1"/>
      <c r="R129" s="1"/>
      <c r="S129" s="11"/>
      <c r="T129" s="11"/>
      <c r="U129" s="1"/>
      <c r="W129" s="292">
        <v>44419</v>
      </c>
    </row>
    <row r="130" spans="1:23" s="2" customFormat="1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1"/>
      <c r="M130" s="1"/>
      <c r="N130" s="1"/>
      <c r="O130" s="1"/>
      <c r="P130" s="1"/>
      <c r="Q130" s="1"/>
      <c r="R130" s="1"/>
      <c r="S130" s="11"/>
      <c r="T130" s="11"/>
      <c r="U130" s="1"/>
      <c r="W130" s="292">
        <v>44459</v>
      </c>
    </row>
    <row r="131" spans="1:23" s="2" customFormat="1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1"/>
      <c r="M131" s="1"/>
      <c r="N131" s="1"/>
      <c r="O131" s="1"/>
      <c r="P131" s="1"/>
      <c r="Q131" s="1"/>
      <c r="R131" s="1"/>
      <c r="S131" s="11"/>
      <c r="T131" s="11"/>
      <c r="U131" s="1"/>
      <c r="W131" s="292">
        <v>44462</v>
      </c>
    </row>
    <row r="132" spans="1:23" s="2" customFormat="1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1"/>
      <c r="M132" s="1"/>
      <c r="N132" s="1"/>
      <c r="O132" s="1"/>
      <c r="P132" s="1"/>
      <c r="Q132" s="1"/>
      <c r="R132" s="1"/>
      <c r="S132" s="11"/>
      <c r="T132" s="11"/>
      <c r="U132" s="1"/>
      <c r="W132" s="292">
        <v>44480</v>
      </c>
    </row>
    <row r="133" spans="1:23" s="2" customFormat="1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1"/>
      <c r="M133" s="1"/>
      <c r="N133" s="1"/>
      <c r="O133" s="1"/>
      <c r="P133" s="1"/>
      <c r="Q133" s="1"/>
      <c r="R133" s="1"/>
      <c r="S133" s="11"/>
      <c r="T133" s="11"/>
      <c r="U133" s="1"/>
      <c r="W133" s="292">
        <v>44503</v>
      </c>
    </row>
    <row r="134" spans="1:23" s="2" customFormat="1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1"/>
      <c r="M134" s="1"/>
      <c r="N134" s="1"/>
      <c r="O134" s="1"/>
      <c r="P134" s="1"/>
      <c r="Q134" s="1"/>
      <c r="R134" s="1"/>
      <c r="S134" s="11"/>
      <c r="T134" s="11"/>
      <c r="U134" s="1"/>
      <c r="W134" s="292">
        <v>44523</v>
      </c>
    </row>
    <row r="135" spans="1:23" s="2" customFormat="1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1"/>
      <c r="M135" s="1"/>
      <c r="N135" s="1"/>
      <c r="O135" s="1"/>
      <c r="P135" s="1"/>
      <c r="Q135" s="1"/>
      <c r="R135" s="1"/>
      <c r="S135" s="11"/>
      <c r="T135" s="11"/>
      <c r="U135" s="1"/>
      <c r="W135" s="292">
        <v>44562</v>
      </c>
    </row>
    <row r="136" spans="1:23" s="2" customFormat="1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1"/>
      <c r="M136" s="1"/>
      <c r="N136" s="1"/>
      <c r="O136" s="1"/>
      <c r="P136" s="1"/>
      <c r="Q136" s="1"/>
      <c r="R136" s="1"/>
      <c r="S136" s="11"/>
      <c r="T136" s="11"/>
      <c r="U136" s="1"/>
      <c r="W136" s="292">
        <v>44571</v>
      </c>
    </row>
    <row r="137" spans="1:23" s="2" customFormat="1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1"/>
      <c r="M137" s="1"/>
      <c r="N137" s="1"/>
      <c r="O137" s="1"/>
      <c r="P137" s="1"/>
      <c r="Q137" s="1"/>
      <c r="R137" s="1"/>
      <c r="S137" s="11"/>
      <c r="T137" s="11"/>
      <c r="U137" s="1"/>
      <c r="W137" s="292">
        <v>44603</v>
      </c>
    </row>
    <row r="138" spans="1:23" s="2" customFormat="1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1"/>
      <c r="M138" s="1"/>
      <c r="N138" s="1"/>
      <c r="O138" s="1"/>
      <c r="P138" s="1"/>
      <c r="Q138" s="1"/>
      <c r="R138" s="1"/>
      <c r="S138" s="11"/>
      <c r="T138" s="11"/>
      <c r="U138" s="1"/>
      <c r="W138" s="292">
        <v>44615</v>
      </c>
    </row>
    <row r="139" spans="1:23" s="2" customFormat="1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1"/>
      <c r="M139" s="1"/>
      <c r="N139" s="1"/>
      <c r="O139" s="1"/>
      <c r="P139" s="1"/>
      <c r="Q139" s="1"/>
      <c r="R139" s="1"/>
      <c r="S139" s="11"/>
      <c r="T139" s="11"/>
      <c r="U139" s="1"/>
      <c r="W139" s="292">
        <v>44641</v>
      </c>
    </row>
    <row r="140" spans="1:23" s="2" customFormat="1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1"/>
      <c r="M140" s="1"/>
      <c r="N140" s="1"/>
      <c r="O140" s="1"/>
      <c r="P140" s="1"/>
      <c r="Q140" s="1"/>
      <c r="R140" s="1"/>
      <c r="S140" s="11"/>
      <c r="T140" s="11"/>
      <c r="U140" s="1"/>
      <c r="W140" s="292">
        <v>44680</v>
      </c>
    </row>
    <row r="141" spans="1:23" s="2" customFormat="1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1"/>
      <c r="M141" s="1"/>
      <c r="N141" s="1"/>
      <c r="O141" s="1"/>
      <c r="P141" s="1"/>
      <c r="Q141" s="1"/>
      <c r="R141" s="1"/>
      <c r="S141" s="11"/>
      <c r="T141" s="11"/>
      <c r="U141" s="1"/>
      <c r="W141" s="292">
        <v>44684</v>
      </c>
    </row>
    <row r="142" spans="1:23" s="2" customFormat="1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1"/>
      <c r="M142" s="1"/>
      <c r="N142" s="1"/>
      <c r="O142" s="1"/>
      <c r="P142" s="1"/>
      <c r="Q142" s="1"/>
      <c r="R142" s="1"/>
      <c r="S142" s="11"/>
      <c r="T142" s="11"/>
      <c r="U142" s="1"/>
      <c r="W142" s="292">
        <v>44685</v>
      </c>
    </row>
    <row r="143" spans="1:23" s="2" customFormat="1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1"/>
      <c r="M143" s="1"/>
      <c r="N143" s="1"/>
      <c r="O143" s="1"/>
      <c r="P143" s="1"/>
      <c r="Q143" s="1"/>
      <c r="R143" s="1"/>
      <c r="S143" s="11"/>
      <c r="T143" s="11"/>
      <c r="U143" s="1"/>
      <c r="W143" s="292">
        <v>44686</v>
      </c>
    </row>
    <row r="144" spans="1:23" s="2" customFormat="1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1"/>
      <c r="M144" s="1"/>
      <c r="N144" s="1"/>
      <c r="O144" s="1"/>
      <c r="P144" s="1"/>
      <c r="Q144" s="1"/>
      <c r="R144" s="1"/>
      <c r="S144" s="11"/>
      <c r="T144" s="11"/>
      <c r="U144" s="1"/>
      <c r="W144" s="292">
        <v>44760</v>
      </c>
    </row>
    <row r="145" spans="1:23" s="2" customFormat="1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1"/>
      <c r="M145" s="1"/>
      <c r="N145" s="1"/>
      <c r="O145" s="1"/>
      <c r="P145" s="1"/>
      <c r="Q145" s="1"/>
      <c r="R145" s="1"/>
      <c r="S145" s="11"/>
      <c r="T145" s="11"/>
      <c r="U145" s="1"/>
      <c r="W145" s="292">
        <v>44784</v>
      </c>
    </row>
    <row r="146" spans="1:23" s="2" customFormat="1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1"/>
      <c r="M146" s="1"/>
      <c r="N146" s="1"/>
      <c r="O146" s="1"/>
      <c r="P146" s="1"/>
      <c r="Q146" s="1"/>
      <c r="R146" s="1"/>
      <c r="S146" s="11"/>
      <c r="T146" s="11"/>
      <c r="U146" s="1"/>
      <c r="W146" s="292">
        <v>44823</v>
      </c>
    </row>
    <row r="147" spans="1:23" s="2" customFormat="1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1"/>
      <c r="M147" s="1"/>
      <c r="N147" s="1"/>
      <c r="O147" s="1"/>
      <c r="P147" s="1"/>
      <c r="Q147" s="1"/>
      <c r="R147" s="1"/>
      <c r="S147" s="11"/>
      <c r="T147" s="11"/>
      <c r="U147" s="1"/>
      <c r="W147" s="292">
        <v>44827</v>
      </c>
    </row>
    <row r="148" spans="1:23" s="2" customFormat="1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1"/>
      <c r="M148" s="1"/>
      <c r="N148" s="1"/>
      <c r="O148" s="1"/>
      <c r="P148" s="1"/>
      <c r="Q148" s="1"/>
      <c r="R148" s="1"/>
      <c r="S148" s="11"/>
      <c r="T148" s="11"/>
      <c r="U148" s="1"/>
      <c r="W148" s="292">
        <v>44844</v>
      </c>
    </row>
    <row r="149" spans="1:23" s="2" customFormat="1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1"/>
      <c r="M149" s="1"/>
      <c r="N149" s="1"/>
      <c r="O149" s="1"/>
      <c r="P149" s="1"/>
      <c r="Q149" s="1"/>
      <c r="R149" s="1"/>
      <c r="S149" s="11"/>
      <c r="T149" s="11"/>
      <c r="U149" s="1"/>
      <c r="W149" s="292">
        <v>44868</v>
      </c>
    </row>
    <row r="150" spans="1:23" s="2" customFormat="1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1"/>
      <c r="M150" s="1"/>
      <c r="N150" s="1"/>
      <c r="O150" s="1"/>
      <c r="P150" s="1"/>
      <c r="Q150" s="1"/>
      <c r="R150" s="1"/>
      <c r="S150" s="11"/>
      <c r="T150" s="11"/>
      <c r="U150" s="1"/>
      <c r="W150" s="292">
        <v>44888</v>
      </c>
    </row>
    <row r="151" spans="1:23" s="2" customFormat="1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1"/>
      <c r="M151" s="1"/>
      <c r="N151" s="1"/>
      <c r="O151" s="1"/>
      <c r="P151" s="1"/>
      <c r="Q151" s="1"/>
      <c r="R151" s="1"/>
      <c r="S151" s="11"/>
      <c r="T151" s="11"/>
      <c r="U151" s="1"/>
      <c r="W151" s="292"/>
    </row>
  </sheetData>
  <sheetProtection algorithmName="SHA-512" hashValue="3FT/FunEoOacAxS6UfotKuVaieVMoAUI/raytBvo2V9cdkSHqQjo6M6q7Tv9jtwLnc167H/sCFANp47eWKJo2w==" saltValue="BJoijPuDa3156pbvyxpPqQ==" spinCount="100000" sheet="1" objects="1" scenarios="1"/>
  <mergeCells count="108">
    <mergeCell ref="E51:J51"/>
    <mergeCell ref="E61:J61"/>
    <mergeCell ref="E62:G62"/>
    <mergeCell ref="E63:G63"/>
    <mergeCell ref="E64:G64"/>
    <mergeCell ref="H62:J62"/>
    <mergeCell ref="H63:J63"/>
    <mergeCell ref="H64:J64"/>
    <mergeCell ref="H40:J40"/>
    <mergeCell ref="H41:J41"/>
    <mergeCell ref="H42:J42"/>
    <mergeCell ref="H43:J43"/>
    <mergeCell ref="H44:J44"/>
    <mergeCell ref="H45:J45"/>
    <mergeCell ref="H34:J34"/>
    <mergeCell ref="H35:J35"/>
    <mergeCell ref="H36:J36"/>
    <mergeCell ref="H37:J37"/>
    <mergeCell ref="H38:J38"/>
    <mergeCell ref="H39:J39"/>
    <mergeCell ref="H28:J28"/>
    <mergeCell ref="H29:J29"/>
    <mergeCell ref="H30:J30"/>
    <mergeCell ref="H31:J31"/>
    <mergeCell ref="H32:J32"/>
    <mergeCell ref="H33:J33"/>
    <mergeCell ref="H22:J22"/>
    <mergeCell ref="H23:J23"/>
    <mergeCell ref="H24:J24"/>
    <mergeCell ref="H25:J25"/>
    <mergeCell ref="H26:J26"/>
    <mergeCell ref="H27:J27"/>
    <mergeCell ref="E45:F45"/>
    <mergeCell ref="E14:F14"/>
    <mergeCell ref="H14:J14"/>
    <mergeCell ref="H15:J15"/>
    <mergeCell ref="H16:J16"/>
    <mergeCell ref="H17:J17"/>
    <mergeCell ref="H18:J18"/>
    <mergeCell ref="H19:J19"/>
    <mergeCell ref="H20:J20"/>
    <mergeCell ref="H21:J21"/>
    <mergeCell ref="E39:F39"/>
    <mergeCell ref="E40:F40"/>
    <mergeCell ref="E41:F41"/>
    <mergeCell ref="E42:F42"/>
    <mergeCell ref="E43:F43"/>
    <mergeCell ref="E44:F44"/>
    <mergeCell ref="E33:F33"/>
    <mergeCell ref="E34:F34"/>
    <mergeCell ref="E20:F20"/>
    <mergeCell ref="E35:F35"/>
    <mergeCell ref="E36:F36"/>
    <mergeCell ref="E37:F37"/>
    <mergeCell ref="E38:F38"/>
    <mergeCell ref="E27:F27"/>
    <mergeCell ref="E28:F28"/>
    <mergeCell ref="E29:F29"/>
    <mergeCell ref="E30:F30"/>
    <mergeCell ref="E31:F31"/>
    <mergeCell ref="E32:F32"/>
    <mergeCell ref="E65:I65"/>
    <mergeCell ref="M65:Q65"/>
    <mergeCell ref="E66:I66"/>
    <mergeCell ref="E67:I67"/>
    <mergeCell ref="M67:Q67"/>
    <mergeCell ref="E52:G52"/>
    <mergeCell ref="H52:J52"/>
    <mergeCell ref="E53:G53"/>
    <mergeCell ref="E54:G54"/>
    <mergeCell ref="H53:J53"/>
    <mergeCell ref="C64:D64"/>
    <mergeCell ref="C62:D62"/>
    <mergeCell ref="M62:N62"/>
    <mergeCell ref="P62:Q62"/>
    <mergeCell ref="C63:D63"/>
    <mergeCell ref="M63:N63"/>
    <mergeCell ref="P63:Q63"/>
    <mergeCell ref="E55:I55"/>
    <mergeCell ref="M55:Q55"/>
    <mergeCell ref="E56:I56"/>
    <mergeCell ref="E57:I57"/>
    <mergeCell ref="M57:Q57"/>
    <mergeCell ref="D60:K60"/>
    <mergeCell ref="C54:D54"/>
    <mergeCell ref="H54:J54"/>
    <mergeCell ref="C52:D52"/>
    <mergeCell ref="M52:N52"/>
    <mergeCell ref="P52:Q52"/>
    <mergeCell ref="C53:D53"/>
    <mergeCell ref="M53:N53"/>
    <mergeCell ref="P53:Q53"/>
    <mergeCell ref="A1:T1"/>
    <mergeCell ref="C11:H11"/>
    <mergeCell ref="C13:D13"/>
    <mergeCell ref="M13:O13"/>
    <mergeCell ref="E13:J13"/>
    <mergeCell ref="E21:F21"/>
    <mergeCell ref="E22:F22"/>
    <mergeCell ref="E23:F23"/>
    <mergeCell ref="E24:F24"/>
    <mergeCell ref="E25:F25"/>
    <mergeCell ref="E26:F26"/>
    <mergeCell ref="E15:F15"/>
    <mergeCell ref="E16:F16"/>
    <mergeCell ref="E17:F17"/>
    <mergeCell ref="E18:F18"/>
    <mergeCell ref="E19:F19"/>
  </mergeCells>
  <phoneticPr fontId="1"/>
  <conditionalFormatting sqref="E15:E45">
    <cfRule type="expression" dxfId="31" priority="10">
      <formula>TEXT(E15,"aaa")="土"</formula>
    </cfRule>
  </conditionalFormatting>
  <conditionalFormatting sqref="E15:E45">
    <cfRule type="expression" dxfId="30" priority="9">
      <formula>TEXT(E15,"aaa")="日"</formula>
    </cfRule>
  </conditionalFormatting>
  <conditionalFormatting sqref="E15:E45">
    <cfRule type="expression" dxfId="29" priority="11">
      <formula>COUNTIF($W$15:$W$135,#REF!)</formula>
    </cfRule>
  </conditionalFormatting>
  <conditionalFormatting sqref="D45 D15:D43">
    <cfRule type="expression" dxfId="28" priority="4">
      <formula>TEXT(D15,"aaa")="土"</formula>
    </cfRule>
  </conditionalFormatting>
  <conditionalFormatting sqref="D45 D15:D43">
    <cfRule type="expression" dxfId="27" priority="3">
      <formula>TEXT(D15,"aaa")="日"</formula>
    </cfRule>
  </conditionalFormatting>
  <conditionalFormatting sqref="D44">
    <cfRule type="expression" dxfId="26" priority="2">
      <formula>TEXT(D44,"aaa")="土"</formula>
    </cfRule>
  </conditionalFormatting>
  <conditionalFormatting sqref="D44">
    <cfRule type="expression" dxfId="25" priority="1">
      <formula>TEXT(D44,"aaa")="日"</formula>
    </cfRule>
  </conditionalFormatting>
  <conditionalFormatting sqref="D15:D45">
    <cfRule type="expression" dxfId="24" priority="1569">
      <formula>COUNTIF($AM$9:$AM$128,$N15)</formula>
    </cfRule>
  </conditionalFormatting>
  <dataValidations count="2">
    <dataValidation type="list" allowBlank="1" showInputMessage="1" showErrorMessage="1" sqref="J56 J66">
      <formula1>"0.4,0.3"</formula1>
    </dataValidation>
    <dataValidation type="list" allowBlank="1" showInputMessage="1" showErrorMessage="1" sqref="G15:G45">
      <formula1>"○"</formula1>
    </dataValidation>
  </dataValidations>
  <printOptions horizontalCentered="1"/>
  <pageMargins left="0.31496062992125984" right="0.31496062992125984" top="0.55118110236220474" bottom="0.35433070866141736" header="0.31496062992125984" footer="0.31496062992125984"/>
  <pageSetup paperSize="9" scale="66" orientation="portrait" r:id="rId1"/>
  <colBreaks count="1" manualBreakCount="1">
    <brk id="21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41" r:id="rId4" name="Check Box 1">
              <controlPr defaultSize="0" autoFill="0" autoLine="0" autoPict="0">
                <anchor moveWithCells="1">
                  <from>
                    <xdr:col>6</xdr:col>
                    <xdr:colOff>640080</xdr:colOff>
                    <xdr:row>8</xdr:row>
                    <xdr:rowOff>53340</xdr:rowOff>
                  </from>
                  <to>
                    <xdr:col>6</xdr:col>
                    <xdr:colOff>815340</xdr:colOff>
                    <xdr:row>8</xdr:row>
                    <xdr:rowOff>259080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42" r:id="rId5" name="Check Box 2">
              <controlPr defaultSize="0" autoFill="0" autoLine="0" autoPict="0">
                <anchor moveWithCells="1">
                  <from>
                    <xdr:col>12</xdr:col>
                    <xdr:colOff>99060</xdr:colOff>
                    <xdr:row>8</xdr:row>
                    <xdr:rowOff>53340</xdr:rowOff>
                  </from>
                  <to>
                    <xdr:col>12</xdr:col>
                    <xdr:colOff>274320</xdr:colOff>
                    <xdr:row>8</xdr:row>
                    <xdr:rowOff>259080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FF"/>
  </sheetPr>
  <dimension ref="A1:AG143"/>
  <sheetViews>
    <sheetView showGridLines="0" view="pageBreakPreview" zoomScale="55" zoomScaleNormal="75" zoomScaleSheetLayoutView="55" workbookViewId="0">
      <selection activeCell="Z42" sqref="Z42"/>
    </sheetView>
  </sheetViews>
  <sheetFormatPr defaultColWidth="9" defaultRowHeight="14.4" x14ac:dyDescent="0.3"/>
  <cols>
    <col min="1" max="1" width="1.54296875" style="1" customWidth="1"/>
    <col min="2" max="2" width="1.36328125" style="1" customWidth="1"/>
    <col min="3" max="3" width="2.7265625" style="1" customWidth="1"/>
    <col min="4" max="4" width="2.08984375" style="1" customWidth="1"/>
    <col min="5" max="5" width="9.54296875" style="1" customWidth="1"/>
    <col min="6" max="6" width="5.36328125" style="1" customWidth="1"/>
    <col min="7" max="7" width="12.08984375" style="1" customWidth="1"/>
    <col min="8" max="8" width="9.54296875" style="1" customWidth="1"/>
    <col min="9" max="9" width="5.36328125" style="1" customWidth="1"/>
    <col min="10" max="10" width="12.08984375" style="1" customWidth="1"/>
    <col min="11" max="11" width="5.36328125" style="1" customWidth="1"/>
    <col min="12" max="12" width="1.36328125" style="1" customWidth="1"/>
    <col min="13" max="13" width="2" style="11" customWidth="1"/>
    <col min="14" max="14" width="4.36328125" style="1" customWidth="1"/>
    <col min="15" max="15" width="2.08984375" style="1" customWidth="1"/>
    <col min="16" max="16" width="9.54296875" style="1" customWidth="1"/>
    <col min="17" max="17" width="5.36328125" style="1" customWidth="1"/>
    <col min="18" max="18" width="11.54296875" style="1" customWidth="1"/>
    <col min="19" max="19" width="9.54296875" style="1" customWidth="1"/>
    <col min="20" max="20" width="9.26953125" style="1" customWidth="1"/>
    <col min="21" max="21" width="11.54296875" style="1" customWidth="1"/>
    <col min="22" max="22" width="3" style="11" customWidth="1"/>
    <col min="23" max="23" width="1.81640625" style="11" customWidth="1"/>
    <col min="24" max="24" width="0.7265625" style="1" customWidth="1"/>
    <col min="25" max="25" width="11.7265625" style="2" customWidth="1"/>
    <col min="26" max="26" width="0.54296875" style="13" customWidth="1"/>
    <col min="27" max="33" width="9" style="2"/>
    <col min="34" max="16384" width="9" style="1"/>
  </cols>
  <sheetData>
    <row r="1" spans="1:33" ht="22.8" x14ac:dyDescent="0.3">
      <c r="A1" s="488" t="s">
        <v>62</v>
      </c>
      <c r="B1" s="488"/>
      <c r="C1" s="488"/>
      <c r="D1" s="488"/>
      <c r="E1" s="488"/>
      <c r="F1" s="488"/>
      <c r="G1" s="488"/>
      <c r="H1" s="488"/>
      <c r="I1" s="488"/>
      <c r="J1" s="488"/>
      <c r="K1" s="488"/>
      <c r="L1" s="488"/>
      <c r="M1" s="488"/>
      <c r="N1" s="488"/>
      <c r="O1" s="488"/>
      <c r="P1" s="488"/>
      <c r="Q1" s="488"/>
      <c r="R1" s="488"/>
      <c r="S1" s="488"/>
      <c r="T1" s="488"/>
      <c r="U1" s="488"/>
      <c r="V1" s="488"/>
      <c r="W1" s="488"/>
      <c r="Y1" s="1"/>
    </row>
    <row r="2" spans="1:33" ht="27" customHeight="1" x14ac:dyDescent="0.3">
      <c r="C2" s="77" t="s">
        <v>17</v>
      </c>
      <c r="D2" s="6"/>
      <c r="E2" s="78"/>
      <c r="F2" s="6"/>
      <c r="H2" s="78"/>
      <c r="I2" s="6"/>
      <c r="M2" s="1"/>
      <c r="N2" s="78" t="s">
        <v>48</v>
      </c>
      <c r="V2" s="1"/>
      <c r="W2" s="1"/>
      <c r="X2" s="11"/>
      <c r="Y2" s="10"/>
      <c r="Z2" s="2"/>
      <c r="AB2" s="13"/>
    </row>
    <row r="3" spans="1:33" ht="26.55" customHeight="1" thickBot="1" x14ac:dyDescent="0.35">
      <c r="C3" s="22" t="s">
        <v>2</v>
      </c>
      <c r="D3" s="22"/>
      <c r="N3" s="92" t="s">
        <v>1</v>
      </c>
      <c r="O3" s="92"/>
      <c r="P3" s="93"/>
      <c r="Q3" s="93"/>
      <c r="R3" s="93"/>
      <c r="S3" s="93"/>
      <c r="T3" s="263"/>
      <c r="U3" s="89"/>
      <c r="V3" s="89"/>
      <c r="W3" s="10"/>
      <c r="X3" s="11"/>
    </row>
    <row r="4" spans="1:33" ht="9" customHeight="1" thickTop="1" thickBot="1" x14ac:dyDescent="0.35">
      <c r="C4" s="22"/>
      <c r="D4" s="22"/>
      <c r="N4" s="9"/>
      <c r="O4" s="9"/>
      <c r="P4" s="11"/>
      <c r="Q4" s="11"/>
      <c r="R4" s="11"/>
      <c r="S4" s="11"/>
      <c r="T4" s="11"/>
      <c r="U4" s="11"/>
    </row>
    <row r="5" spans="1:33" ht="25.05" customHeight="1" thickBot="1" x14ac:dyDescent="0.35">
      <c r="A5" s="11"/>
      <c r="B5" s="98"/>
      <c r="C5" s="538" t="s">
        <v>82</v>
      </c>
      <c r="D5" s="538"/>
      <c r="E5" s="538"/>
      <c r="F5" s="538"/>
      <c r="G5" s="538"/>
      <c r="H5" s="219"/>
      <c r="I5" s="219"/>
      <c r="J5" s="219"/>
      <c r="K5" s="100"/>
      <c r="L5" s="10"/>
      <c r="M5" s="90"/>
      <c r="N5" s="263"/>
      <c r="O5" s="263"/>
      <c r="P5" s="263"/>
      <c r="Q5" s="263"/>
      <c r="R5" s="89"/>
      <c r="S5" s="263"/>
      <c r="T5" s="263"/>
      <c r="U5" s="89"/>
      <c r="V5" s="89"/>
      <c r="W5" s="10"/>
      <c r="X5" s="2"/>
    </row>
    <row r="6" spans="1:33" s="25" customFormat="1" ht="20.100000000000001" customHeight="1" x14ac:dyDescent="0.3">
      <c r="A6" s="91"/>
      <c r="B6" s="106"/>
      <c r="C6" s="126" t="s">
        <v>16</v>
      </c>
      <c r="D6" s="95"/>
      <c r="E6" s="95"/>
      <c r="F6" s="95"/>
      <c r="G6" s="96"/>
      <c r="H6" s="95"/>
      <c r="I6" s="95"/>
      <c r="J6" s="96"/>
      <c r="K6" s="107"/>
      <c r="L6" s="26"/>
      <c r="M6" s="26"/>
      <c r="N6" s="123"/>
      <c r="O6" s="12"/>
      <c r="P6" s="12"/>
      <c r="Q6" s="12"/>
      <c r="R6" s="26"/>
      <c r="S6" s="12"/>
      <c r="T6" s="12"/>
      <c r="U6" s="26"/>
      <c r="V6" s="26"/>
      <c r="W6" s="34"/>
      <c r="X6" s="27"/>
      <c r="Y6" s="2"/>
      <c r="Z6" s="13"/>
      <c r="AA6" s="2"/>
      <c r="AB6" s="2"/>
      <c r="AC6" s="280"/>
      <c r="AD6" s="280"/>
      <c r="AE6" s="280"/>
      <c r="AF6" s="280"/>
      <c r="AG6" s="280"/>
    </row>
    <row r="7" spans="1:33" ht="6" customHeight="1" x14ac:dyDescent="0.3">
      <c r="B7" s="101"/>
      <c r="C7" s="11"/>
      <c r="D7" s="11"/>
      <c r="E7" s="11"/>
      <c r="F7" s="11"/>
      <c r="G7" s="56"/>
      <c r="H7" s="11"/>
      <c r="I7" s="11"/>
      <c r="J7" s="56"/>
      <c r="K7" s="121"/>
      <c r="L7" s="56"/>
      <c r="M7" s="71"/>
      <c r="N7" s="355"/>
      <c r="O7" s="355"/>
      <c r="P7" s="355"/>
      <c r="Q7" s="355"/>
      <c r="R7" s="355"/>
      <c r="S7" s="355"/>
      <c r="T7" s="355"/>
      <c r="U7" s="355"/>
      <c r="V7" s="71"/>
    </row>
    <row r="8" spans="1:33" s="6" customFormat="1" ht="20.100000000000001" customHeight="1" x14ac:dyDescent="0.3">
      <c r="B8" s="102"/>
      <c r="C8" s="514"/>
      <c r="D8" s="514"/>
      <c r="E8" s="541">
        <f>DATE(2018,3,1)</f>
        <v>43160</v>
      </c>
      <c r="F8" s="542"/>
      <c r="G8" s="542"/>
      <c r="H8" s="542"/>
      <c r="I8" s="542"/>
      <c r="J8" s="543"/>
      <c r="K8" s="136"/>
      <c r="L8" s="314"/>
      <c r="M8" s="313"/>
      <c r="N8" s="355"/>
      <c r="O8" s="355"/>
      <c r="P8" s="355"/>
      <c r="Q8" s="355"/>
      <c r="R8" s="355"/>
      <c r="S8" s="355"/>
      <c r="T8" s="355"/>
      <c r="U8" s="355"/>
      <c r="V8" s="313"/>
      <c r="W8" s="31"/>
      <c r="X8" s="5"/>
      <c r="Y8" s="2"/>
      <c r="Z8" s="279"/>
      <c r="AA8" s="280"/>
      <c r="AB8" s="280"/>
      <c r="AC8" s="283"/>
      <c r="AD8" s="283"/>
      <c r="AE8" s="283"/>
      <c r="AF8" s="283"/>
      <c r="AG8" s="283"/>
    </row>
    <row r="9" spans="1:33" s="17" customFormat="1" ht="20.100000000000001" customHeight="1" x14ac:dyDescent="0.3">
      <c r="B9" s="103"/>
      <c r="C9" s="145"/>
      <c r="D9" s="314"/>
      <c r="E9" s="570" t="s">
        <v>10</v>
      </c>
      <c r="F9" s="571"/>
      <c r="G9" s="299" t="s">
        <v>13</v>
      </c>
      <c r="H9" s="572" t="s">
        <v>0</v>
      </c>
      <c r="I9" s="573"/>
      <c r="J9" s="574"/>
      <c r="K9" s="136"/>
      <c r="L9" s="314"/>
      <c r="M9" s="313"/>
      <c r="N9" s="355"/>
      <c r="O9" s="355"/>
      <c r="P9" s="355"/>
      <c r="Q9" s="355"/>
      <c r="R9" s="355"/>
      <c r="S9" s="355"/>
      <c r="T9" s="355"/>
      <c r="U9" s="355"/>
      <c r="V9" s="264"/>
      <c r="W9" s="32"/>
      <c r="X9" s="18"/>
      <c r="Y9" s="2"/>
      <c r="Z9" s="281"/>
      <c r="AA9" s="2"/>
      <c r="AB9" s="2"/>
      <c r="AC9" s="285"/>
      <c r="AD9" s="285"/>
      <c r="AE9" s="285"/>
      <c r="AF9" s="285"/>
      <c r="AG9" s="285"/>
    </row>
    <row r="10" spans="1:33" s="8" customFormat="1" ht="16.05" customHeight="1" x14ac:dyDescent="0.3">
      <c r="B10" s="104"/>
      <c r="C10" s="146" t="s">
        <v>7</v>
      </c>
      <c r="D10" s="146" t="s">
        <v>7</v>
      </c>
      <c r="E10" s="548">
        <f>E8</f>
        <v>43160</v>
      </c>
      <c r="F10" s="547"/>
      <c r="G10" s="450"/>
      <c r="H10" s="594"/>
      <c r="I10" s="595"/>
      <c r="J10" s="596"/>
      <c r="K10" s="105"/>
      <c r="L10" s="97"/>
      <c r="M10" s="26"/>
      <c r="N10" s="355"/>
      <c r="O10" s="355"/>
      <c r="P10" s="355"/>
      <c r="Q10" s="355"/>
      <c r="R10" s="355"/>
      <c r="S10" s="355"/>
      <c r="T10" s="355"/>
      <c r="U10" s="355"/>
      <c r="V10" s="265"/>
      <c r="W10" s="33"/>
      <c r="X10" s="7"/>
      <c r="Y10" s="2"/>
      <c r="Z10" s="282"/>
      <c r="AA10" s="2"/>
      <c r="AB10" s="283"/>
      <c r="AC10" s="287"/>
      <c r="AD10" s="287"/>
      <c r="AE10" s="287"/>
      <c r="AF10" s="287"/>
      <c r="AG10" s="287"/>
    </row>
    <row r="11" spans="1:33" s="8" customFormat="1" ht="16.05" customHeight="1" x14ac:dyDescent="0.3">
      <c r="B11" s="104"/>
      <c r="C11" s="146" t="s">
        <v>7</v>
      </c>
      <c r="D11" s="146" t="s">
        <v>7</v>
      </c>
      <c r="E11" s="548">
        <f>E10+1</f>
        <v>43161</v>
      </c>
      <c r="F11" s="547"/>
      <c r="G11" s="450"/>
      <c r="H11" s="594"/>
      <c r="I11" s="595"/>
      <c r="J11" s="596"/>
      <c r="K11" s="105"/>
      <c r="L11" s="97"/>
      <c r="M11" s="26"/>
      <c r="N11" s="355"/>
      <c r="O11" s="355"/>
      <c r="P11" s="355"/>
      <c r="Q11" s="355"/>
      <c r="R11" s="355"/>
      <c r="S11" s="355"/>
      <c r="T11" s="355"/>
      <c r="U11" s="355"/>
      <c r="V11" s="265"/>
      <c r="W11" s="33"/>
      <c r="X11" s="7"/>
      <c r="Y11" s="284"/>
      <c r="Z11" s="19"/>
      <c r="AA11" s="285"/>
      <c r="AB11" s="285"/>
      <c r="AC11" s="287"/>
      <c r="AD11" s="287"/>
      <c r="AE11" s="287"/>
      <c r="AF11" s="287"/>
      <c r="AG11" s="287"/>
    </row>
    <row r="12" spans="1:33" s="8" customFormat="1" ht="16.05" customHeight="1" x14ac:dyDescent="0.3">
      <c r="B12" s="104"/>
      <c r="C12" s="146" t="s">
        <v>7</v>
      </c>
      <c r="D12" s="146" t="s">
        <v>7</v>
      </c>
      <c r="E12" s="548">
        <f t="shared" ref="E12:E40" si="0">E11+1</f>
        <v>43162</v>
      </c>
      <c r="F12" s="547"/>
      <c r="G12" s="450"/>
      <c r="H12" s="594"/>
      <c r="I12" s="595"/>
      <c r="J12" s="596"/>
      <c r="K12" s="105"/>
      <c r="L12" s="97"/>
      <c r="M12" s="26"/>
      <c r="N12" s="355"/>
      <c r="O12" s="355"/>
      <c r="P12" s="355"/>
      <c r="Q12" s="355"/>
      <c r="R12" s="355"/>
      <c r="S12" s="355"/>
      <c r="T12" s="355"/>
      <c r="U12" s="355"/>
      <c r="V12" s="265"/>
      <c r="W12" s="33"/>
      <c r="X12" s="7"/>
      <c r="Y12" s="283"/>
      <c r="Z12" s="286"/>
      <c r="AA12" s="287"/>
      <c r="AB12" s="287"/>
      <c r="AC12" s="287"/>
      <c r="AD12" s="287"/>
      <c r="AE12" s="287"/>
      <c r="AF12" s="287"/>
      <c r="AG12" s="287"/>
    </row>
    <row r="13" spans="1:33" s="8" customFormat="1" ht="16.05" customHeight="1" x14ac:dyDescent="0.3">
      <c r="B13" s="104"/>
      <c r="C13" s="146" t="s">
        <v>19</v>
      </c>
      <c r="D13" s="146" t="s">
        <v>19</v>
      </c>
      <c r="E13" s="548">
        <f>E12+1</f>
        <v>43163</v>
      </c>
      <c r="F13" s="547"/>
      <c r="G13" s="450"/>
      <c r="H13" s="594"/>
      <c r="I13" s="595"/>
      <c r="J13" s="596"/>
      <c r="K13" s="105"/>
      <c r="L13" s="97"/>
      <c r="M13" s="26"/>
      <c r="N13" s="355"/>
      <c r="O13" s="355"/>
      <c r="P13" s="355"/>
      <c r="Q13" s="355"/>
      <c r="R13" s="355"/>
      <c r="S13" s="355"/>
      <c r="T13" s="355"/>
      <c r="U13" s="355"/>
      <c r="V13" s="265"/>
      <c r="W13" s="33"/>
      <c r="X13" s="7"/>
      <c r="Y13" s="288"/>
      <c r="Z13" s="286"/>
      <c r="AA13" s="287"/>
      <c r="AB13" s="287"/>
      <c r="AC13" s="287"/>
      <c r="AD13" s="287"/>
      <c r="AE13" s="287"/>
      <c r="AF13" s="287"/>
      <c r="AG13" s="287"/>
    </row>
    <row r="14" spans="1:33" s="8" customFormat="1" ht="16.05" customHeight="1" x14ac:dyDescent="0.3">
      <c r="B14" s="104"/>
      <c r="C14" s="146" t="s">
        <v>7</v>
      </c>
      <c r="D14" s="146" t="s">
        <v>7</v>
      </c>
      <c r="E14" s="548">
        <f t="shared" si="0"/>
        <v>43164</v>
      </c>
      <c r="F14" s="547"/>
      <c r="G14" s="450"/>
      <c r="H14" s="594"/>
      <c r="I14" s="595"/>
      <c r="J14" s="596"/>
      <c r="K14" s="105"/>
      <c r="L14" s="97"/>
      <c r="M14" s="26"/>
      <c r="N14" s="355"/>
      <c r="O14" s="355"/>
      <c r="P14" s="355"/>
      <c r="Q14" s="355"/>
      <c r="R14" s="355"/>
      <c r="S14" s="355"/>
      <c r="T14" s="355"/>
      <c r="U14" s="355"/>
      <c r="V14" s="265"/>
      <c r="W14" s="33"/>
      <c r="X14" s="7"/>
      <c r="Y14" s="283"/>
      <c r="Z14" s="286"/>
      <c r="AA14" s="2"/>
      <c r="AB14" s="287"/>
      <c r="AC14" s="287"/>
      <c r="AD14" s="287"/>
      <c r="AE14" s="287"/>
      <c r="AF14" s="287"/>
      <c r="AG14" s="287"/>
    </row>
    <row r="15" spans="1:33" s="8" customFormat="1" ht="16.05" customHeight="1" thickBot="1" x14ac:dyDescent="0.35">
      <c r="B15" s="104"/>
      <c r="C15" s="146" t="s">
        <v>7</v>
      </c>
      <c r="D15" s="146" t="s">
        <v>7</v>
      </c>
      <c r="E15" s="561">
        <f t="shared" si="0"/>
        <v>43165</v>
      </c>
      <c r="F15" s="562"/>
      <c r="G15" s="451"/>
      <c r="H15" s="599"/>
      <c r="I15" s="600"/>
      <c r="J15" s="601"/>
      <c r="K15" s="105"/>
      <c r="L15" s="97"/>
      <c r="M15" s="26"/>
      <c r="N15" s="355"/>
      <c r="O15" s="355"/>
      <c r="P15" s="355"/>
      <c r="Q15" s="355"/>
      <c r="R15" s="355"/>
      <c r="S15" s="355"/>
      <c r="T15" s="355"/>
      <c r="U15" s="355"/>
      <c r="V15" s="265"/>
      <c r="W15" s="33"/>
      <c r="X15" s="7"/>
      <c r="Y15" s="2"/>
      <c r="Z15" s="293"/>
      <c r="AA15" s="287"/>
      <c r="AB15" s="287"/>
      <c r="AC15" s="287"/>
      <c r="AD15" s="287"/>
      <c r="AE15" s="287"/>
      <c r="AF15" s="287"/>
      <c r="AG15" s="287"/>
    </row>
    <row r="16" spans="1:33" s="8" customFormat="1" ht="16.05" customHeight="1" thickTop="1" x14ac:dyDescent="0.3">
      <c r="B16" s="104"/>
      <c r="C16" s="146" t="s">
        <v>7</v>
      </c>
      <c r="D16" s="146" t="s">
        <v>7</v>
      </c>
      <c r="E16" s="544">
        <f t="shared" si="0"/>
        <v>43166</v>
      </c>
      <c r="F16" s="545"/>
      <c r="G16" s="452"/>
      <c r="H16" s="602"/>
      <c r="I16" s="603"/>
      <c r="J16" s="604"/>
      <c r="K16" s="105"/>
      <c r="L16" s="97"/>
      <c r="M16" s="26"/>
      <c r="N16" s="355"/>
      <c r="O16" s="355"/>
      <c r="P16" s="355"/>
      <c r="Q16" s="355"/>
      <c r="R16" s="355"/>
      <c r="S16" s="355"/>
      <c r="T16" s="355"/>
      <c r="U16" s="355"/>
      <c r="V16" s="265"/>
      <c r="W16" s="33"/>
      <c r="X16" s="7"/>
      <c r="Y16" s="289"/>
      <c r="Z16" s="293"/>
      <c r="AA16" s="287"/>
      <c r="AB16" s="287"/>
      <c r="AC16" s="287"/>
      <c r="AD16" s="287"/>
      <c r="AE16" s="287"/>
      <c r="AF16" s="287"/>
      <c r="AG16" s="287"/>
    </row>
    <row r="17" spans="2:33" s="8" customFormat="1" ht="16.05" customHeight="1" x14ac:dyDescent="0.3">
      <c r="B17" s="104"/>
      <c r="C17" s="146" t="s">
        <v>7</v>
      </c>
      <c r="D17" s="146" t="s">
        <v>7</v>
      </c>
      <c r="E17" s="546">
        <f t="shared" si="0"/>
        <v>43167</v>
      </c>
      <c r="F17" s="547"/>
      <c r="G17" s="453"/>
      <c r="H17" s="597"/>
      <c r="I17" s="595"/>
      <c r="J17" s="598"/>
      <c r="K17" s="105"/>
      <c r="L17" s="97"/>
      <c r="M17" s="26"/>
      <c r="N17" s="355"/>
      <c r="O17" s="355"/>
      <c r="P17" s="355"/>
      <c r="Q17" s="355"/>
      <c r="R17" s="355"/>
      <c r="S17" s="355"/>
      <c r="T17" s="355"/>
      <c r="U17" s="355"/>
      <c r="V17" s="265"/>
      <c r="W17" s="33"/>
      <c r="X17" s="7"/>
      <c r="Y17" s="33"/>
      <c r="Z17" s="293"/>
      <c r="AA17" s="287"/>
      <c r="AB17" s="287"/>
      <c r="AC17" s="287"/>
      <c r="AD17" s="287"/>
      <c r="AE17" s="287"/>
      <c r="AF17" s="287"/>
      <c r="AG17" s="287"/>
    </row>
    <row r="18" spans="2:33" s="8" customFormat="1" ht="16.05" customHeight="1" x14ac:dyDescent="0.3">
      <c r="B18" s="104"/>
      <c r="C18" s="146" t="s">
        <v>7</v>
      </c>
      <c r="D18" s="146" t="s">
        <v>7</v>
      </c>
      <c r="E18" s="546">
        <f t="shared" si="0"/>
        <v>43168</v>
      </c>
      <c r="F18" s="547"/>
      <c r="G18" s="453"/>
      <c r="H18" s="597"/>
      <c r="I18" s="595"/>
      <c r="J18" s="598"/>
      <c r="K18" s="105"/>
      <c r="L18" s="97"/>
      <c r="M18" s="26"/>
      <c r="N18" s="355"/>
      <c r="O18" s="355"/>
      <c r="P18" s="355"/>
      <c r="Q18" s="355"/>
      <c r="R18" s="355"/>
      <c r="S18" s="355"/>
      <c r="T18" s="355"/>
      <c r="U18" s="355"/>
      <c r="V18" s="265"/>
      <c r="W18" s="33"/>
      <c r="X18" s="7"/>
      <c r="Y18" s="33"/>
      <c r="Z18" s="293"/>
      <c r="AA18" s="287"/>
      <c r="AB18" s="287"/>
      <c r="AC18" s="287"/>
      <c r="AD18" s="287"/>
      <c r="AE18" s="287"/>
      <c r="AF18" s="287"/>
      <c r="AG18" s="287"/>
    </row>
    <row r="19" spans="2:33" s="8" customFormat="1" ht="16.05" customHeight="1" x14ac:dyDescent="0.3">
      <c r="B19" s="104"/>
      <c r="C19" s="146" t="s">
        <v>7</v>
      </c>
      <c r="D19" s="146" t="s">
        <v>7</v>
      </c>
      <c r="E19" s="546">
        <f t="shared" si="0"/>
        <v>43169</v>
      </c>
      <c r="F19" s="547"/>
      <c r="G19" s="453"/>
      <c r="H19" s="597"/>
      <c r="I19" s="595"/>
      <c r="J19" s="598"/>
      <c r="K19" s="105"/>
      <c r="L19" s="97"/>
      <c r="M19" s="26"/>
      <c r="N19" s="355"/>
      <c r="O19" s="355"/>
      <c r="P19" s="355"/>
      <c r="Q19" s="355"/>
      <c r="R19" s="355"/>
      <c r="S19" s="355"/>
      <c r="T19" s="355"/>
      <c r="U19" s="355"/>
      <c r="V19" s="265"/>
      <c r="W19" s="33"/>
      <c r="X19" s="7"/>
      <c r="Y19" s="33"/>
      <c r="Z19" s="293"/>
      <c r="AA19" s="287"/>
      <c r="AB19" s="287"/>
      <c r="AC19" s="287"/>
      <c r="AD19" s="287"/>
      <c r="AE19" s="287"/>
      <c r="AF19" s="287"/>
      <c r="AG19" s="287"/>
    </row>
    <row r="20" spans="2:33" s="8" customFormat="1" ht="16.05" customHeight="1" x14ac:dyDescent="0.3">
      <c r="B20" s="104"/>
      <c r="C20" s="146" t="s">
        <v>7</v>
      </c>
      <c r="D20" s="146" t="s">
        <v>7</v>
      </c>
      <c r="E20" s="546">
        <f t="shared" si="0"/>
        <v>43170</v>
      </c>
      <c r="F20" s="547"/>
      <c r="G20" s="453"/>
      <c r="H20" s="597"/>
      <c r="I20" s="595"/>
      <c r="J20" s="598"/>
      <c r="K20" s="105"/>
      <c r="L20" s="97"/>
      <c r="M20" s="26"/>
      <c r="N20" s="355"/>
      <c r="O20" s="355"/>
      <c r="P20" s="355"/>
      <c r="Q20" s="355"/>
      <c r="R20" s="355"/>
      <c r="S20" s="355"/>
      <c r="T20" s="355"/>
      <c r="U20" s="355"/>
      <c r="V20" s="265"/>
      <c r="W20" s="33"/>
      <c r="X20" s="7"/>
      <c r="Y20" s="2"/>
      <c r="Z20" s="293"/>
      <c r="AA20" s="2"/>
      <c r="AB20" s="287"/>
      <c r="AC20" s="287"/>
      <c r="AD20" s="287"/>
      <c r="AE20" s="287"/>
      <c r="AF20" s="287"/>
      <c r="AG20" s="287"/>
    </row>
    <row r="21" spans="2:33" s="8" customFormat="1" ht="16.05" customHeight="1" x14ac:dyDescent="0.3">
      <c r="B21" s="104"/>
      <c r="C21" s="146" t="s">
        <v>19</v>
      </c>
      <c r="D21" s="146" t="s">
        <v>19</v>
      </c>
      <c r="E21" s="546">
        <f t="shared" si="0"/>
        <v>43171</v>
      </c>
      <c r="F21" s="547"/>
      <c r="G21" s="453"/>
      <c r="H21" s="597"/>
      <c r="I21" s="595"/>
      <c r="J21" s="598"/>
      <c r="K21" s="105"/>
      <c r="L21" s="97"/>
      <c r="M21" s="26"/>
      <c r="N21" s="355"/>
      <c r="O21" s="355"/>
      <c r="P21" s="355"/>
      <c r="Q21" s="355"/>
      <c r="R21" s="355"/>
      <c r="S21" s="355"/>
      <c r="T21" s="355"/>
      <c r="U21" s="355"/>
      <c r="V21" s="265"/>
      <c r="W21" s="33"/>
      <c r="X21" s="7"/>
      <c r="Y21" s="2"/>
      <c r="Z21" s="293"/>
      <c r="AA21" s="2"/>
      <c r="AB21" s="287"/>
      <c r="AC21" s="287"/>
      <c r="AD21" s="287"/>
      <c r="AE21" s="287"/>
      <c r="AF21" s="287"/>
      <c r="AG21" s="287"/>
    </row>
    <row r="22" spans="2:33" s="8" customFormat="1" ht="16.05" customHeight="1" x14ac:dyDescent="0.3">
      <c r="B22" s="104"/>
      <c r="C22" s="146" t="s">
        <v>7</v>
      </c>
      <c r="D22" s="146" t="s">
        <v>7</v>
      </c>
      <c r="E22" s="546">
        <f t="shared" si="0"/>
        <v>43172</v>
      </c>
      <c r="F22" s="547"/>
      <c r="G22" s="454"/>
      <c r="H22" s="597"/>
      <c r="I22" s="595"/>
      <c r="J22" s="598"/>
      <c r="K22" s="105"/>
      <c r="L22" s="97"/>
      <c r="M22" s="26"/>
      <c r="N22" s="355"/>
      <c r="O22" s="355"/>
      <c r="P22" s="355"/>
      <c r="Q22" s="355"/>
      <c r="R22" s="355"/>
      <c r="S22" s="355"/>
      <c r="T22" s="355"/>
      <c r="U22" s="355"/>
      <c r="V22" s="265"/>
      <c r="W22" s="33"/>
      <c r="X22" s="7"/>
      <c r="Y22" s="33"/>
      <c r="Z22" s="293"/>
      <c r="AA22" s="2"/>
      <c r="AB22" s="287"/>
      <c r="AC22" s="287"/>
      <c r="AD22" s="287"/>
      <c r="AE22" s="287"/>
      <c r="AF22" s="287"/>
      <c r="AG22" s="287"/>
    </row>
    <row r="23" spans="2:33" s="8" customFormat="1" ht="16.05" customHeight="1" x14ac:dyDescent="0.3">
      <c r="B23" s="104"/>
      <c r="C23" s="146" t="s">
        <v>7</v>
      </c>
      <c r="D23" s="146" t="s">
        <v>7</v>
      </c>
      <c r="E23" s="546">
        <f t="shared" si="0"/>
        <v>43173</v>
      </c>
      <c r="F23" s="547"/>
      <c r="G23" s="453"/>
      <c r="H23" s="597"/>
      <c r="I23" s="595"/>
      <c r="J23" s="598"/>
      <c r="K23" s="105"/>
      <c r="L23" s="97"/>
      <c r="M23" s="26"/>
      <c r="N23" s="355"/>
      <c r="O23" s="355"/>
      <c r="P23" s="355"/>
      <c r="Q23" s="355"/>
      <c r="R23" s="355"/>
      <c r="S23" s="355"/>
      <c r="T23" s="355"/>
      <c r="U23" s="355"/>
      <c r="V23" s="265"/>
      <c r="W23" s="33"/>
      <c r="X23" s="7"/>
      <c r="Y23" s="289"/>
      <c r="Z23" s="293"/>
      <c r="AA23" s="2"/>
      <c r="AB23" s="287"/>
      <c r="AC23" s="287"/>
      <c r="AD23" s="287"/>
      <c r="AE23" s="287"/>
      <c r="AF23" s="287"/>
      <c r="AG23" s="287"/>
    </row>
    <row r="24" spans="2:33" s="8" customFormat="1" ht="16.05" customHeight="1" x14ac:dyDescent="0.3">
      <c r="B24" s="104"/>
      <c r="C24" s="146" t="s">
        <v>7</v>
      </c>
      <c r="D24" s="146" t="s">
        <v>7</v>
      </c>
      <c r="E24" s="546">
        <f t="shared" si="0"/>
        <v>43174</v>
      </c>
      <c r="F24" s="547"/>
      <c r="G24" s="453"/>
      <c r="H24" s="597"/>
      <c r="I24" s="595"/>
      <c r="J24" s="598"/>
      <c r="K24" s="105"/>
      <c r="L24" s="97"/>
      <c r="M24" s="26"/>
      <c r="N24" s="355"/>
      <c r="O24" s="355"/>
      <c r="P24" s="355"/>
      <c r="Q24" s="355"/>
      <c r="R24" s="355"/>
      <c r="S24" s="355"/>
      <c r="T24" s="355"/>
      <c r="U24" s="355"/>
      <c r="V24" s="265"/>
      <c r="W24" s="33"/>
      <c r="X24" s="7"/>
      <c r="Y24" s="283"/>
      <c r="Z24" s="293"/>
      <c r="AA24" s="284"/>
      <c r="AB24" s="287"/>
      <c r="AC24" s="287"/>
      <c r="AD24" s="287"/>
      <c r="AE24" s="287"/>
      <c r="AF24" s="287"/>
      <c r="AG24" s="287"/>
    </row>
    <row r="25" spans="2:33" s="8" customFormat="1" ht="16.05" customHeight="1" x14ac:dyDescent="0.3">
      <c r="B25" s="104"/>
      <c r="C25" s="146" t="s">
        <v>7</v>
      </c>
      <c r="D25" s="146" t="s">
        <v>7</v>
      </c>
      <c r="E25" s="546">
        <f t="shared" si="0"/>
        <v>43175</v>
      </c>
      <c r="F25" s="547"/>
      <c r="G25" s="453"/>
      <c r="H25" s="597"/>
      <c r="I25" s="595"/>
      <c r="J25" s="598"/>
      <c r="K25" s="105"/>
      <c r="L25" s="97"/>
      <c r="M25" s="26"/>
      <c r="N25" s="355"/>
      <c r="O25" s="355"/>
      <c r="P25" s="355"/>
      <c r="Q25" s="355"/>
      <c r="R25" s="355"/>
      <c r="S25" s="355"/>
      <c r="T25" s="355"/>
      <c r="U25" s="355"/>
      <c r="V25" s="265"/>
      <c r="W25" s="33"/>
      <c r="X25" s="7"/>
      <c r="Y25" s="288"/>
      <c r="Z25" s="293"/>
      <c r="AA25" s="283"/>
      <c r="AB25" s="287"/>
      <c r="AC25" s="287"/>
      <c r="AD25" s="287"/>
      <c r="AE25" s="287"/>
      <c r="AF25" s="287"/>
      <c r="AG25" s="287"/>
    </row>
    <row r="26" spans="2:33" s="8" customFormat="1" ht="16.05" customHeight="1" x14ac:dyDescent="0.3">
      <c r="B26" s="104"/>
      <c r="C26" s="146" t="s">
        <v>7</v>
      </c>
      <c r="D26" s="146" t="s">
        <v>7</v>
      </c>
      <c r="E26" s="546">
        <f t="shared" si="0"/>
        <v>43176</v>
      </c>
      <c r="F26" s="547"/>
      <c r="G26" s="453"/>
      <c r="H26" s="597"/>
      <c r="I26" s="595"/>
      <c r="J26" s="598"/>
      <c r="K26" s="105"/>
      <c r="L26" s="97"/>
      <c r="M26" s="26"/>
      <c r="N26" s="355"/>
      <c r="O26" s="355"/>
      <c r="P26" s="355"/>
      <c r="Q26" s="355"/>
      <c r="R26" s="355"/>
      <c r="S26" s="355"/>
      <c r="T26" s="355"/>
      <c r="U26" s="355"/>
      <c r="V26" s="265"/>
      <c r="W26" s="33"/>
      <c r="X26" s="7"/>
      <c r="Y26" s="283"/>
      <c r="Z26" s="281"/>
      <c r="AA26" s="288"/>
      <c r="AB26" s="287"/>
      <c r="AC26" s="287"/>
      <c r="AD26" s="287"/>
      <c r="AE26" s="287"/>
      <c r="AF26" s="287"/>
      <c r="AG26" s="287"/>
    </row>
    <row r="27" spans="2:33" s="8" customFormat="1" ht="16.05" customHeight="1" x14ac:dyDescent="0.3">
      <c r="B27" s="104"/>
      <c r="C27" s="146" t="s">
        <v>7</v>
      </c>
      <c r="D27" s="146" t="s">
        <v>7</v>
      </c>
      <c r="E27" s="546">
        <f t="shared" si="0"/>
        <v>43177</v>
      </c>
      <c r="F27" s="547"/>
      <c r="G27" s="453"/>
      <c r="H27" s="597"/>
      <c r="I27" s="595"/>
      <c r="J27" s="598"/>
      <c r="K27" s="105"/>
      <c r="L27" s="97"/>
      <c r="M27" s="26"/>
      <c r="N27" s="355"/>
      <c r="O27" s="355"/>
      <c r="P27" s="355"/>
      <c r="Q27" s="355"/>
      <c r="R27" s="355"/>
      <c r="S27" s="355"/>
      <c r="T27" s="355"/>
      <c r="U27" s="355"/>
      <c r="V27" s="265"/>
      <c r="W27" s="33"/>
      <c r="X27" s="7"/>
      <c r="Y27" s="2"/>
      <c r="Z27" s="281"/>
      <c r="AA27" s="287"/>
      <c r="AB27" s="287"/>
      <c r="AC27" s="287"/>
      <c r="AD27" s="287"/>
      <c r="AE27" s="287"/>
      <c r="AF27" s="287"/>
      <c r="AG27" s="287"/>
    </row>
    <row r="28" spans="2:33" s="8" customFormat="1" ht="16.05" customHeight="1" x14ac:dyDescent="0.3">
      <c r="B28" s="104"/>
      <c r="C28" s="146" t="s">
        <v>19</v>
      </c>
      <c r="D28" s="146" t="s">
        <v>19</v>
      </c>
      <c r="E28" s="546">
        <f t="shared" si="0"/>
        <v>43178</v>
      </c>
      <c r="F28" s="547"/>
      <c r="G28" s="453"/>
      <c r="H28" s="597"/>
      <c r="I28" s="595"/>
      <c r="J28" s="598"/>
      <c r="K28" s="105"/>
      <c r="L28" s="97"/>
      <c r="M28" s="26"/>
      <c r="N28" s="355"/>
      <c r="O28" s="355"/>
      <c r="P28" s="355"/>
      <c r="Q28" s="355"/>
      <c r="R28" s="355"/>
      <c r="S28" s="355"/>
      <c r="T28" s="355"/>
      <c r="U28" s="355"/>
      <c r="V28" s="265"/>
      <c r="W28" s="33"/>
      <c r="X28" s="7"/>
      <c r="Y28" s="289"/>
      <c r="Z28" s="281"/>
      <c r="AA28" s="287"/>
      <c r="AB28" s="287"/>
      <c r="AC28" s="287"/>
      <c r="AD28" s="287"/>
      <c r="AE28" s="287"/>
      <c r="AF28" s="287"/>
      <c r="AG28" s="287"/>
    </row>
    <row r="29" spans="2:33" s="8" customFormat="1" ht="16.05" customHeight="1" x14ac:dyDescent="0.3">
      <c r="B29" s="104"/>
      <c r="C29" s="146" t="s">
        <v>7</v>
      </c>
      <c r="D29" s="146" t="s">
        <v>7</v>
      </c>
      <c r="E29" s="546">
        <f t="shared" si="0"/>
        <v>43179</v>
      </c>
      <c r="F29" s="547"/>
      <c r="G29" s="453"/>
      <c r="H29" s="597"/>
      <c r="I29" s="595"/>
      <c r="J29" s="598"/>
      <c r="K29" s="105"/>
      <c r="L29" s="97"/>
      <c r="M29" s="26"/>
      <c r="N29" s="355"/>
      <c r="O29" s="355"/>
      <c r="P29" s="355"/>
      <c r="Q29" s="355"/>
      <c r="R29" s="355"/>
      <c r="S29" s="355"/>
      <c r="T29" s="355"/>
      <c r="U29" s="355"/>
      <c r="V29" s="265"/>
      <c r="W29" s="33"/>
      <c r="X29" s="7"/>
      <c r="Y29" s="33"/>
      <c r="Z29" s="281"/>
      <c r="AA29" s="287"/>
      <c r="AB29" s="287"/>
      <c r="AC29" s="287"/>
      <c r="AD29" s="287"/>
      <c r="AE29" s="287"/>
      <c r="AF29" s="287"/>
      <c r="AG29" s="287"/>
    </row>
    <row r="30" spans="2:33" s="8" customFormat="1" ht="16.05" customHeight="1" thickBot="1" x14ac:dyDescent="0.35">
      <c r="B30" s="104"/>
      <c r="C30" s="146" t="s">
        <v>7</v>
      </c>
      <c r="D30" s="146" t="s">
        <v>7</v>
      </c>
      <c r="E30" s="563">
        <f t="shared" si="0"/>
        <v>43180</v>
      </c>
      <c r="F30" s="564"/>
      <c r="G30" s="455"/>
      <c r="H30" s="605"/>
      <c r="I30" s="600"/>
      <c r="J30" s="606"/>
      <c r="K30" s="105"/>
      <c r="L30" s="97"/>
      <c r="M30" s="26"/>
      <c r="N30" s="355"/>
      <c r="O30" s="355"/>
      <c r="P30" s="355"/>
      <c r="Q30" s="355"/>
      <c r="R30" s="355"/>
      <c r="S30" s="355"/>
      <c r="T30" s="355"/>
      <c r="U30" s="355"/>
      <c r="V30" s="265"/>
      <c r="W30" s="33"/>
      <c r="X30" s="7"/>
      <c r="Y30" s="33"/>
      <c r="Z30" s="281"/>
      <c r="AA30" s="287"/>
      <c r="AB30" s="287"/>
      <c r="AC30" s="287"/>
      <c r="AD30" s="287"/>
      <c r="AE30" s="287"/>
      <c r="AF30" s="287"/>
      <c r="AG30" s="287"/>
    </row>
    <row r="31" spans="2:33" s="8" customFormat="1" ht="16.05" customHeight="1" thickTop="1" x14ac:dyDescent="0.3">
      <c r="B31" s="104"/>
      <c r="C31" s="146" t="s">
        <v>7</v>
      </c>
      <c r="D31" s="146" t="s">
        <v>7</v>
      </c>
      <c r="E31" s="565">
        <f t="shared" si="0"/>
        <v>43181</v>
      </c>
      <c r="F31" s="566"/>
      <c r="G31" s="456"/>
      <c r="H31" s="607"/>
      <c r="I31" s="608"/>
      <c r="J31" s="609"/>
      <c r="K31" s="105"/>
      <c r="L31" s="97"/>
      <c r="M31" s="26"/>
      <c r="N31" s="355"/>
      <c r="O31" s="355"/>
      <c r="P31" s="355"/>
      <c r="Q31" s="355"/>
      <c r="R31" s="355"/>
      <c r="S31" s="355"/>
      <c r="T31" s="355"/>
      <c r="U31" s="355"/>
      <c r="V31" s="265"/>
      <c r="W31" s="33"/>
      <c r="X31" s="7"/>
      <c r="Y31" s="2"/>
      <c r="Z31" s="281"/>
      <c r="AA31" s="287"/>
      <c r="AB31" s="287"/>
      <c r="AC31" s="287"/>
      <c r="AD31" s="287"/>
      <c r="AE31" s="287"/>
      <c r="AF31" s="287"/>
      <c r="AG31" s="287"/>
    </row>
    <row r="32" spans="2:33" s="8" customFormat="1" ht="16.05" customHeight="1" x14ac:dyDescent="0.3">
      <c r="B32" s="104"/>
      <c r="C32" s="146" t="s">
        <v>7</v>
      </c>
      <c r="D32" s="146" t="s">
        <v>7</v>
      </c>
      <c r="E32" s="548">
        <f t="shared" si="0"/>
        <v>43182</v>
      </c>
      <c r="F32" s="547"/>
      <c r="G32" s="457"/>
      <c r="H32" s="597"/>
      <c r="I32" s="595"/>
      <c r="J32" s="596"/>
      <c r="K32" s="105"/>
      <c r="L32" s="97"/>
      <c r="M32" s="26"/>
      <c r="N32" s="355"/>
      <c r="O32" s="355"/>
      <c r="P32" s="355"/>
      <c r="Q32" s="355"/>
      <c r="R32" s="355"/>
      <c r="S32" s="355"/>
      <c r="T32" s="355"/>
      <c r="U32" s="355"/>
      <c r="V32" s="265"/>
      <c r="W32" s="33"/>
      <c r="X32" s="7"/>
      <c r="Y32" s="2"/>
      <c r="Z32" s="281"/>
      <c r="AA32" s="287"/>
      <c r="AB32" s="287"/>
      <c r="AC32" s="287"/>
      <c r="AD32" s="287"/>
      <c r="AE32" s="287"/>
      <c r="AF32" s="287"/>
      <c r="AG32" s="287"/>
    </row>
    <row r="33" spans="1:33" s="8" customFormat="1" ht="16.05" customHeight="1" x14ac:dyDescent="0.3">
      <c r="B33" s="104"/>
      <c r="C33" s="146" t="s">
        <v>7</v>
      </c>
      <c r="D33" s="146" t="s">
        <v>7</v>
      </c>
      <c r="E33" s="548">
        <f t="shared" si="0"/>
        <v>43183</v>
      </c>
      <c r="F33" s="547"/>
      <c r="G33" s="457"/>
      <c r="H33" s="597"/>
      <c r="I33" s="595"/>
      <c r="J33" s="596"/>
      <c r="K33" s="105"/>
      <c r="L33" s="97"/>
      <c r="M33" s="26"/>
      <c r="N33" s="355"/>
      <c r="O33" s="355"/>
      <c r="P33" s="355"/>
      <c r="Q33" s="355"/>
      <c r="R33" s="355"/>
      <c r="S33" s="355"/>
      <c r="T33" s="355"/>
      <c r="U33" s="355"/>
      <c r="V33" s="265"/>
      <c r="W33" s="33"/>
      <c r="X33" s="7"/>
      <c r="Y33" s="2"/>
      <c r="Z33" s="281"/>
      <c r="AA33" s="287"/>
      <c r="AB33" s="287"/>
      <c r="AC33" s="287"/>
      <c r="AD33" s="287"/>
      <c r="AE33" s="287"/>
      <c r="AF33" s="287"/>
      <c r="AG33" s="287"/>
    </row>
    <row r="34" spans="1:33" s="8" customFormat="1" ht="16.05" customHeight="1" x14ac:dyDescent="0.3">
      <c r="B34" s="104"/>
      <c r="C34" s="146" t="s">
        <v>19</v>
      </c>
      <c r="D34" s="146" t="s">
        <v>19</v>
      </c>
      <c r="E34" s="548">
        <f t="shared" si="0"/>
        <v>43184</v>
      </c>
      <c r="F34" s="547"/>
      <c r="G34" s="457"/>
      <c r="H34" s="597"/>
      <c r="I34" s="595"/>
      <c r="J34" s="596"/>
      <c r="K34" s="105"/>
      <c r="L34" s="97"/>
      <c r="M34" s="26"/>
      <c r="N34" s="355"/>
      <c r="O34" s="355"/>
      <c r="P34" s="355"/>
      <c r="Q34" s="355"/>
      <c r="R34" s="355"/>
      <c r="S34" s="355"/>
      <c r="T34" s="355"/>
      <c r="U34" s="355"/>
      <c r="V34" s="265"/>
      <c r="W34" s="33"/>
      <c r="X34" s="7"/>
      <c r="Y34" s="290"/>
      <c r="Z34" s="281"/>
      <c r="AA34" s="287"/>
      <c r="AB34" s="287"/>
      <c r="AC34" s="287"/>
      <c r="AD34" s="287"/>
      <c r="AE34" s="287"/>
      <c r="AF34" s="287"/>
      <c r="AG34" s="287"/>
    </row>
    <row r="35" spans="1:33" s="8" customFormat="1" ht="16.05" customHeight="1" x14ac:dyDescent="0.3">
      <c r="B35" s="104"/>
      <c r="C35" s="146" t="s">
        <v>7</v>
      </c>
      <c r="D35" s="146" t="s">
        <v>7</v>
      </c>
      <c r="E35" s="548">
        <f t="shared" si="0"/>
        <v>43185</v>
      </c>
      <c r="F35" s="547"/>
      <c r="G35" s="457"/>
      <c r="H35" s="597"/>
      <c r="I35" s="595"/>
      <c r="J35" s="596"/>
      <c r="K35" s="105"/>
      <c r="L35" s="97"/>
      <c r="M35" s="26"/>
      <c r="N35" s="355"/>
      <c r="O35" s="355"/>
      <c r="P35" s="355"/>
      <c r="Q35" s="355"/>
      <c r="R35" s="355"/>
      <c r="S35" s="355"/>
      <c r="T35" s="355"/>
      <c r="U35" s="355"/>
      <c r="V35" s="265"/>
      <c r="W35" s="33"/>
      <c r="X35" s="7"/>
      <c r="Y35" s="27"/>
      <c r="Z35" s="281"/>
      <c r="AA35" s="287"/>
      <c r="AB35" s="287"/>
      <c r="AC35" s="287"/>
      <c r="AD35" s="287"/>
      <c r="AE35" s="287"/>
      <c r="AF35" s="287"/>
      <c r="AG35" s="287"/>
    </row>
    <row r="36" spans="1:33" s="8" customFormat="1" ht="16.05" customHeight="1" x14ac:dyDescent="0.3">
      <c r="B36" s="104"/>
      <c r="C36" s="146" t="s">
        <v>7</v>
      </c>
      <c r="D36" s="146" t="s">
        <v>7</v>
      </c>
      <c r="E36" s="548">
        <f t="shared" si="0"/>
        <v>43186</v>
      </c>
      <c r="F36" s="547"/>
      <c r="G36" s="457"/>
      <c r="H36" s="597"/>
      <c r="I36" s="595"/>
      <c r="J36" s="596"/>
      <c r="K36" s="105"/>
      <c r="L36" s="97"/>
      <c r="M36" s="26"/>
      <c r="N36" s="355"/>
      <c r="O36" s="355"/>
      <c r="P36" s="355"/>
      <c r="Q36" s="355"/>
      <c r="R36" s="355"/>
      <c r="S36" s="355"/>
      <c r="T36" s="355"/>
      <c r="U36" s="355"/>
      <c r="V36" s="265"/>
      <c r="W36" s="33"/>
      <c r="X36" s="7"/>
      <c r="Y36" s="291"/>
      <c r="Z36" s="281"/>
      <c r="AA36" s="287"/>
      <c r="AB36" s="287"/>
      <c r="AC36" s="287"/>
      <c r="AD36" s="287"/>
      <c r="AE36" s="287"/>
      <c r="AF36" s="287"/>
      <c r="AG36" s="287"/>
    </row>
    <row r="37" spans="1:33" s="8" customFormat="1" ht="16.05" customHeight="1" x14ac:dyDescent="0.3">
      <c r="B37" s="104"/>
      <c r="C37" s="146" t="s">
        <v>7</v>
      </c>
      <c r="D37" s="146" t="s">
        <v>7</v>
      </c>
      <c r="E37" s="548">
        <f t="shared" si="0"/>
        <v>43187</v>
      </c>
      <c r="F37" s="547"/>
      <c r="G37" s="458"/>
      <c r="H37" s="597"/>
      <c r="I37" s="595"/>
      <c r="J37" s="596"/>
      <c r="K37" s="105"/>
      <c r="L37" s="97"/>
      <c r="M37" s="26"/>
      <c r="N37" s="355"/>
      <c r="O37" s="355"/>
      <c r="P37" s="355"/>
      <c r="Q37" s="355"/>
      <c r="R37" s="355"/>
      <c r="S37" s="355"/>
      <c r="T37" s="355"/>
      <c r="U37" s="355"/>
      <c r="V37" s="265"/>
      <c r="W37" s="33"/>
      <c r="X37" s="7"/>
      <c r="Y37" s="27"/>
      <c r="Z37" s="281"/>
      <c r="AA37" s="287"/>
      <c r="AB37" s="287"/>
      <c r="AC37" s="287"/>
      <c r="AD37" s="287"/>
      <c r="AE37" s="287"/>
      <c r="AF37" s="287"/>
      <c r="AG37" s="287"/>
    </row>
    <row r="38" spans="1:33" s="8" customFormat="1" ht="16.05" customHeight="1" x14ac:dyDescent="0.3">
      <c r="B38" s="104"/>
      <c r="C38" s="146" t="s">
        <v>7</v>
      </c>
      <c r="D38" s="146" t="s">
        <v>7</v>
      </c>
      <c r="E38" s="548">
        <f t="shared" si="0"/>
        <v>43188</v>
      </c>
      <c r="F38" s="547"/>
      <c r="G38" s="458"/>
      <c r="H38" s="597"/>
      <c r="I38" s="595"/>
      <c r="J38" s="596"/>
      <c r="K38" s="105"/>
      <c r="L38" s="97"/>
      <c r="M38" s="26"/>
      <c r="N38" s="355"/>
      <c r="O38" s="355"/>
      <c r="P38" s="355"/>
      <c r="Q38" s="355"/>
      <c r="R38" s="355"/>
      <c r="S38" s="355"/>
      <c r="T38" s="355"/>
      <c r="U38" s="355"/>
      <c r="V38" s="265"/>
      <c r="W38" s="33"/>
      <c r="X38" s="7"/>
      <c r="Y38" s="2"/>
      <c r="Z38" s="281"/>
      <c r="AA38" s="287"/>
      <c r="AB38" s="287"/>
      <c r="AC38" s="287"/>
      <c r="AD38" s="287"/>
      <c r="AE38" s="287"/>
      <c r="AF38" s="287"/>
      <c r="AG38" s="287"/>
    </row>
    <row r="39" spans="1:33" s="8" customFormat="1" ht="16.05" customHeight="1" x14ac:dyDescent="0.3">
      <c r="B39" s="104"/>
      <c r="C39" s="146" t="s">
        <v>7</v>
      </c>
      <c r="D39" s="146" t="s">
        <v>7</v>
      </c>
      <c r="E39" s="548">
        <f t="shared" si="0"/>
        <v>43189</v>
      </c>
      <c r="F39" s="547"/>
      <c r="G39" s="457"/>
      <c r="H39" s="597"/>
      <c r="I39" s="595"/>
      <c r="J39" s="596"/>
      <c r="K39" s="105"/>
      <c r="L39" s="97"/>
      <c r="M39" s="26"/>
      <c r="N39" s="355"/>
      <c r="O39" s="355"/>
      <c r="P39" s="355"/>
      <c r="Q39" s="355"/>
      <c r="R39" s="355"/>
      <c r="S39" s="355"/>
      <c r="T39" s="355"/>
      <c r="U39" s="355"/>
      <c r="V39" s="265"/>
      <c r="W39" s="33"/>
      <c r="X39" s="7"/>
      <c r="Y39" s="2"/>
      <c r="Z39" s="281"/>
      <c r="AA39" s="287"/>
      <c r="AB39" s="287"/>
      <c r="AC39" s="287"/>
      <c r="AD39" s="287"/>
      <c r="AE39" s="287"/>
      <c r="AF39" s="287"/>
      <c r="AG39" s="287"/>
    </row>
    <row r="40" spans="1:33" s="8" customFormat="1" ht="16.05" customHeight="1" x14ac:dyDescent="0.3">
      <c r="B40" s="104"/>
      <c r="C40" s="146" t="s">
        <v>7</v>
      </c>
      <c r="D40" s="146" t="s">
        <v>7</v>
      </c>
      <c r="E40" s="548">
        <f t="shared" si="0"/>
        <v>43190</v>
      </c>
      <c r="F40" s="547"/>
      <c r="G40" s="456"/>
      <c r="H40" s="597"/>
      <c r="I40" s="595"/>
      <c r="J40" s="596"/>
      <c r="K40" s="105"/>
      <c r="L40" s="97"/>
      <c r="M40" s="26"/>
      <c r="N40" s="355"/>
      <c r="O40" s="355"/>
      <c r="P40" s="355"/>
      <c r="Q40" s="355"/>
      <c r="R40" s="355"/>
      <c r="S40" s="355"/>
      <c r="T40" s="355"/>
      <c r="U40" s="355"/>
      <c r="V40" s="265"/>
      <c r="W40" s="33"/>
      <c r="X40" s="7"/>
      <c r="Y40" s="7"/>
      <c r="Z40" s="281"/>
      <c r="AA40" s="287"/>
      <c r="AB40" s="287"/>
      <c r="AC40" s="287"/>
      <c r="AD40" s="287"/>
      <c r="AE40" s="287"/>
      <c r="AF40" s="287"/>
      <c r="AG40" s="287"/>
    </row>
    <row r="41" spans="1:33" s="8" customFormat="1" ht="7.5" customHeight="1" x14ac:dyDescent="0.3">
      <c r="B41" s="104"/>
      <c r="C41" s="146" t="s">
        <v>7</v>
      </c>
      <c r="D41" s="146" t="s">
        <v>7</v>
      </c>
      <c r="E41" s="146" t="s">
        <v>7</v>
      </c>
      <c r="F41" s="146" t="s">
        <v>7</v>
      </c>
      <c r="G41" s="146" t="s">
        <v>7</v>
      </c>
      <c r="H41" s="146" t="s">
        <v>7</v>
      </c>
      <c r="I41" s="146" t="s">
        <v>7</v>
      </c>
      <c r="J41" s="146" t="s">
        <v>7</v>
      </c>
      <c r="K41" s="105"/>
      <c r="L41" s="97"/>
      <c r="M41" s="26"/>
      <c r="N41" s="355"/>
      <c r="O41" s="355"/>
      <c r="P41" s="355"/>
      <c r="Q41" s="355"/>
      <c r="R41" s="355"/>
      <c r="S41" s="355"/>
      <c r="T41" s="355"/>
      <c r="U41" s="355"/>
      <c r="V41" s="265"/>
      <c r="W41" s="33"/>
      <c r="X41" s="7"/>
      <c r="Y41" s="27"/>
      <c r="Z41" s="281"/>
      <c r="AA41" s="287"/>
      <c r="AB41" s="287"/>
      <c r="AC41" s="287"/>
      <c r="AD41" s="287"/>
      <c r="AE41" s="287"/>
      <c r="AF41" s="287"/>
      <c r="AG41" s="287"/>
    </row>
    <row r="42" spans="1:33" ht="9" customHeight="1" thickBot="1" x14ac:dyDescent="0.35">
      <c r="A42" s="11"/>
      <c r="B42" s="127"/>
      <c r="C42" s="144"/>
      <c r="D42" s="128"/>
      <c r="E42" s="129"/>
      <c r="F42" s="129"/>
      <c r="G42" s="129"/>
      <c r="H42" s="129"/>
      <c r="I42" s="129"/>
      <c r="J42" s="129"/>
      <c r="K42" s="130"/>
      <c r="L42" s="165"/>
      <c r="M42" s="90"/>
      <c r="N42" s="355"/>
      <c r="O42" s="355"/>
      <c r="P42" s="355"/>
      <c r="Q42" s="355"/>
      <c r="R42" s="355"/>
      <c r="S42" s="355"/>
      <c r="T42" s="355"/>
      <c r="U42" s="355"/>
      <c r="V42" s="266"/>
      <c r="W42" s="10"/>
      <c r="X42" s="2"/>
      <c r="Y42" s="27"/>
    </row>
    <row r="43" spans="1:33" s="25" customFormat="1" x14ac:dyDescent="0.3">
      <c r="A43" s="91"/>
      <c r="B43" s="110"/>
      <c r="C43" s="125" t="s">
        <v>15</v>
      </c>
      <c r="D43" s="12"/>
      <c r="E43" s="12"/>
      <c r="F43" s="12"/>
      <c r="G43" s="26"/>
      <c r="H43" s="12"/>
      <c r="I43" s="12"/>
      <c r="J43" s="26"/>
      <c r="K43" s="111"/>
      <c r="L43" s="26"/>
      <c r="M43" s="26"/>
      <c r="N43" s="125"/>
      <c r="O43" s="12"/>
      <c r="P43" s="12"/>
      <c r="Q43" s="12"/>
      <c r="R43" s="26"/>
      <c r="S43" s="26"/>
      <c r="T43" s="34"/>
      <c r="U43" s="27"/>
      <c r="V43" s="27"/>
      <c r="W43" s="279"/>
      <c r="X43" s="280"/>
      <c r="Y43" s="280"/>
      <c r="Z43" s="280"/>
      <c r="AA43" s="280"/>
      <c r="AB43" s="280"/>
    </row>
    <row r="44" spans="1:33" ht="8.5500000000000007" customHeight="1" x14ac:dyDescent="0.3">
      <c r="B44" s="134"/>
      <c r="K44" s="135"/>
      <c r="S44" s="11"/>
      <c r="T44" s="11"/>
      <c r="V44" s="2"/>
      <c r="W44" s="281"/>
      <c r="X44" s="2"/>
      <c r="Z44" s="2"/>
      <c r="AC44" s="1"/>
      <c r="AD44" s="1"/>
      <c r="AE44" s="1"/>
      <c r="AF44" s="1"/>
      <c r="AG44" s="1"/>
    </row>
    <row r="45" spans="1:33" s="8" customFormat="1" ht="16.05" customHeight="1" x14ac:dyDescent="0.3">
      <c r="B45" s="104"/>
      <c r="C45" s="12" t="s">
        <v>4</v>
      </c>
      <c r="D45" s="12"/>
      <c r="E45" s="12"/>
      <c r="F45" s="12"/>
      <c r="G45" s="26"/>
      <c r="H45" s="12"/>
      <c r="I45" s="12"/>
      <c r="J45" s="26"/>
      <c r="K45" s="111"/>
      <c r="L45" s="26"/>
      <c r="M45" s="12"/>
      <c r="N45" s="12"/>
      <c r="O45" s="26"/>
      <c r="P45" s="12"/>
      <c r="Q45" s="12"/>
      <c r="R45" s="26"/>
      <c r="S45" s="26"/>
      <c r="T45" s="34"/>
      <c r="U45" s="7"/>
      <c r="V45" s="7"/>
      <c r="W45" s="281"/>
      <c r="X45" s="287"/>
      <c r="Y45" s="287"/>
      <c r="Z45" s="287"/>
      <c r="AA45" s="287"/>
      <c r="AB45" s="287"/>
    </row>
    <row r="46" spans="1:33" ht="16.05" customHeight="1" x14ac:dyDescent="0.3">
      <c r="B46" s="101"/>
      <c r="C46" s="11" t="s">
        <v>131</v>
      </c>
      <c r="D46" s="11"/>
      <c r="E46" s="11"/>
      <c r="F46" s="11"/>
      <c r="G46" s="23"/>
      <c r="H46" s="11"/>
      <c r="I46" s="11"/>
      <c r="J46" s="23"/>
      <c r="K46" s="108"/>
      <c r="L46" s="23"/>
      <c r="M46" s="71"/>
      <c r="N46" s="71"/>
      <c r="O46" s="72"/>
      <c r="P46" s="73"/>
      <c r="Q46" s="73"/>
      <c r="R46" s="74"/>
      <c r="S46" s="74"/>
      <c r="T46" s="71"/>
      <c r="V46" s="2"/>
      <c r="W46" s="281"/>
      <c r="X46" s="2"/>
      <c r="Z46" s="2"/>
      <c r="AC46" s="1"/>
      <c r="AD46" s="1"/>
      <c r="AE46" s="1"/>
      <c r="AF46" s="1"/>
      <c r="AG46" s="1"/>
    </row>
    <row r="47" spans="1:33" ht="27" customHeight="1" thickBot="1" x14ac:dyDescent="0.35">
      <c r="B47" s="101"/>
      <c r="C47" s="11"/>
      <c r="D47" s="11"/>
      <c r="E47" s="586" t="s">
        <v>134</v>
      </c>
      <c r="F47" s="586"/>
      <c r="G47" s="586"/>
      <c r="H47" s="586"/>
      <c r="I47" s="586"/>
      <c r="J47" s="586"/>
      <c r="K47" s="108"/>
      <c r="L47" s="23"/>
      <c r="M47" s="71"/>
      <c r="N47" s="71"/>
      <c r="O47" s="72"/>
      <c r="P47" s="73"/>
      <c r="Q47" s="73"/>
      <c r="R47" s="74"/>
      <c r="S47" s="74"/>
      <c r="T47" s="71"/>
      <c r="V47" s="2"/>
      <c r="W47" s="281"/>
      <c r="X47" s="2"/>
      <c r="Z47" s="2"/>
      <c r="AC47" s="1"/>
      <c r="AD47" s="1"/>
      <c r="AE47" s="1"/>
      <c r="AF47" s="1"/>
      <c r="AG47" s="1"/>
    </row>
    <row r="48" spans="1:33" s="8" customFormat="1" ht="16.05" customHeight="1" thickBot="1" x14ac:dyDescent="0.35">
      <c r="B48" s="104"/>
      <c r="C48" s="536"/>
      <c r="D48" s="536"/>
      <c r="E48" s="522" t="s">
        <v>132</v>
      </c>
      <c r="F48" s="553"/>
      <c r="G48" s="553"/>
      <c r="H48" s="554">
        <f>SUM(H10:J40)</f>
        <v>0</v>
      </c>
      <c r="I48" s="555"/>
      <c r="J48" s="556"/>
      <c r="K48" s="109"/>
      <c r="L48" s="26"/>
      <c r="M48" s="503"/>
      <c r="N48" s="503"/>
      <c r="O48" s="55"/>
      <c r="P48" s="503"/>
      <c r="Q48" s="503"/>
      <c r="R48" s="55"/>
      <c r="S48" s="26"/>
      <c r="T48" s="34"/>
      <c r="U48" s="7"/>
      <c r="V48" s="7"/>
      <c r="W48" s="281"/>
      <c r="X48" s="287"/>
      <c r="Y48" s="287"/>
      <c r="Z48" s="287"/>
      <c r="AA48" s="287"/>
      <c r="AB48" s="287"/>
    </row>
    <row r="49" spans="1:33" s="8" customFormat="1" ht="16.05" customHeight="1" x14ac:dyDescent="0.3">
      <c r="B49" s="104"/>
      <c r="C49" s="532"/>
      <c r="D49" s="532"/>
      <c r="E49" s="474" t="s">
        <v>3</v>
      </c>
      <c r="F49" s="557"/>
      <c r="G49" s="475"/>
      <c r="H49" s="558">
        <f>31-H50</f>
        <v>31</v>
      </c>
      <c r="I49" s="559"/>
      <c r="J49" s="560"/>
      <c r="K49" s="109"/>
      <c r="L49" s="26"/>
      <c r="M49" s="503"/>
      <c r="N49" s="503"/>
      <c r="O49" s="55"/>
      <c r="P49" s="503"/>
      <c r="Q49" s="503"/>
      <c r="R49" s="55"/>
      <c r="S49" s="26"/>
      <c r="T49" s="34"/>
      <c r="U49" s="7"/>
      <c r="V49" s="7"/>
      <c r="W49" s="281"/>
      <c r="X49" s="287"/>
      <c r="Y49" s="287"/>
      <c r="Z49" s="287"/>
      <c r="AA49" s="287"/>
      <c r="AB49" s="287"/>
    </row>
    <row r="50" spans="1:33" s="25" customFormat="1" ht="16.05" customHeight="1" x14ac:dyDescent="0.3">
      <c r="B50" s="110"/>
      <c r="C50" s="532"/>
      <c r="D50" s="532"/>
      <c r="E50" s="474" t="s">
        <v>90</v>
      </c>
      <c r="F50" s="557"/>
      <c r="G50" s="475"/>
      <c r="H50" s="533">
        <f>COUNTIF(G10:G40,"○")</f>
        <v>0</v>
      </c>
      <c r="I50" s="534"/>
      <c r="J50" s="535"/>
      <c r="K50" s="111"/>
      <c r="L50" s="26"/>
      <c r="M50" s="12"/>
      <c r="N50" s="12"/>
      <c r="O50" s="26"/>
      <c r="P50" s="12"/>
      <c r="Q50" s="12"/>
      <c r="R50" s="26"/>
      <c r="S50" s="26"/>
      <c r="T50" s="34"/>
      <c r="U50" s="27"/>
      <c r="V50" s="27"/>
      <c r="W50" s="279"/>
      <c r="X50" s="280"/>
      <c r="Y50" s="280"/>
      <c r="Z50" s="280"/>
      <c r="AA50" s="280"/>
      <c r="AB50" s="280"/>
    </row>
    <row r="51" spans="1:33" ht="16.05" customHeight="1" x14ac:dyDescent="0.3">
      <c r="B51" s="101"/>
      <c r="C51" s="151"/>
      <c r="D51" s="151"/>
      <c r="E51" s="549" t="s">
        <v>137</v>
      </c>
      <c r="F51" s="549"/>
      <c r="G51" s="549"/>
      <c r="H51" s="549"/>
      <c r="I51" s="549"/>
      <c r="J51" s="369">
        <f>ROUNDUP(H48/H49,0)</f>
        <v>0</v>
      </c>
      <c r="K51" s="150" t="s">
        <v>20</v>
      </c>
      <c r="L51" s="11"/>
      <c r="M51" s="550"/>
      <c r="N51" s="550"/>
      <c r="O51" s="550"/>
      <c r="P51" s="550"/>
      <c r="Q51" s="550"/>
      <c r="R51" s="26"/>
      <c r="S51" s="71"/>
      <c r="T51" s="71"/>
      <c r="V51" s="2"/>
      <c r="W51" s="281"/>
      <c r="X51" s="2"/>
      <c r="Z51" s="2"/>
      <c r="AC51" s="1"/>
      <c r="AD51" s="1"/>
      <c r="AE51" s="1"/>
      <c r="AF51" s="1"/>
      <c r="AG51" s="1"/>
    </row>
    <row r="52" spans="1:33" ht="16.05" customHeight="1" thickBot="1" x14ac:dyDescent="0.35">
      <c r="B52" s="147"/>
      <c r="C52" s="37"/>
      <c r="D52" s="37"/>
      <c r="E52" s="37"/>
      <c r="F52" s="37"/>
      <c r="G52" s="38"/>
      <c r="H52" s="37"/>
      <c r="I52" s="37"/>
      <c r="J52" s="38" t="s">
        <v>8</v>
      </c>
      <c r="K52" s="167"/>
      <c r="L52" s="11"/>
      <c r="M52" s="71"/>
      <c r="N52" s="71"/>
      <c r="O52" s="71"/>
      <c r="P52" s="71"/>
      <c r="Q52" s="71"/>
      <c r="R52" s="75"/>
      <c r="S52" s="71"/>
      <c r="T52" s="71"/>
      <c r="V52" s="2"/>
      <c r="W52" s="281"/>
      <c r="X52" s="2"/>
      <c r="Z52" s="2"/>
      <c r="AC52" s="1"/>
      <c r="AD52" s="1"/>
      <c r="AE52" s="1"/>
      <c r="AF52" s="1"/>
      <c r="AG52" s="1"/>
    </row>
    <row r="53" spans="1:33" ht="16.05" customHeight="1" x14ac:dyDescent="0.3">
      <c r="B53" s="101"/>
      <c r="C53" s="10" t="s">
        <v>6</v>
      </c>
      <c r="D53" s="138"/>
      <c r="E53" s="11"/>
      <c r="F53" s="11"/>
      <c r="G53" s="11"/>
      <c r="H53" s="11"/>
      <c r="I53" s="11"/>
      <c r="J53" s="11"/>
      <c r="K53" s="113"/>
      <c r="L53" s="11"/>
      <c r="M53" s="76"/>
      <c r="N53" s="76"/>
      <c r="O53" s="71"/>
      <c r="P53" s="71"/>
      <c r="Q53" s="71"/>
      <c r="R53" s="71"/>
      <c r="S53" s="71"/>
      <c r="T53" s="71"/>
      <c r="V53" s="2"/>
      <c r="W53" s="281"/>
      <c r="X53" s="2"/>
      <c r="Z53" s="2"/>
      <c r="AC53" s="1"/>
      <c r="AD53" s="1"/>
      <c r="AE53" s="1"/>
      <c r="AF53" s="1"/>
      <c r="AG53" s="1"/>
    </row>
    <row r="54" spans="1:33" ht="28.5" customHeight="1" x14ac:dyDescent="0.3">
      <c r="B54" s="101"/>
      <c r="C54" s="11"/>
      <c r="D54" s="481" t="s">
        <v>133</v>
      </c>
      <c r="E54" s="484"/>
      <c r="F54" s="484"/>
      <c r="G54" s="484"/>
      <c r="H54" s="484"/>
      <c r="I54" s="484"/>
      <c r="J54" s="484"/>
      <c r="K54" s="483"/>
      <c r="L54" s="23"/>
      <c r="M54" s="71"/>
      <c r="N54" s="71"/>
      <c r="O54" s="72"/>
      <c r="P54" s="73"/>
      <c r="Q54" s="73"/>
      <c r="R54" s="74"/>
      <c r="S54" s="74"/>
      <c r="T54" s="71"/>
      <c r="V54" s="2"/>
      <c r="W54" s="281"/>
      <c r="X54" s="2"/>
      <c r="Z54" s="2"/>
      <c r="AC54" s="1"/>
      <c r="AD54" s="1"/>
      <c r="AE54" s="1"/>
      <c r="AF54" s="1"/>
      <c r="AG54" s="1"/>
    </row>
    <row r="55" spans="1:33" ht="27.45" customHeight="1" thickBot="1" x14ac:dyDescent="0.35">
      <c r="B55" s="101"/>
      <c r="C55" s="11"/>
      <c r="D55" s="312"/>
      <c r="E55" s="520" t="s">
        <v>134</v>
      </c>
      <c r="F55" s="520"/>
      <c r="G55" s="520"/>
      <c r="H55" s="520"/>
      <c r="I55" s="520"/>
      <c r="J55" s="520"/>
      <c r="K55" s="316"/>
      <c r="L55" s="23"/>
      <c r="M55" s="71"/>
      <c r="N55" s="71"/>
      <c r="O55" s="72"/>
      <c r="P55" s="73"/>
      <c r="Q55" s="73"/>
      <c r="R55" s="74"/>
      <c r="S55" s="74"/>
      <c r="T55" s="71"/>
      <c r="V55" s="2"/>
      <c r="W55" s="281"/>
      <c r="X55" s="2"/>
      <c r="Z55" s="2"/>
      <c r="AC55" s="1"/>
      <c r="AD55" s="1"/>
      <c r="AE55" s="1"/>
      <c r="AF55" s="1"/>
      <c r="AG55" s="1"/>
    </row>
    <row r="56" spans="1:33" s="8" customFormat="1" ht="16.05" customHeight="1" thickBot="1" x14ac:dyDescent="0.35">
      <c r="B56" s="104"/>
      <c r="C56" s="536"/>
      <c r="D56" s="536"/>
      <c r="E56" s="522" t="s">
        <v>132</v>
      </c>
      <c r="F56" s="553"/>
      <c r="G56" s="587"/>
      <c r="H56" s="554">
        <f>SUM(H16:J30)</f>
        <v>0</v>
      </c>
      <c r="I56" s="555"/>
      <c r="J56" s="556"/>
      <c r="K56" s="109"/>
      <c r="L56" s="26"/>
      <c r="M56" s="503"/>
      <c r="N56" s="503"/>
      <c r="O56" s="55"/>
      <c r="P56" s="503"/>
      <c r="Q56" s="503"/>
      <c r="R56" s="55"/>
      <c r="S56" s="26"/>
      <c r="T56" s="34"/>
      <c r="U56" s="7"/>
      <c r="V56" s="2"/>
      <c r="W56" s="281"/>
      <c r="X56" s="27"/>
      <c r="Y56" s="287"/>
      <c r="Z56" s="287"/>
      <c r="AA56" s="287"/>
      <c r="AB56" s="287"/>
    </row>
    <row r="57" spans="1:33" s="8" customFormat="1" ht="16.05" customHeight="1" x14ac:dyDescent="0.3">
      <c r="B57" s="104"/>
      <c r="C57" s="532"/>
      <c r="D57" s="532"/>
      <c r="E57" s="474" t="s">
        <v>144</v>
      </c>
      <c r="F57" s="557"/>
      <c r="G57" s="475"/>
      <c r="H57" s="588">
        <f>15-H58</f>
        <v>15</v>
      </c>
      <c r="I57" s="589"/>
      <c r="J57" s="590"/>
      <c r="K57" s="109"/>
      <c r="L57" s="26"/>
      <c r="M57" s="503"/>
      <c r="N57" s="503"/>
      <c r="O57" s="55"/>
      <c r="P57" s="503"/>
      <c r="Q57" s="503"/>
      <c r="R57" s="55"/>
      <c r="S57" s="26"/>
      <c r="T57" s="34"/>
      <c r="U57" s="7"/>
      <c r="V57" s="2"/>
      <c r="W57" s="281"/>
      <c r="X57" s="2"/>
      <c r="Y57" s="287"/>
      <c r="Z57" s="287"/>
      <c r="AA57" s="287"/>
      <c r="AB57" s="287"/>
    </row>
    <row r="58" spans="1:33" ht="16.05" customHeight="1" x14ac:dyDescent="0.3">
      <c r="B58" s="101"/>
      <c r="C58" s="532"/>
      <c r="D58" s="532"/>
      <c r="E58" s="474" t="s">
        <v>90</v>
      </c>
      <c r="F58" s="557"/>
      <c r="G58" s="475"/>
      <c r="H58" s="533">
        <f>COUNTIF(G16:G30,"○")</f>
        <v>0</v>
      </c>
      <c r="I58" s="534"/>
      <c r="J58" s="535"/>
      <c r="K58" s="108"/>
      <c r="L58" s="23"/>
      <c r="M58" s="71"/>
      <c r="N58" s="71"/>
      <c r="O58" s="72"/>
      <c r="P58" s="73"/>
      <c r="Q58" s="73"/>
      <c r="R58" s="74"/>
      <c r="S58" s="74"/>
      <c r="T58" s="71"/>
      <c r="V58" s="2"/>
      <c r="W58" s="281"/>
      <c r="X58" s="2"/>
      <c r="Z58" s="2"/>
      <c r="AC58" s="1"/>
      <c r="AD58" s="1"/>
      <c r="AE58" s="1"/>
      <c r="AF58" s="1"/>
      <c r="AG58" s="1"/>
    </row>
    <row r="59" spans="1:33" s="2" customFormat="1" ht="16.05" customHeight="1" x14ac:dyDescent="0.3">
      <c r="A59" s="1"/>
      <c r="B59" s="101"/>
      <c r="C59" s="151"/>
      <c r="D59" s="151"/>
      <c r="E59" s="549" t="s">
        <v>138</v>
      </c>
      <c r="F59" s="549"/>
      <c r="G59" s="549"/>
      <c r="H59" s="549"/>
      <c r="I59" s="549"/>
      <c r="J59" s="369">
        <f>ROUNDUP(H56/H57,0)</f>
        <v>0</v>
      </c>
      <c r="K59" s="140" t="s">
        <v>50</v>
      </c>
      <c r="L59" s="11"/>
      <c r="M59" s="550"/>
      <c r="N59" s="550"/>
      <c r="O59" s="550"/>
      <c r="P59" s="550"/>
      <c r="Q59" s="550"/>
      <c r="R59" s="26"/>
      <c r="S59" s="71"/>
      <c r="T59" s="71"/>
      <c r="U59" s="1"/>
      <c r="V59" s="291"/>
      <c r="W59" s="279"/>
      <c r="X59" s="291"/>
    </row>
    <row r="60" spans="1:33" s="2" customFormat="1" ht="16.05" customHeight="1" thickBot="1" x14ac:dyDescent="0.35">
      <c r="A60" s="1"/>
      <c r="B60" s="114"/>
      <c r="C60" s="115"/>
      <c r="D60" s="115"/>
      <c r="E60" s="115"/>
      <c r="F60" s="115"/>
      <c r="G60" s="116"/>
      <c r="H60" s="115"/>
      <c r="I60" s="115"/>
      <c r="J60" s="116" t="s">
        <v>8</v>
      </c>
      <c r="K60" s="117"/>
      <c r="L60" s="11"/>
      <c r="M60" s="71"/>
      <c r="N60" s="71"/>
      <c r="O60" s="71"/>
      <c r="P60" s="71"/>
      <c r="Q60" s="71"/>
      <c r="R60" s="75"/>
      <c r="S60" s="71"/>
      <c r="T60" s="71"/>
      <c r="U60" s="1"/>
      <c r="W60" s="281"/>
    </row>
    <row r="61" spans="1:33" s="2" customFormat="1" x14ac:dyDescent="0.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1"/>
      <c r="M61" s="71"/>
      <c r="N61" s="71"/>
      <c r="O61" s="71"/>
      <c r="P61" s="71"/>
      <c r="Q61" s="71"/>
      <c r="R61" s="71"/>
      <c r="S61" s="71"/>
      <c r="T61" s="71"/>
      <c r="U61" s="1"/>
      <c r="W61" s="281"/>
    </row>
    <row r="62" spans="1:33" s="2" customFormat="1" x14ac:dyDescent="0.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1"/>
      <c r="N62" s="1"/>
      <c r="O62" s="1"/>
      <c r="P62" s="1"/>
      <c r="Q62" s="1"/>
      <c r="R62" s="1"/>
      <c r="S62" s="1"/>
      <c r="T62" s="1"/>
      <c r="U62" s="1"/>
      <c r="V62" s="11"/>
      <c r="W62" s="11"/>
      <c r="X62" s="1"/>
      <c r="Z62" s="281"/>
    </row>
    <row r="63" spans="1:33" s="2" customFormat="1" x14ac:dyDescent="0.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1"/>
      <c r="N63" s="1"/>
      <c r="O63" s="1"/>
      <c r="P63" s="1"/>
      <c r="Q63" s="1"/>
      <c r="R63" s="1"/>
      <c r="S63" s="1"/>
      <c r="T63" s="1"/>
      <c r="U63" s="1"/>
      <c r="V63" s="11"/>
      <c r="W63" s="11"/>
      <c r="X63" s="1"/>
      <c r="Z63" s="281"/>
    </row>
    <row r="64" spans="1:33" s="2" customFormat="1" x14ac:dyDescent="0.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1"/>
      <c r="N64" s="1"/>
      <c r="O64" s="1"/>
      <c r="P64" s="1"/>
      <c r="Q64" s="1"/>
      <c r="R64" s="1"/>
      <c r="S64" s="1"/>
      <c r="T64" s="1"/>
      <c r="U64" s="1"/>
      <c r="V64" s="11"/>
      <c r="W64" s="11"/>
      <c r="X64" s="1"/>
      <c r="Z64" s="281"/>
    </row>
    <row r="65" spans="1:26" s="2" customFormat="1" x14ac:dyDescent="0.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1"/>
      <c r="N65" s="1"/>
      <c r="O65" s="1"/>
      <c r="P65" s="1"/>
      <c r="Q65" s="1"/>
      <c r="R65" s="1"/>
      <c r="S65" s="1"/>
      <c r="T65" s="1"/>
      <c r="U65" s="1"/>
      <c r="V65" s="11"/>
      <c r="W65" s="11"/>
      <c r="X65" s="1"/>
      <c r="Z65" s="281"/>
    </row>
    <row r="66" spans="1:26" s="2" customFormat="1" x14ac:dyDescent="0.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1"/>
      <c r="N66" s="1"/>
      <c r="O66" s="1"/>
      <c r="P66" s="1"/>
      <c r="Q66" s="1"/>
      <c r="R66" s="1"/>
      <c r="S66" s="1"/>
      <c r="T66" s="1"/>
      <c r="U66" s="1"/>
      <c r="V66" s="11"/>
      <c r="W66" s="11"/>
      <c r="X66" s="1"/>
      <c r="Z66" s="281"/>
    </row>
    <row r="67" spans="1:26" s="2" customFormat="1" x14ac:dyDescent="0.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1"/>
      <c r="N67" s="1"/>
      <c r="O67" s="1"/>
      <c r="P67" s="1"/>
      <c r="Q67" s="1"/>
      <c r="R67" s="1"/>
      <c r="S67" s="1"/>
      <c r="T67" s="1"/>
      <c r="U67" s="1"/>
      <c r="V67" s="11"/>
      <c r="W67" s="11"/>
      <c r="X67" s="1"/>
      <c r="Z67" s="281"/>
    </row>
    <row r="68" spans="1:26" s="2" customFormat="1" x14ac:dyDescent="0.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1"/>
      <c r="N68" s="1"/>
      <c r="O68" s="1"/>
      <c r="P68" s="1"/>
      <c r="Q68" s="1"/>
      <c r="R68" s="1"/>
      <c r="S68" s="1"/>
      <c r="T68" s="1"/>
      <c r="U68" s="1"/>
      <c r="V68" s="11"/>
      <c r="W68" s="11"/>
      <c r="X68" s="1"/>
      <c r="Z68" s="281"/>
    </row>
    <row r="69" spans="1:26" s="2" customForma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1"/>
      <c r="N69" s="1"/>
      <c r="O69" s="1"/>
      <c r="P69" s="1"/>
      <c r="Q69" s="1"/>
      <c r="R69" s="1"/>
      <c r="S69" s="1"/>
      <c r="T69" s="1"/>
      <c r="U69" s="1"/>
      <c r="V69" s="11"/>
      <c r="W69" s="11"/>
      <c r="X69" s="1"/>
      <c r="Z69" s="281"/>
    </row>
    <row r="70" spans="1:26" s="2" customFormat="1" x14ac:dyDescent="0.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1"/>
      <c r="N70" s="1"/>
      <c r="O70" s="1"/>
      <c r="P70" s="1"/>
      <c r="Q70" s="1"/>
      <c r="R70" s="1"/>
      <c r="S70" s="1"/>
      <c r="T70" s="1"/>
      <c r="U70" s="1"/>
      <c r="V70" s="11"/>
      <c r="W70" s="11"/>
      <c r="X70" s="1"/>
      <c r="Z70" s="281"/>
    </row>
    <row r="71" spans="1:26" s="2" customFormat="1" x14ac:dyDescent="0.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1"/>
      <c r="N71" s="1"/>
      <c r="O71" s="1"/>
      <c r="P71" s="1"/>
      <c r="Q71" s="1"/>
      <c r="R71" s="1"/>
      <c r="S71" s="1"/>
      <c r="T71" s="1"/>
      <c r="U71" s="1"/>
      <c r="V71" s="11"/>
      <c r="W71" s="11"/>
      <c r="X71" s="1"/>
      <c r="Z71" s="281"/>
    </row>
    <row r="72" spans="1:26" s="2" customFormat="1" x14ac:dyDescent="0.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1"/>
      <c r="N72" s="1"/>
      <c r="O72" s="1"/>
      <c r="P72" s="1"/>
      <c r="Q72" s="1"/>
      <c r="R72" s="1"/>
      <c r="S72" s="1"/>
      <c r="T72" s="1"/>
      <c r="U72" s="1"/>
      <c r="V72" s="11"/>
      <c r="W72" s="11"/>
      <c r="X72" s="1"/>
      <c r="Z72" s="281"/>
    </row>
    <row r="73" spans="1:26" s="2" customFormat="1" x14ac:dyDescent="0.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1"/>
      <c r="N73" s="1"/>
      <c r="O73" s="1"/>
      <c r="P73" s="1"/>
      <c r="Q73" s="1"/>
      <c r="R73" s="1"/>
      <c r="S73" s="1"/>
      <c r="T73" s="1"/>
      <c r="U73" s="1"/>
      <c r="V73" s="11"/>
      <c r="W73" s="11"/>
      <c r="X73" s="1"/>
      <c r="Z73" s="281"/>
    </row>
    <row r="74" spans="1:26" s="2" customFormat="1" x14ac:dyDescent="0.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1"/>
      <c r="N74" s="1"/>
      <c r="O74" s="1"/>
      <c r="P74" s="1"/>
      <c r="Q74" s="1"/>
      <c r="R74" s="1"/>
      <c r="S74" s="1"/>
      <c r="T74" s="1"/>
      <c r="U74" s="1"/>
      <c r="V74" s="11"/>
      <c r="W74" s="11"/>
      <c r="X74" s="1"/>
      <c r="Z74" s="281">
        <v>43458</v>
      </c>
    </row>
    <row r="75" spans="1:26" s="2" customForma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1"/>
      <c r="N75" s="1"/>
      <c r="O75" s="1"/>
      <c r="P75" s="1"/>
      <c r="Q75" s="1"/>
      <c r="R75" s="1"/>
      <c r="S75" s="1"/>
      <c r="T75" s="1"/>
      <c r="U75" s="1"/>
      <c r="V75" s="11"/>
      <c r="W75" s="11"/>
      <c r="X75" s="1"/>
      <c r="Z75" s="292">
        <v>43466</v>
      </c>
    </row>
    <row r="76" spans="1:26" s="2" customFormat="1" x14ac:dyDescent="0.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1"/>
      <c r="N76" s="1"/>
      <c r="O76" s="1"/>
      <c r="P76" s="1"/>
      <c r="Q76" s="1"/>
      <c r="R76" s="1"/>
      <c r="S76" s="1"/>
      <c r="T76" s="1"/>
      <c r="U76" s="1"/>
      <c r="V76" s="11"/>
      <c r="W76" s="11"/>
      <c r="X76" s="1"/>
      <c r="Z76" s="292">
        <v>43479</v>
      </c>
    </row>
    <row r="77" spans="1:26" s="2" customFormat="1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1"/>
      <c r="N77" s="1"/>
      <c r="O77" s="1"/>
      <c r="P77" s="1"/>
      <c r="Q77" s="1"/>
      <c r="R77" s="1"/>
      <c r="S77" s="1"/>
      <c r="T77" s="1"/>
      <c r="U77" s="1"/>
      <c r="V77" s="11"/>
      <c r="W77" s="11"/>
      <c r="X77" s="1"/>
      <c r="Z77" s="292">
        <v>43507</v>
      </c>
    </row>
    <row r="78" spans="1:26" s="2" customFormat="1" x14ac:dyDescent="0.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1"/>
      <c r="N78" s="1"/>
      <c r="O78" s="1"/>
      <c r="P78" s="1"/>
      <c r="Q78" s="1"/>
      <c r="R78" s="1"/>
      <c r="S78" s="1"/>
      <c r="T78" s="1"/>
      <c r="U78" s="1"/>
      <c r="V78" s="11"/>
      <c r="W78" s="11"/>
      <c r="X78" s="1"/>
      <c r="Z78" s="292">
        <v>43545</v>
      </c>
    </row>
    <row r="79" spans="1:26" s="2" customFormat="1" x14ac:dyDescent="0.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1"/>
      <c r="N79" s="1"/>
      <c r="O79" s="1"/>
      <c r="P79" s="1"/>
      <c r="Q79" s="1"/>
      <c r="R79" s="1"/>
      <c r="S79" s="1"/>
      <c r="T79" s="1"/>
      <c r="U79" s="1"/>
      <c r="V79" s="11"/>
      <c r="W79" s="11"/>
      <c r="X79" s="1"/>
      <c r="Z79" s="292">
        <v>43584</v>
      </c>
    </row>
    <row r="80" spans="1:26" s="2" customFormat="1" x14ac:dyDescent="0.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1"/>
      <c r="N80" s="1"/>
      <c r="O80" s="1"/>
      <c r="P80" s="1"/>
      <c r="Q80" s="1"/>
      <c r="R80" s="1"/>
      <c r="S80" s="1"/>
      <c r="T80" s="1"/>
      <c r="U80" s="1"/>
      <c r="V80" s="11"/>
      <c r="W80" s="11"/>
      <c r="X80" s="1"/>
      <c r="Z80" s="292">
        <v>43588</v>
      </c>
    </row>
    <row r="81" spans="1:26" s="2" customFormat="1" x14ac:dyDescent="0.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1"/>
      <c r="N81" s="1"/>
      <c r="O81" s="1"/>
      <c r="P81" s="1"/>
      <c r="Q81" s="1"/>
      <c r="R81" s="1"/>
      <c r="S81" s="1"/>
      <c r="T81" s="1"/>
      <c r="U81" s="1"/>
      <c r="V81" s="11"/>
      <c r="W81" s="11"/>
      <c r="X81" s="1"/>
      <c r="Z81" s="292">
        <v>43589</v>
      </c>
    </row>
    <row r="82" spans="1:26" s="2" customFormat="1" x14ac:dyDescent="0.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1"/>
      <c r="N82" s="1"/>
      <c r="O82" s="1"/>
      <c r="P82" s="1"/>
      <c r="Q82" s="1"/>
      <c r="R82" s="1"/>
      <c r="S82" s="1"/>
      <c r="T82" s="1"/>
      <c r="U82" s="1"/>
      <c r="V82" s="11"/>
      <c r="W82" s="11"/>
      <c r="X82" s="1"/>
      <c r="Z82" s="292">
        <v>43590</v>
      </c>
    </row>
    <row r="83" spans="1:26" s="2" customFormat="1" x14ac:dyDescent="0.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1"/>
      <c r="N83" s="1"/>
      <c r="O83" s="1"/>
      <c r="P83" s="1"/>
      <c r="Q83" s="1"/>
      <c r="R83" s="1"/>
      <c r="S83" s="1"/>
      <c r="T83" s="1"/>
      <c r="U83" s="1"/>
      <c r="V83" s="11"/>
      <c r="W83" s="11"/>
      <c r="X83" s="1"/>
      <c r="Z83" s="292">
        <v>43591</v>
      </c>
    </row>
    <row r="84" spans="1:26" s="2" customFormat="1" x14ac:dyDescent="0.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1"/>
      <c r="N84" s="1"/>
      <c r="O84" s="1"/>
      <c r="P84" s="1"/>
      <c r="Q84" s="1"/>
      <c r="R84" s="1"/>
      <c r="S84" s="1"/>
      <c r="T84" s="1"/>
      <c r="U84" s="1"/>
      <c r="V84" s="11"/>
      <c r="W84" s="11"/>
      <c r="X84" s="1"/>
      <c r="Z84" s="292">
        <v>43661</v>
      </c>
    </row>
    <row r="85" spans="1:26" s="2" customFormat="1" x14ac:dyDescent="0.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1"/>
      <c r="N85" s="1"/>
      <c r="O85" s="1"/>
      <c r="P85" s="1"/>
      <c r="Q85" s="1"/>
      <c r="R85" s="1"/>
      <c r="S85" s="1"/>
      <c r="T85" s="1"/>
      <c r="U85" s="1"/>
      <c r="V85" s="11"/>
      <c r="W85" s="11"/>
      <c r="X85" s="1"/>
      <c r="Z85" s="292">
        <v>43688</v>
      </c>
    </row>
    <row r="86" spans="1:26" s="2" customFormat="1" x14ac:dyDescent="0.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1"/>
      <c r="N86" s="1"/>
      <c r="O86" s="1"/>
      <c r="P86" s="1"/>
      <c r="Q86" s="1"/>
      <c r="R86" s="1"/>
      <c r="S86" s="1"/>
      <c r="T86" s="1"/>
      <c r="U86" s="1"/>
      <c r="V86" s="11"/>
      <c r="W86" s="11"/>
      <c r="X86" s="1"/>
      <c r="Z86" s="292">
        <v>43689</v>
      </c>
    </row>
    <row r="87" spans="1:26" s="2" customFormat="1" x14ac:dyDescent="0.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1"/>
      <c r="N87" s="1"/>
      <c r="O87" s="1"/>
      <c r="P87" s="1"/>
      <c r="Q87" s="1"/>
      <c r="R87" s="1"/>
      <c r="S87" s="1"/>
      <c r="T87" s="1"/>
      <c r="U87" s="1"/>
      <c r="V87" s="11"/>
      <c r="W87" s="11"/>
      <c r="X87" s="1"/>
      <c r="Z87" s="292">
        <v>43724</v>
      </c>
    </row>
    <row r="88" spans="1:26" s="2" customFormat="1" x14ac:dyDescent="0.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1"/>
      <c r="N88" s="1"/>
      <c r="O88" s="1"/>
      <c r="P88" s="1"/>
      <c r="Q88" s="1"/>
      <c r="R88" s="1"/>
      <c r="S88" s="1"/>
      <c r="T88" s="1"/>
      <c r="U88" s="1"/>
      <c r="V88" s="11"/>
      <c r="W88" s="11"/>
      <c r="X88" s="1"/>
      <c r="Z88" s="292">
        <v>43731</v>
      </c>
    </row>
    <row r="89" spans="1:26" s="2" customFormat="1" x14ac:dyDescent="0.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1"/>
      <c r="N89" s="1"/>
      <c r="O89" s="1"/>
      <c r="P89" s="1"/>
      <c r="Q89" s="1"/>
      <c r="R89" s="1"/>
      <c r="S89" s="1"/>
      <c r="T89" s="1"/>
      <c r="U89" s="1"/>
      <c r="V89" s="11"/>
      <c r="W89" s="11"/>
      <c r="X89" s="1"/>
      <c r="Z89" s="292">
        <v>43752</v>
      </c>
    </row>
    <row r="90" spans="1:26" s="2" customFormat="1" x14ac:dyDescent="0.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1"/>
      <c r="N90" s="1"/>
      <c r="O90" s="1"/>
      <c r="P90" s="1"/>
      <c r="Q90" s="1"/>
      <c r="R90" s="1"/>
      <c r="S90" s="1"/>
      <c r="T90" s="1"/>
      <c r="U90" s="1"/>
      <c r="V90" s="11"/>
      <c r="W90" s="11"/>
      <c r="X90" s="1"/>
      <c r="Z90" s="292">
        <v>43772</v>
      </c>
    </row>
    <row r="91" spans="1:26" s="2" customFormat="1" x14ac:dyDescent="0.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1"/>
      <c r="N91" s="1"/>
      <c r="O91" s="1"/>
      <c r="P91" s="1"/>
      <c r="Q91" s="1"/>
      <c r="R91" s="1"/>
      <c r="S91" s="1"/>
      <c r="T91" s="1"/>
      <c r="U91" s="1"/>
      <c r="V91" s="11"/>
      <c r="W91" s="11"/>
      <c r="X91" s="1"/>
      <c r="Z91" s="292">
        <v>43773</v>
      </c>
    </row>
    <row r="92" spans="1:26" s="2" customFormat="1" x14ac:dyDescent="0.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1"/>
      <c r="N92" s="1"/>
      <c r="O92" s="1"/>
      <c r="P92" s="1"/>
      <c r="Q92" s="1"/>
      <c r="R92" s="1"/>
      <c r="S92" s="1"/>
      <c r="T92" s="1"/>
      <c r="U92" s="1"/>
      <c r="V92" s="11"/>
      <c r="W92" s="11"/>
      <c r="X92" s="1"/>
      <c r="Z92" s="292">
        <v>43792</v>
      </c>
    </row>
    <row r="93" spans="1:26" s="2" customFormat="1" x14ac:dyDescent="0.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1"/>
      <c r="N93" s="1"/>
      <c r="O93" s="1"/>
      <c r="P93" s="1"/>
      <c r="Q93" s="1"/>
      <c r="R93" s="1"/>
      <c r="S93" s="1"/>
      <c r="T93" s="1"/>
      <c r="U93" s="1"/>
      <c r="V93" s="11"/>
      <c r="W93" s="11"/>
      <c r="X93" s="1"/>
      <c r="Z93" s="292">
        <v>43822</v>
      </c>
    </row>
    <row r="94" spans="1:26" s="2" customFormat="1" x14ac:dyDescent="0.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1"/>
      <c r="N94" s="1"/>
      <c r="O94" s="1"/>
      <c r="P94" s="1"/>
      <c r="Q94" s="1"/>
      <c r="R94" s="1"/>
      <c r="S94" s="1"/>
      <c r="T94" s="1"/>
      <c r="U94" s="1"/>
      <c r="V94" s="11"/>
      <c r="W94" s="11"/>
      <c r="X94" s="1"/>
      <c r="Z94" s="292">
        <v>43831</v>
      </c>
    </row>
    <row r="95" spans="1:26" s="2" customFormat="1" x14ac:dyDescent="0.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1"/>
      <c r="N95" s="1"/>
      <c r="O95" s="1"/>
      <c r="P95" s="1"/>
      <c r="Q95" s="1"/>
      <c r="R95" s="1"/>
      <c r="S95" s="1"/>
      <c r="T95" s="1"/>
      <c r="U95" s="1"/>
      <c r="V95" s="11"/>
      <c r="W95" s="11"/>
      <c r="X95" s="1"/>
      <c r="Z95" s="292">
        <v>43843</v>
      </c>
    </row>
    <row r="96" spans="1:26" s="2" customFormat="1" x14ac:dyDescent="0.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1"/>
      <c r="N96" s="1"/>
      <c r="O96" s="1"/>
      <c r="P96" s="1"/>
      <c r="Q96" s="1"/>
      <c r="R96" s="1"/>
      <c r="S96" s="1"/>
      <c r="T96" s="1"/>
      <c r="U96" s="1"/>
      <c r="V96" s="11"/>
      <c r="W96" s="11"/>
      <c r="X96" s="1"/>
      <c r="Z96" s="292">
        <v>43872</v>
      </c>
    </row>
    <row r="97" spans="1:26" s="2" customFormat="1" x14ac:dyDescent="0.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1"/>
      <c r="N97" s="1"/>
      <c r="O97" s="1"/>
      <c r="P97" s="1"/>
      <c r="Q97" s="1"/>
      <c r="R97" s="1"/>
      <c r="S97" s="1"/>
      <c r="T97" s="1"/>
      <c r="U97" s="1"/>
      <c r="V97" s="11"/>
      <c r="W97" s="11"/>
      <c r="X97" s="1"/>
      <c r="Z97" s="292">
        <v>43885</v>
      </c>
    </row>
    <row r="98" spans="1:26" s="2" customFormat="1" x14ac:dyDescent="0.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1"/>
      <c r="N98" s="1"/>
      <c r="O98" s="1"/>
      <c r="P98" s="1"/>
      <c r="Q98" s="1"/>
      <c r="R98" s="1"/>
      <c r="S98" s="1"/>
      <c r="T98" s="1"/>
      <c r="U98" s="1"/>
      <c r="V98" s="11"/>
      <c r="W98" s="11"/>
      <c r="X98" s="1"/>
      <c r="Z98" s="292">
        <v>43910</v>
      </c>
    </row>
    <row r="99" spans="1:26" s="2" customFormat="1" x14ac:dyDescent="0.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1"/>
      <c r="N99" s="1"/>
      <c r="O99" s="1"/>
      <c r="P99" s="1"/>
      <c r="Q99" s="1"/>
      <c r="R99" s="1"/>
      <c r="S99" s="1"/>
      <c r="T99" s="1"/>
      <c r="U99" s="1"/>
      <c r="V99" s="11"/>
      <c r="W99" s="11"/>
      <c r="X99" s="1"/>
      <c r="Z99" s="292">
        <v>43950</v>
      </c>
    </row>
    <row r="100" spans="1:26" s="2" customFormat="1" x14ac:dyDescent="0.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1"/>
      <c r="N100" s="1"/>
      <c r="O100" s="1"/>
      <c r="P100" s="1"/>
      <c r="Q100" s="1"/>
      <c r="R100" s="1"/>
      <c r="S100" s="1"/>
      <c r="T100" s="1"/>
      <c r="U100" s="1"/>
      <c r="V100" s="11"/>
      <c r="W100" s="11"/>
      <c r="X100" s="1"/>
      <c r="Z100" s="292">
        <v>43954</v>
      </c>
    </row>
    <row r="101" spans="1:26" s="2" customFormat="1" x14ac:dyDescent="0.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1"/>
      <c r="N101" s="1"/>
      <c r="O101" s="1"/>
      <c r="P101" s="1"/>
      <c r="Q101" s="1"/>
      <c r="R101" s="1"/>
      <c r="S101" s="1"/>
      <c r="T101" s="1"/>
      <c r="U101" s="1"/>
      <c r="V101" s="11"/>
      <c r="W101" s="11"/>
      <c r="X101" s="1"/>
      <c r="Z101" s="292">
        <v>43955</v>
      </c>
    </row>
    <row r="102" spans="1:26" s="2" customFormat="1" x14ac:dyDescent="0.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1"/>
      <c r="N102" s="1"/>
      <c r="O102" s="1"/>
      <c r="P102" s="1"/>
      <c r="Q102" s="1"/>
      <c r="R102" s="1"/>
      <c r="S102" s="1"/>
      <c r="T102" s="1"/>
      <c r="U102" s="1"/>
      <c r="V102" s="11"/>
      <c r="W102" s="11"/>
      <c r="X102" s="1"/>
      <c r="Z102" s="292">
        <v>43956</v>
      </c>
    </row>
    <row r="103" spans="1:26" s="2" customFormat="1" x14ac:dyDescent="0.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1"/>
      <c r="N103" s="1"/>
      <c r="O103" s="1"/>
      <c r="P103" s="1"/>
      <c r="Q103" s="1"/>
      <c r="R103" s="1"/>
      <c r="S103" s="1"/>
      <c r="T103" s="1"/>
      <c r="U103" s="1"/>
      <c r="V103" s="11"/>
      <c r="W103" s="11"/>
      <c r="X103" s="1"/>
      <c r="Z103" s="292">
        <v>43957</v>
      </c>
    </row>
    <row r="104" spans="1:26" s="2" customFormat="1" x14ac:dyDescent="0.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1"/>
      <c r="N104" s="1"/>
      <c r="O104" s="1"/>
      <c r="P104" s="1"/>
      <c r="Q104" s="1"/>
      <c r="R104" s="1"/>
      <c r="S104" s="1"/>
      <c r="T104" s="1"/>
      <c r="U104" s="1"/>
      <c r="V104" s="11"/>
      <c r="W104" s="11"/>
      <c r="X104" s="1"/>
      <c r="Z104" s="292">
        <v>44035</v>
      </c>
    </row>
    <row r="105" spans="1:26" s="2" customFormat="1" x14ac:dyDescent="0.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1"/>
      <c r="N105" s="1"/>
      <c r="O105" s="1"/>
      <c r="P105" s="1"/>
      <c r="Q105" s="1"/>
      <c r="R105" s="1"/>
      <c r="S105" s="1"/>
      <c r="T105" s="1"/>
      <c r="U105" s="1"/>
      <c r="V105" s="11"/>
      <c r="W105" s="11"/>
      <c r="X105" s="1"/>
      <c r="Z105" s="292">
        <v>44036</v>
      </c>
    </row>
    <row r="106" spans="1:26" s="2" customFormat="1" x14ac:dyDescent="0.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1"/>
      <c r="N106" s="1"/>
      <c r="O106" s="1"/>
      <c r="P106" s="1"/>
      <c r="Q106" s="1"/>
      <c r="R106" s="1"/>
      <c r="S106" s="1"/>
      <c r="T106" s="1"/>
      <c r="U106" s="1"/>
      <c r="V106" s="11"/>
      <c r="W106" s="11"/>
      <c r="X106" s="1"/>
      <c r="Z106" s="292">
        <v>44053</v>
      </c>
    </row>
    <row r="107" spans="1:26" s="2" customFormat="1" x14ac:dyDescent="0.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1"/>
      <c r="N107" s="1"/>
      <c r="O107" s="1"/>
      <c r="P107" s="1"/>
      <c r="Q107" s="1"/>
      <c r="R107" s="1"/>
      <c r="S107" s="1"/>
      <c r="T107" s="1"/>
      <c r="U107" s="1"/>
      <c r="V107" s="11"/>
      <c r="W107" s="11"/>
      <c r="X107" s="1"/>
      <c r="Z107" s="292">
        <v>44095</v>
      </c>
    </row>
    <row r="108" spans="1:26" s="2" customFormat="1" x14ac:dyDescent="0.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1"/>
      <c r="N108" s="1"/>
      <c r="O108" s="1"/>
      <c r="P108" s="1"/>
      <c r="Q108" s="1"/>
      <c r="R108" s="1"/>
      <c r="S108" s="1"/>
      <c r="T108" s="1"/>
      <c r="U108" s="1"/>
      <c r="V108" s="11"/>
      <c r="W108" s="11"/>
      <c r="X108" s="1"/>
      <c r="Z108" s="292">
        <v>44096</v>
      </c>
    </row>
    <row r="109" spans="1:26" s="2" customFormat="1" x14ac:dyDescent="0.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1"/>
      <c r="N109" s="1"/>
      <c r="O109" s="1"/>
      <c r="P109" s="1"/>
      <c r="Q109" s="1"/>
      <c r="R109" s="1"/>
      <c r="S109" s="1"/>
      <c r="T109" s="1"/>
      <c r="U109" s="1"/>
      <c r="V109" s="11"/>
      <c r="W109" s="11"/>
      <c r="X109" s="1"/>
      <c r="Z109" s="292">
        <v>44138</v>
      </c>
    </row>
    <row r="110" spans="1:26" s="2" customFormat="1" x14ac:dyDescent="0.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1"/>
      <c r="N110" s="1"/>
      <c r="O110" s="1"/>
      <c r="P110" s="1"/>
      <c r="Q110" s="1"/>
      <c r="R110" s="1"/>
      <c r="S110" s="1"/>
      <c r="T110" s="1"/>
      <c r="U110" s="1"/>
      <c r="V110" s="11"/>
      <c r="W110" s="11"/>
      <c r="X110" s="1"/>
      <c r="Z110" s="292">
        <v>44158</v>
      </c>
    </row>
    <row r="111" spans="1:26" s="2" customFormat="1" x14ac:dyDescent="0.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1"/>
      <c r="N111" s="1"/>
      <c r="O111" s="1"/>
      <c r="P111" s="1"/>
      <c r="Q111" s="1"/>
      <c r="R111" s="1"/>
      <c r="S111" s="1"/>
      <c r="T111" s="1"/>
      <c r="U111" s="1"/>
      <c r="V111" s="11"/>
      <c r="W111" s="11"/>
      <c r="X111" s="1"/>
      <c r="Z111" s="292">
        <v>44197</v>
      </c>
    </row>
    <row r="112" spans="1:26" s="2" customFormat="1" x14ac:dyDescent="0.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1"/>
      <c r="N112" s="1"/>
      <c r="O112" s="1"/>
      <c r="P112" s="1"/>
      <c r="Q112" s="1"/>
      <c r="R112" s="1"/>
      <c r="S112" s="1"/>
      <c r="T112" s="1"/>
      <c r="U112" s="1"/>
      <c r="V112" s="11"/>
      <c r="W112" s="11"/>
      <c r="X112" s="1"/>
      <c r="Z112" s="292">
        <v>44207</v>
      </c>
    </row>
    <row r="113" spans="1:26" s="2" customFormat="1" x14ac:dyDescent="0.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1"/>
      <c r="N113" s="1"/>
      <c r="O113" s="1"/>
      <c r="P113" s="1"/>
      <c r="Q113" s="1"/>
      <c r="R113" s="1"/>
      <c r="S113" s="1"/>
      <c r="T113" s="1"/>
      <c r="U113" s="1"/>
      <c r="V113" s="11"/>
      <c r="W113" s="11"/>
      <c r="X113" s="1"/>
      <c r="Z113" s="292">
        <v>44238</v>
      </c>
    </row>
    <row r="114" spans="1:26" s="2" customFormat="1" x14ac:dyDescent="0.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1"/>
      <c r="N114" s="1"/>
      <c r="O114" s="1"/>
      <c r="P114" s="1"/>
      <c r="Q114" s="1"/>
      <c r="R114" s="1"/>
      <c r="S114" s="1"/>
      <c r="T114" s="1"/>
      <c r="U114" s="1"/>
      <c r="V114" s="11"/>
      <c r="W114" s="11"/>
      <c r="X114" s="1"/>
      <c r="Z114" s="292">
        <v>44250</v>
      </c>
    </row>
    <row r="115" spans="1:26" s="2" customFormat="1" x14ac:dyDescent="0.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1"/>
      <c r="N115" s="1"/>
      <c r="O115" s="1"/>
      <c r="P115" s="1"/>
      <c r="Q115" s="1"/>
      <c r="R115" s="1"/>
      <c r="S115" s="1"/>
      <c r="T115" s="1"/>
      <c r="U115" s="1"/>
      <c r="V115" s="11"/>
      <c r="W115" s="11"/>
      <c r="X115" s="1"/>
      <c r="Z115" s="292">
        <v>44275</v>
      </c>
    </row>
    <row r="116" spans="1:26" s="2" customFormat="1" x14ac:dyDescent="0.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1"/>
      <c r="N116" s="1"/>
      <c r="O116" s="1"/>
      <c r="P116" s="1"/>
      <c r="Q116" s="1"/>
      <c r="R116" s="1"/>
      <c r="S116" s="1"/>
      <c r="T116" s="1"/>
      <c r="U116" s="1"/>
      <c r="V116" s="11"/>
      <c r="W116" s="11"/>
      <c r="X116" s="1"/>
      <c r="Z116" s="292">
        <v>44315</v>
      </c>
    </row>
    <row r="117" spans="1:26" s="2" customFormat="1" x14ac:dyDescent="0.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1"/>
      <c r="N117" s="1"/>
      <c r="O117" s="1"/>
      <c r="P117" s="1"/>
      <c r="Q117" s="1"/>
      <c r="R117" s="1"/>
      <c r="S117" s="1"/>
      <c r="T117" s="1"/>
      <c r="U117" s="1"/>
      <c r="V117" s="11"/>
      <c r="W117" s="11"/>
      <c r="X117" s="1"/>
      <c r="Z117" s="292">
        <v>44319</v>
      </c>
    </row>
    <row r="118" spans="1:26" s="2" customFormat="1" x14ac:dyDescent="0.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1"/>
      <c r="N118" s="1"/>
      <c r="O118" s="1"/>
      <c r="P118" s="1"/>
      <c r="Q118" s="1"/>
      <c r="R118" s="1"/>
      <c r="S118" s="1"/>
      <c r="T118" s="1"/>
      <c r="U118" s="1"/>
      <c r="V118" s="11"/>
      <c r="W118" s="11"/>
      <c r="X118" s="1"/>
      <c r="Z118" s="292">
        <v>44320</v>
      </c>
    </row>
    <row r="119" spans="1:26" s="2" customFormat="1" x14ac:dyDescent="0.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1"/>
      <c r="N119" s="1"/>
      <c r="O119" s="1"/>
      <c r="P119" s="1"/>
      <c r="Q119" s="1"/>
      <c r="R119" s="1"/>
      <c r="S119" s="1"/>
      <c r="T119" s="1"/>
      <c r="U119" s="1"/>
      <c r="V119" s="11"/>
      <c r="W119" s="11"/>
      <c r="X119" s="1"/>
      <c r="Z119" s="292">
        <v>44321</v>
      </c>
    </row>
    <row r="120" spans="1:26" s="2" customFormat="1" x14ac:dyDescent="0.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1"/>
      <c r="N120" s="1"/>
      <c r="O120" s="1"/>
      <c r="P120" s="1"/>
      <c r="Q120" s="1"/>
      <c r="R120" s="1"/>
      <c r="S120" s="1"/>
      <c r="T120" s="1"/>
      <c r="U120" s="1"/>
      <c r="V120" s="11"/>
      <c r="W120" s="11"/>
      <c r="X120" s="1"/>
      <c r="Z120" s="292">
        <v>44396</v>
      </c>
    </row>
    <row r="121" spans="1:26" s="2" customFormat="1" x14ac:dyDescent="0.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1"/>
      <c r="N121" s="1"/>
      <c r="O121" s="1"/>
      <c r="P121" s="1"/>
      <c r="Q121" s="1"/>
      <c r="R121" s="1"/>
      <c r="S121" s="1"/>
      <c r="T121" s="1"/>
      <c r="U121" s="1"/>
      <c r="V121" s="11"/>
      <c r="W121" s="11"/>
      <c r="X121" s="1"/>
      <c r="Z121" s="292">
        <v>44419</v>
      </c>
    </row>
    <row r="122" spans="1:26" s="2" customFormat="1" x14ac:dyDescent="0.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1"/>
      <c r="N122" s="1"/>
      <c r="O122" s="1"/>
      <c r="P122" s="1"/>
      <c r="Q122" s="1"/>
      <c r="R122" s="1"/>
      <c r="S122" s="1"/>
      <c r="T122" s="1"/>
      <c r="U122" s="1"/>
      <c r="V122" s="11"/>
      <c r="W122" s="11"/>
      <c r="X122" s="1"/>
      <c r="Z122" s="292">
        <v>44459</v>
      </c>
    </row>
    <row r="123" spans="1:26" s="2" customFormat="1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1"/>
      <c r="N123" s="1"/>
      <c r="O123" s="1"/>
      <c r="P123" s="1"/>
      <c r="Q123" s="1"/>
      <c r="R123" s="1"/>
      <c r="S123" s="1"/>
      <c r="T123" s="1"/>
      <c r="U123" s="1"/>
      <c r="V123" s="11"/>
      <c r="W123" s="11"/>
      <c r="X123" s="1"/>
      <c r="Z123" s="292">
        <v>44462</v>
      </c>
    </row>
    <row r="124" spans="1:26" s="2" customFormat="1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1"/>
      <c r="N124" s="1"/>
      <c r="O124" s="1"/>
      <c r="P124" s="1"/>
      <c r="Q124" s="1"/>
      <c r="R124" s="1"/>
      <c r="S124" s="1"/>
      <c r="T124" s="1"/>
      <c r="U124" s="1"/>
      <c r="V124" s="11"/>
      <c r="W124" s="11"/>
      <c r="X124" s="1"/>
      <c r="Z124" s="292">
        <v>44480</v>
      </c>
    </row>
    <row r="125" spans="1:26" s="2" customFormat="1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1"/>
      <c r="N125" s="1"/>
      <c r="O125" s="1"/>
      <c r="P125" s="1"/>
      <c r="Q125" s="1"/>
      <c r="R125" s="1"/>
      <c r="S125" s="1"/>
      <c r="T125" s="1"/>
      <c r="U125" s="1"/>
      <c r="V125" s="11"/>
      <c r="W125" s="11"/>
      <c r="X125" s="1"/>
      <c r="Z125" s="292">
        <v>44503</v>
      </c>
    </row>
    <row r="126" spans="1:26" s="2" customFormat="1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1"/>
      <c r="N126" s="1"/>
      <c r="O126" s="1"/>
      <c r="P126" s="1"/>
      <c r="Q126" s="1"/>
      <c r="R126" s="1"/>
      <c r="S126" s="1"/>
      <c r="T126" s="1"/>
      <c r="U126" s="1"/>
      <c r="V126" s="11"/>
      <c r="W126" s="11"/>
      <c r="X126" s="1"/>
      <c r="Z126" s="292">
        <v>44523</v>
      </c>
    </row>
    <row r="127" spans="1:26" s="2" customFormat="1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1"/>
      <c r="N127" s="1"/>
      <c r="O127" s="1"/>
      <c r="P127" s="1"/>
      <c r="Q127" s="1"/>
      <c r="R127" s="1"/>
      <c r="S127" s="1"/>
      <c r="T127" s="1"/>
      <c r="U127" s="1"/>
      <c r="V127" s="11"/>
      <c r="W127" s="11"/>
      <c r="X127" s="1"/>
      <c r="Z127" s="292">
        <v>44562</v>
      </c>
    </row>
    <row r="128" spans="1:26" s="2" customFormat="1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1"/>
      <c r="N128" s="1"/>
      <c r="O128" s="1"/>
      <c r="P128" s="1"/>
      <c r="Q128" s="1"/>
      <c r="R128" s="1"/>
      <c r="S128" s="1"/>
      <c r="T128" s="1"/>
      <c r="U128" s="1"/>
      <c r="V128" s="11"/>
      <c r="W128" s="11"/>
      <c r="X128" s="1"/>
      <c r="Z128" s="292">
        <v>44571</v>
      </c>
    </row>
    <row r="129" spans="1:26" s="2" customFormat="1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1"/>
      <c r="N129" s="1"/>
      <c r="O129" s="1"/>
      <c r="P129" s="1"/>
      <c r="Q129" s="1"/>
      <c r="R129" s="1"/>
      <c r="S129" s="1"/>
      <c r="T129" s="1"/>
      <c r="U129" s="1"/>
      <c r="V129" s="11"/>
      <c r="W129" s="11"/>
      <c r="X129" s="1"/>
      <c r="Z129" s="292">
        <v>44603</v>
      </c>
    </row>
    <row r="130" spans="1:26" s="2" customFormat="1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1"/>
      <c r="N130" s="1"/>
      <c r="O130" s="1"/>
      <c r="P130" s="1"/>
      <c r="Q130" s="1"/>
      <c r="R130" s="1"/>
      <c r="S130" s="1"/>
      <c r="T130" s="1"/>
      <c r="U130" s="1"/>
      <c r="V130" s="11"/>
      <c r="W130" s="11"/>
      <c r="X130" s="1"/>
      <c r="Z130" s="292">
        <v>44615</v>
      </c>
    </row>
    <row r="131" spans="1:26" s="2" customFormat="1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1"/>
      <c r="N131" s="1"/>
      <c r="O131" s="1"/>
      <c r="P131" s="1"/>
      <c r="Q131" s="1"/>
      <c r="R131" s="1"/>
      <c r="S131" s="1"/>
      <c r="T131" s="1"/>
      <c r="U131" s="1"/>
      <c r="V131" s="11"/>
      <c r="W131" s="11"/>
      <c r="X131" s="1"/>
      <c r="Z131" s="292">
        <v>44641</v>
      </c>
    </row>
    <row r="132" spans="1:26" s="2" customFormat="1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1"/>
      <c r="N132" s="1"/>
      <c r="O132" s="1"/>
      <c r="P132" s="1"/>
      <c r="Q132" s="1"/>
      <c r="R132" s="1"/>
      <c r="S132" s="1"/>
      <c r="T132" s="1"/>
      <c r="U132" s="1"/>
      <c r="V132" s="11"/>
      <c r="W132" s="11"/>
      <c r="X132" s="1"/>
      <c r="Z132" s="292">
        <v>44680</v>
      </c>
    </row>
    <row r="133" spans="1:26" s="2" customFormat="1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1"/>
      <c r="N133" s="1"/>
      <c r="O133" s="1"/>
      <c r="P133" s="1"/>
      <c r="Q133" s="1"/>
      <c r="R133" s="1"/>
      <c r="S133" s="1"/>
      <c r="T133" s="1"/>
      <c r="U133" s="1"/>
      <c r="V133" s="11"/>
      <c r="W133" s="11"/>
      <c r="X133" s="1"/>
      <c r="Z133" s="292">
        <v>44684</v>
      </c>
    </row>
    <row r="134" spans="1:26" s="2" customFormat="1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1"/>
      <c r="N134" s="1"/>
      <c r="O134" s="1"/>
      <c r="P134" s="1"/>
      <c r="Q134" s="1"/>
      <c r="R134" s="1"/>
      <c r="S134" s="1"/>
      <c r="T134" s="1"/>
      <c r="U134" s="1"/>
      <c r="V134" s="11"/>
      <c r="W134" s="11"/>
      <c r="X134" s="1"/>
      <c r="Z134" s="292">
        <v>44685</v>
      </c>
    </row>
    <row r="135" spans="1:26" s="2" customFormat="1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1"/>
      <c r="N135" s="1"/>
      <c r="O135" s="1"/>
      <c r="P135" s="1"/>
      <c r="Q135" s="1"/>
      <c r="R135" s="1"/>
      <c r="S135" s="1"/>
      <c r="T135" s="1"/>
      <c r="U135" s="1"/>
      <c r="V135" s="11"/>
      <c r="W135" s="11"/>
      <c r="X135" s="1"/>
      <c r="Z135" s="292">
        <v>44686</v>
      </c>
    </row>
    <row r="136" spans="1:26" s="2" customFormat="1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1"/>
      <c r="N136" s="1"/>
      <c r="O136" s="1"/>
      <c r="P136" s="1"/>
      <c r="Q136" s="1"/>
      <c r="R136" s="1"/>
      <c r="S136" s="1"/>
      <c r="T136" s="1"/>
      <c r="U136" s="1"/>
      <c r="V136" s="11"/>
      <c r="W136" s="11"/>
      <c r="X136" s="1"/>
      <c r="Z136" s="292">
        <v>44760</v>
      </c>
    </row>
    <row r="137" spans="1:26" s="2" customFormat="1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1"/>
      <c r="N137" s="1"/>
      <c r="O137" s="1"/>
      <c r="P137" s="1"/>
      <c r="Q137" s="1"/>
      <c r="R137" s="1"/>
      <c r="S137" s="1"/>
      <c r="T137" s="1"/>
      <c r="U137" s="1"/>
      <c r="V137" s="11"/>
      <c r="W137" s="11"/>
      <c r="X137" s="1"/>
      <c r="Z137" s="292">
        <v>44784</v>
      </c>
    </row>
    <row r="138" spans="1:26" s="2" customFormat="1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1"/>
      <c r="N138" s="1"/>
      <c r="O138" s="1"/>
      <c r="P138" s="1"/>
      <c r="Q138" s="1"/>
      <c r="R138" s="1"/>
      <c r="S138" s="1"/>
      <c r="T138" s="1"/>
      <c r="U138" s="1"/>
      <c r="V138" s="11"/>
      <c r="W138" s="11"/>
      <c r="X138" s="1"/>
      <c r="Z138" s="292">
        <v>44823</v>
      </c>
    </row>
    <row r="139" spans="1:26" s="2" customFormat="1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1"/>
      <c r="N139" s="1"/>
      <c r="O139" s="1"/>
      <c r="P139" s="1"/>
      <c r="Q139" s="1"/>
      <c r="R139" s="1"/>
      <c r="S139" s="1"/>
      <c r="T139" s="1"/>
      <c r="U139" s="1"/>
      <c r="V139" s="11"/>
      <c r="W139" s="11"/>
      <c r="X139" s="1"/>
      <c r="Z139" s="292">
        <v>44827</v>
      </c>
    </row>
    <row r="140" spans="1:26" s="2" customFormat="1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1"/>
      <c r="N140" s="1"/>
      <c r="O140" s="1"/>
      <c r="P140" s="1"/>
      <c r="Q140" s="1"/>
      <c r="R140" s="1"/>
      <c r="S140" s="1"/>
      <c r="T140" s="1"/>
      <c r="U140" s="1"/>
      <c r="V140" s="11"/>
      <c r="W140" s="11"/>
      <c r="X140" s="1"/>
      <c r="Z140" s="292">
        <v>44844</v>
      </c>
    </row>
    <row r="141" spans="1:26" s="2" customFormat="1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1"/>
      <c r="N141" s="1"/>
      <c r="O141" s="1"/>
      <c r="P141" s="1"/>
      <c r="Q141" s="1"/>
      <c r="R141" s="1"/>
      <c r="S141" s="1"/>
      <c r="T141" s="1"/>
      <c r="U141" s="1"/>
      <c r="V141" s="11"/>
      <c r="W141" s="11"/>
      <c r="X141" s="1"/>
      <c r="Z141" s="292">
        <v>44868</v>
      </c>
    </row>
    <row r="142" spans="1:26" s="2" customFormat="1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1"/>
      <c r="N142" s="1"/>
      <c r="O142" s="1"/>
      <c r="P142" s="1"/>
      <c r="Q142" s="1"/>
      <c r="R142" s="1"/>
      <c r="S142" s="1"/>
      <c r="T142" s="1"/>
      <c r="U142" s="1"/>
      <c r="V142" s="11"/>
      <c r="W142" s="11"/>
      <c r="X142" s="1"/>
      <c r="Z142" s="292">
        <v>44888</v>
      </c>
    </row>
    <row r="143" spans="1:26" s="2" customFormat="1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1"/>
      <c r="N143" s="1"/>
      <c r="O143" s="1"/>
      <c r="P143" s="1"/>
      <c r="Q143" s="1"/>
      <c r="R143" s="1"/>
      <c r="S143" s="1"/>
      <c r="T143" s="1"/>
      <c r="U143" s="1"/>
      <c r="V143" s="11"/>
      <c r="W143" s="11"/>
      <c r="X143" s="1"/>
      <c r="Z143" s="292"/>
    </row>
  </sheetData>
  <sheetProtection algorithmName="SHA-512" hashValue="GbqUiId1fwkKiqJiqN/460+EiRxpT99XnHaaWMx+9KyKTV2yR+2oW7AHO3ppuniCfwymwOGW8WMx3JDBXhPF0A==" saltValue="LVh2oJPGUKXlr+kvreBvKw==" spinCount="100000" sheet="1" objects="1" scenarios="1"/>
  <mergeCells count="101">
    <mergeCell ref="E59:I59"/>
    <mergeCell ref="M59:Q59"/>
    <mergeCell ref="C57:D57"/>
    <mergeCell ref="E57:G57"/>
    <mergeCell ref="H57:J57"/>
    <mergeCell ref="M57:N57"/>
    <mergeCell ref="P57:Q57"/>
    <mergeCell ref="C58:D58"/>
    <mergeCell ref="E58:G58"/>
    <mergeCell ref="H58:J58"/>
    <mergeCell ref="D54:K54"/>
    <mergeCell ref="E55:J55"/>
    <mergeCell ref="C56:D56"/>
    <mergeCell ref="E56:G56"/>
    <mergeCell ref="H56:J56"/>
    <mergeCell ref="M56:N56"/>
    <mergeCell ref="P56:Q56"/>
    <mergeCell ref="C50:D50"/>
    <mergeCell ref="E50:G50"/>
    <mergeCell ref="H50:J50"/>
    <mergeCell ref="E51:I51"/>
    <mergeCell ref="M51:Q51"/>
    <mergeCell ref="M48:N48"/>
    <mergeCell ref="P48:Q48"/>
    <mergeCell ref="C49:D49"/>
    <mergeCell ref="E49:G49"/>
    <mergeCell ref="H49:J49"/>
    <mergeCell ref="M49:N49"/>
    <mergeCell ref="P49:Q49"/>
    <mergeCell ref="H38:J38"/>
    <mergeCell ref="H39:J39"/>
    <mergeCell ref="H40:J40"/>
    <mergeCell ref="E47:J47"/>
    <mergeCell ref="C48:D48"/>
    <mergeCell ref="E48:G48"/>
    <mergeCell ref="H48:J48"/>
    <mergeCell ref="E38:F38"/>
    <mergeCell ref="E39:F39"/>
    <mergeCell ref="E40:F40"/>
    <mergeCell ref="H32:J32"/>
    <mergeCell ref="H33:J33"/>
    <mergeCell ref="H34:J34"/>
    <mergeCell ref="H35:J35"/>
    <mergeCell ref="H36:J36"/>
    <mergeCell ref="H37:J37"/>
    <mergeCell ref="H26:J26"/>
    <mergeCell ref="H27:J27"/>
    <mergeCell ref="H28:J28"/>
    <mergeCell ref="H29:J29"/>
    <mergeCell ref="H30:J30"/>
    <mergeCell ref="H31:J31"/>
    <mergeCell ref="H20:J20"/>
    <mergeCell ref="H21:J21"/>
    <mergeCell ref="H22:J22"/>
    <mergeCell ref="H23:J23"/>
    <mergeCell ref="H24:J24"/>
    <mergeCell ref="H25:J25"/>
    <mergeCell ref="H14:J14"/>
    <mergeCell ref="H15:J15"/>
    <mergeCell ref="H16:J16"/>
    <mergeCell ref="H17:J17"/>
    <mergeCell ref="H18:J18"/>
    <mergeCell ref="H19:J19"/>
    <mergeCell ref="E23:F23"/>
    <mergeCell ref="E24:F24"/>
    <mergeCell ref="E25:F25"/>
    <mergeCell ref="E20:F20"/>
    <mergeCell ref="E21:F21"/>
    <mergeCell ref="E22:F22"/>
    <mergeCell ref="E35:F35"/>
    <mergeCell ref="E36:F36"/>
    <mergeCell ref="E37:F37"/>
    <mergeCell ref="E32:F32"/>
    <mergeCell ref="E33:F33"/>
    <mergeCell ref="E34:F34"/>
    <mergeCell ref="E29:F29"/>
    <mergeCell ref="E30:F30"/>
    <mergeCell ref="E31:F31"/>
    <mergeCell ref="E26:F26"/>
    <mergeCell ref="E27:F27"/>
    <mergeCell ref="E28:F28"/>
    <mergeCell ref="A1:W1"/>
    <mergeCell ref="C5:G5"/>
    <mergeCell ref="C8:D8"/>
    <mergeCell ref="E8:J8"/>
    <mergeCell ref="E9:F9"/>
    <mergeCell ref="H9:J9"/>
    <mergeCell ref="E10:F10"/>
    <mergeCell ref="E17:F17"/>
    <mergeCell ref="E18:F18"/>
    <mergeCell ref="E19:F19"/>
    <mergeCell ref="E14:F14"/>
    <mergeCell ref="E15:F15"/>
    <mergeCell ref="E16:F16"/>
    <mergeCell ref="H10:J10"/>
    <mergeCell ref="E11:F11"/>
    <mergeCell ref="H11:J11"/>
    <mergeCell ref="E12:F12"/>
    <mergeCell ref="H12:J12"/>
    <mergeCell ref="E13:F13"/>
    <mergeCell ref="H13:J13"/>
  </mergeCells>
  <phoneticPr fontId="1"/>
  <conditionalFormatting sqref="C40:C41 C10:C38">
    <cfRule type="expression" dxfId="23" priority="25">
      <formula>TEXT(C10,"aaa")="土"</formula>
    </cfRule>
  </conditionalFormatting>
  <conditionalFormatting sqref="C40:C41 C10:C38">
    <cfRule type="expression" dxfId="22" priority="24">
      <formula>TEXT(C10,"aaa")="日"</formula>
    </cfRule>
  </conditionalFormatting>
  <conditionalFormatting sqref="D41:G41">
    <cfRule type="expression" dxfId="21" priority="20">
      <formula>TEXT(D41,"aaa")="土"</formula>
    </cfRule>
  </conditionalFormatting>
  <conditionalFormatting sqref="D41:G41">
    <cfRule type="expression" dxfId="20" priority="19">
      <formula>TEXT(D41,"aaa")="日"</formula>
    </cfRule>
  </conditionalFormatting>
  <conditionalFormatting sqref="H41:J41">
    <cfRule type="expression" dxfId="19" priority="15">
      <formula>TEXT(H41,"aaa")="土"</formula>
    </cfRule>
  </conditionalFormatting>
  <conditionalFormatting sqref="H41:J41">
    <cfRule type="expression" dxfId="18" priority="14">
      <formula>TEXT(H41,"aaa")="日"</formula>
    </cfRule>
  </conditionalFormatting>
  <conditionalFormatting sqref="C39">
    <cfRule type="expression" dxfId="17" priority="13">
      <formula>TEXT(C39,"aaa")="土"</formula>
    </cfRule>
  </conditionalFormatting>
  <conditionalFormatting sqref="C39">
    <cfRule type="expression" dxfId="16" priority="12">
      <formula>TEXT(C39,"aaa")="日"</formula>
    </cfRule>
  </conditionalFormatting>
  <conditionalFormatting sqref="D40 D10:D38">
    <cfRule type="expression" dxfId="15" priority="7">
      <formula>TEXT(D10,"aaa")="土"</formula>
    </cfRule>
  </conditionalFormatting>
  <conditionalFormatting sqref="D40 D10:D38">
    <cfRule type="expression" dxfId="14" priority="6">
      <formula>TEXT(D10,"aaa")="日"</formula>
    </cfRule>
  </conditionalFormatting>
  <conditionalFormatting sqref="D39">
    <cfRule type="expression" dxfId="13" priority="5">
      <formula>TEXT(D39,"aaa")="土"</formula>
    </cfRule>
  </conditionalFormatting>
  <conditionalFormatting sqref="D39">
    <cfRule type="expression" dxfId="12" priority="4">
      <formula>TEXT(D39,"aaa")="日"</formula>
    </cfRule>
  </conditionalFormatting>
  <conditionalFormatting sqref="E10:E40">
    <cfRule type="expression" dxfId="11" priority="2">
      <formula>TEXT(E10,"aaa")="土"</formula>
    </cfRule>
  </conditionalFormatting>
  <conditionalFormatting sqref="E10:E40">
    <cfRule type="expression" dxfId="10" priority="1">
      <formula>TEXT(E10,"aaa")="日"</formula>
    </cfRule>
  </conditionalFormatting>
  <conditionalFormatting sqref="E10:E40">
    <cfRule type="expression" dxfId="9" priority="3">
      <formula>COUNTIF($W$15:$W$131,#REF!)</formula>
    </cfRule>
  </conditionalFormatting>
  <conditionalFormatting sqref="C10:C41 D41:J41 D10:D40">
    <cfRule type="expression" dxfId="8" priority="1572">
      <formula>COUNTIF($AM$9:$AM$126,$N10)</formula>
    </cfRule>
  </conditionalFormatting>
  <dataValidations count="1">
    <dataValidation type="list" allowBlank="1" showInputMessage="1" showErrorMessage="1" sqref="G10:G40">
      <formula1>"○"</formula1>
    </dataValidation>
  </dataValidations>
  <printOptions horizontalCentered="1"/>
  <pageMargins left="0.31496062992125984" right="0.31496062992125984" top="0.55118110236220474" bottom="0.35433070866141736" header="0.31496062992125984" footer="0.31496062992125984"/>
  <pageSetup paperSize="9" scale="70" orientation="portrait" r:id="rId1"/>
  <headerFooter>
    <oddFooter xml:space="preserve">&amp;C&amp;"Century,標準"&amp;14 &amp;10
</oddFooter>
  </headerFooter>
  <colBreaks count="1" manualBreakCount="1">
    <brk id="22" max="60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FF"/>
  </sheetPr>
  <dimension ref="A1:AD148"/>
  <sheetViews>
    <sheetView showGridLines="0" view="pageBreakPreview" topLeftCell="A4" zoomScale="55" zoomScaleNormal="75" zoomScaleSheetLayoutView="55" workbookViewId="0">
      <selection activeCell="W22" sqref="W22"/>
    </sheetView>
  </sheetViews>
  <sheetFormatPr defaultColWidth="9" defaultRowHeight="14.4" x14ac:dyDescent="0.3"/>
  <cols>
    <col min="1" max="1" width="1.54296875" style="1" customWidth="1"/>
    <col min="2" max="2" width="1.08984375" style="1" customWidth="1"/>
    <col min="3" max="3" width="1.7265625" style="1" customWidth="1"/>
    <col min="4" max="4" width="2.08984375" style="1" customWidth="1"/>
    <col min="5" max="5" width="17.453125" style="1" customWidth="1"/>
    <col min="6" max="6" width="14.453125" style="1" customWidth="1"/>
    <col min="7" max="7" width="16.453125" style="1" customWidth="1"/>
    <col min="8" max="8" width="5.54296875" style="1" customWidth="1"/>
    <col min="9" max="9" width="3" style="1" customWidth="1"/>
    <col min="10" max="10" width="1.36328125" style="1" customWidth="1"/>
    <col min="11" max="11" width="1.08984375" style="1" customWidth="1"/>
    <col min="12" max="12" width="2.36328125" style="11" customWidth="1"/>
    <col min="13" max="13" width="3.36328125" style="11" customWidth="1"/>
    <col min="14" max="14" width="9.54296875" style="1" customWidth="1"/>
    <col min="15" max="15" width="10.54296875" style="1" customWidth="1"/>
    <col min="16" max="16" width="24" style="1" customWidth="1"/>
    <col min="17" max="17" width="9.08984375" style="1" customWidth="1"/>
    <col min="18" max="18" width="3" style="11" customWidth="1"/>
    <col min="19" max="19" width="0.81640625" style="1" customWidth="1"/>
    <col min="20" max="20" width="1.26953125" style="1" customWidth="1"/>
    <col min="21" max="21" width="1.36328125" style="1" customWidth="1"/>
    <col min="22" max="22" width="9.54296875" style="2" customWidth="1"/>
    <col min="23" max="23" width="10.54296875" style="2" customWidth="1"/>
    <col min="24" max="24" width="4.08984375" style="2" customWidth="1"/>
    <col min="25" max="25" width="0.7265625" style="2" customWidth="1"/>
    <col min="26" max="26" width="11.7265625" style="2" customWidth="1"/>
    <col min="27" max="27" width="0.54296875" style="13" customWidth="1"/>
    <col min="28" max="30" width="9" style="2"/>
    <col min="31" max="16384" width="9" style="1"/>
  </cols>
  <sheetData>
    <row r="1" spans="1:30" ht="22.8" x14ac:dyDescent="0.3">
      <c r="A1" s="488" t="s">
        <v>64</v>
      </c>
      <c r="B1" s="488"/>
      <c r="C1" s="488"/>
      <c r="D1" s="488"/>
      <c r="E1" s="488"/>
      <c r="F1" s="488"/>
      <c r="G1" s="488"/>
      <c r="H1" s="488"/>
      <c r="I1" s="488"/>
      <c r="J1" s="488"/>
      <c r="K1" s="488"/>
      <c r="L1" s="488"/>
      <c r="M1" s="488"/>
      <c r="N1" s="488"/>
      <c r="O1" s="488"/>
      <c r="P1" s="488"/>
      <c r="Q1" s="488"/>
      <c r="R1" s="1"/>
      <c r="T1" s="14"/>
      <c r="AA1" s="2"/>
    </row>
    <row r="2" spans="1:30" ht="27" customHeight="1" x14ac:dyDescent="0.3">
      <c r="C2" s="77" t="s">
        <v>14</v>
      </c>
      <c r="L2" s="1"/>
      <c r="M2" s="1"/>
      <c r="N2" s="78" t="s">
        <v>48</v>
      </c>
      <c r="O2" s="11"/>
      <c r="R2" s="1"/>
      <c r="S2" s="11"/>
      <c r="U2" s="11"/>
      <c r="AA2" s="2"/>
      <c r="AC2" s="13"/>
    </row>
    <row r="3" spans="1:30" ht="26.55" customHeight="1" thickBot="1" x14ac:dyDescent="0.35">
      <c r="C3" s="22" t="s">
        <v>2</v>
      </c>
      <c r="D3" s="22"/>
      <c r="N3" s="92" t="s">
        <v>1</v>
      </c>
      <c r="O3" s="93"/>
      <c r="P3" s="93"/>
      <c r="Q3" s="93"/>
      <c r="S3" s="11"/>
      <c r="T3" s="11"/>
      <c r="U3" s="11"/>
      <c r="V3" s="10"/>
      <c r="Y3" s="13"/>
    </row>
    <row r="4" spans="1:30" ht="9" customHeight="1" thickTop="1" thickBot="1" x14ac:dyDescent="0.35">
      <c r="B4" s="11"/>
      <c r="C4" s="159"/>
      <c r="D4" s="159"/>
      <c r="E4" s="11"/>
      <c r="F4" s="11"/>
      <c r="G4" s="11"/>
      <c r="H4" s="11"/>
      <c r="I4" s="11"/>
      <c r="N4" s="9"/>
      <c r="O4" s="11"/>
      <c r="P4" s="11"/>
      <c r="Q4" s="11"/>
      <c r="S4" s="11"/>
      <c r="T4" s="11"/>
      <c r="U4" s="11"/>
      <c r="W4" s="13"/>
    </row>
    <row r="5" spans="1:30" ht="24.6" customHeight="1" thickBot="1" x14ac:dyDescent="0.35">
      <c r="B5" s="160"/>
      <c r="C5" s="152" t="s">
        <v>53</v>
      </c>
      <c r="D5" s="152"/>
      <c r="E5" s="152"/>
      <c r="F5" s="152"/>
      <c r="G5" s="161"/>
      <c r="H5" s="162"/>
      <c r="J5" s="2"/>
      <c r="K5" s="2"/>
      <c r="L5" s="10"/>
      <c r="M5" s="10"/>
      <c r="N5" s="10"/>
      <c r="O5" s="10"/>
      <c r="P5" s="84"/>
      <c r="Q5" s="11"/>
      <c r="W5" s="13"/>
      <c r="AA5" s="2"/>
    </row>
    <row r="6" spans="1:30" ht="14.1" customHeight="1" x14ac:dyDescent="0.3">
      <c r="B6" s="101"/>
      <c r="C6" s="157" t="e">
        <f>+DATE(C5,4,1)</f>
        <v>#VALUE!</v>
      </c>
      <c r="D6" s="157"/>
      <c r="E6" s="10"/>
      <c r="F6" s="10"/>
      <c r="G6" s="10"/>
      <c r="H6" s="156"/>
      <c r="J6" s="2"/>
      <c r="K6" s="10"/>
      <c r="L6" s="10"/>
      <c r="M6" s="10"/>
      <c r="N6" s="10"/>
      <c r="O6" s="10"/>
      <c r="P6" s="84"/>
      <c r="Q6" s="11"/>
      <c r="T6" s="11"/>
      <c r="W6" s="13"/>
      <c r="AA6" s="2"/>
    </row>
    <row r="7" spans="1:30" s="6" customFormat="1" ht="20.100000000000001" customHeight="1" x14ac:dyDescent="0.3">
      <c r="B7" s="102"/>
      <c r="C7" s="514"/>
      <c r="D7" s="514"/>
      <c r="E7" s="499">
        <f>DATE(2022,3,1)</f>
        <v>44621</v>
      </c>
      <c r="F7" s="500"/>
      <c r="G7" s="515"/>
      <c r="H7" s="142"/>
      <c r="I7" s="1"/>
      <c r="J7" s="313"/>
      <c r="K7" s="313"/>
      <c r="L7" s="32"/>
      <c r="M7" s="32"/>
      <c r="N7" s="32"/>
      <c r="O7" s="32"/>
      <c r="P7" s="314"/>
      <c r="Q7" s="11"/>
      <c r="R7" s="11"/>
      <c r="S7" s="1"/>
      <c r="T7" s="1"/>
      <c r="U7" s="1"/>
      <c r="V7" s="2"/>
      <c r="W7" s="13"/>
      <c r="X7" s="2"/>
      <c r="Y7" s="2"/>
      <c r="Z7" s="283"/>
      <c r="AA7" s="283"/>
      <c r="AB7" s="283"/>
      <c r="AC7" s="283"/>
      <c r="AD7" s="283"/>
    </row>
    <row r="8" spans="1:30" s="17" customFormat="1" ht="20.100000000000001" customHeight="1" x14ac:dyDescent="0.3">
      <c r="B8" s="103"/>
      <c r="C8" s="314"/>
      <c r="D8" s="314"/>
      <c r="E8" s="141" t="s">
        <v>10</v>
      </c>
      <c r="F8" s="29" t="s">
        <v>13</v>
      </c>
      <c r="G8" s="29" t="s">
        <v>0</v>
      </c>
      <c r="H8" s="136"/>
      <c r="I8" s="1"/>
      <c r="J8" s="314"/>
      <c r="K8" s="314"/>
      <c r="L8" s="60"/>
      <c r="M8" s="60"/>
      <c r="N8" s="33"/>
      <c r="O8" s="33"/>
      <c r="P8" s="58"/>
      <c r="Q8" s="11"/>
      <c r="R8" s="11"/>
      <c r="S8" s="1"/>
      <c r="T8" s="11"/>
      <c r="U8" s="1"/>
      <c r="V8" s="2"/>
      <c r="W8" s="13"/>
      <c r="X8" s="2"/>
      <c r="Y8" s="2"/>
      <c r="Z8" s="285"/>
      <c r="AA8" s="285"/>
      <c r="AB8" s="285"/>
      <c r="AC8" s="285"/>
      <c r="AD8" s="285"/>
    </row>
    <row r="9" spans="1:30" s="8" customFormat="1" ht="16.05" customHeight="1" x14ac:dyDescent="0.3">
      <c r="B9" s="104"/>
      <c r="C9" s="32"/>
      <c r="D9" s="143"/>
      <c r="E9" s="200">
        <f>E7</f>
        <v>44621</v>
      </c>
      <c r="F9" s="232"/>
      <c r="G9" s="448"/>
      <c r="H9" s="112"/>
      <c r="I9" s="1"/>
      <c r="J9" s="35"/>
      <c r="K9" s="35"/>
      <c r="L9" s="60"/>
      <c r="M9" s="60"/>
      <c r="N9" s="33"/>
      <c r="O9" s="33"/>
      <c r="P9" s="58"/>
      <c r="Q9" s="59"/>
      <c r="R9" s="261"/>
      <c r="T9" s="57"/>
      <c r="V9" s="2"/>
      <c r="W9" s="279"/>
      <c r="X9" s="280"/>
      <c r="Y9" s="280"/>
      <c r="Z9" s="287"/>
      <c r="AA9" s="287"/>
      <c r="AB9" s="287"/>
      <c r="AC9" s="287"/>
      <c r="AD9" s="287"/>
    </row>
    <row r="10" spans="1:30" s="8" customFormat="1" ht="16.05" customHeight="1" x14ac:dyDescent="0.3">
      <c r="B10" s="104"/>
      <c r="C10" s="32"/>
      <c r="D10" s="143"/>
      <c r="E10" s="200">
        <f>E9+1</f>
        <v>44622</v>
      </c>
      <c r="F10" s="232"/>
      <c r="G10" s="448"/>
      <c r="H10" s="112"/>
      <c r="I10" s="1"/>
      <c r="J10" s="35"/>
      <c r="K10" s="35"/>
      <c r="L10" s="60"/>
      <c r="M10" s="60"/>
      <c r="N10" s="33"/>
      <c r="O10" s="33"/>
      <c r="P10" s="58"/>
      <c r="Q10" s="59"/>
      <c r="R10" s="261"/>
      <c r="T10" s="57"/>
      <c r="V10" s="2"/>
      <c r="W10" s="281"/>
      <c r="X10" s="2"/>
      <c r="Y10" s="2"/>
      <c r="Z10" s="287"/>
      <c r="AA10" s="287"/>
      <c r="AB10" s="287"/>
      <c r="AC10" s="287"/>
      <c r="AD10" s="287"/>
    </row>
    <row r="11" spans="1:30" s="8" customFormat="1" ht="16.05" customHeight="1" x14ac:dyDescent="0.3">
      <c r="B11" s="104"/>
      <c r="C11" s="32"/>
      <c r="D11" s="143"/>
      <c r="E11" s="200">
        <f t="shared" ref="E11:E38" si="0">E10+1</f>
        <v>44623</v>
      </c>
      <c r="F11" s="232"/>
      <c r="G11" s="448"/>
      <c r="H11" s="112"/>
      <c r="I11" s="1"/>
      <c r="J11" s="35"/>
      <c r="K11" s="35"/>
      <c r="L11" s="60"/>
      <c r="M11" s="60"/>
      <c r="N11" s="33"/>
      <c r="O11" s="33"/>
      <c r="P11" s="58"/>
      <c r="Q11" s="57"/>
      <c r="R11" s="260"/>
      <c r="T11" s="57"/>
      <c r="V11" s="2"/>
      <c r="W11" s="282"/>
      <c r="X11" s="2"/>
      <c r="Y11" s="283"/>
      <c r="Z11" s="287"/>
      <c r="AA11" s="287"/>
      <c r="AB11" s="287"/>
      <c r="AC11" s="287"/>
      <c r="AD11" s="287"/>
    </row>
    <row r="12" spans="1:30" s="8" customFormat="1" ht="16.05" customHeight="1" x14ac:dyDescent="0.3">
      <c r="B12" s="104"/>
      <c r="C12" s="32"/>
      <c r="D12" s="143"/>
      <c r="E12" s="200">
        <f>E11+1</f>
        <v>44624</v>
      </c>
      <c r="F12" s="232"/>
      <c r="G12" s="448"/>
      <c r="H12" s="112"/>
      <c r="I12" s="1"/>
      <c r="J12" s="35"/>
      <c r="K12" s="35"/>
      <c r="L12" s="60"/>
      <c r="M12" s="60"/>
      <c r="N12" s="33"/>
      <c r="O12" s="33"/>
      <c r="P12" s="58"/>
      <c r="Q12" s="59"/>
      <c r="R12" s="260"/>
      <c r="T12" s="57"/>
      <c r="V12" s="284"/>
      <c r="W12" s="19"/>
      <c r="X12" s="285"/>
      <c r="Y12" s="285"/>
      <c r="Z12" s="287"/>
      <c r="AA12" s="287"/>
      <c r="AB12" s="287"/>
      <c r="AC12" s="287"/>
      <c r="AD12" s="287"/>
    </row>
    <row r="13" spans="1:30" s="8" customFormat="1" ht="16.05" customHeight="1" x14ac:dyDescent="0.3">
      <c r="B13" s="104"/>
      <c r="C13" s="32"/>
      <c r="D13" s="143"/>
      <c r="E13" s="200">
        <f t="shared" si="0"/>
        <v>44625</v>
      </c>
      <c r="F13" s="232"/>
      <c r="G13" s="448"/>
      <c r="H13" s="112"/>
      <c r="I13" s="1"/>
      <c r="J13" s="35"/>
      <c r="K13" s="35"/>
      <c r="L13" s="33"/>
      <c r="M13" s="33"/>
      <c r="N13" s="33"/>
      <c r="O13" s="33"/>
      <c r="P13" s="58"/>
      <c r="Q13" s="59"/>
      <c r="R13" s="261"/>
      <c r="T13" s="57"/>
      <c r="V13" s="283"/>
      <c r="W13" s="286"/>
      <c r="X13" s="287"/>
      <c r="Y13" s="287"/>
      <c r="Z13" s="287"/>
      <c r="AA13" s="287"/>
      <c r="AB13" s="287"/>
      <c r="AC13" s="287"/>
      <c r="AD13" s="287"/>
    </row>
    <row r="14" spans="1:30" s="8" customFormat="1" ht="16.05" customHeight="1" thickBot="1" x14ac:dyDescent="0.35">
      <c r="B14" s="104"/>
      <c r="C14" s="32"/>
      <c r="D14" s="143"/>
      <c r="E14" s="462">
        <f t="shared" si="0"/>
        <v>44626</v>
      </c>
      <c r="F14" s="381"/>
      <c r="G14" s="463"/>
      <c r="H14" s="112"/>
      <c r="I14" s="1"/>
      <c r="J14" s="35"/>
      <c r="K14" s="35"/>
      <c r="L14" s="33"/>
      <c r="M14" s="33"/>
      <c r="N14" s="33"/>
      <c r="O14" s="33"/>
      <c r="P14" s="58"/>
      <c r="Q14" s="59"/>
      <c r="R14" s="261"/>
      <c r="T14" s="57"/>
      <c r="V14" s="288"/>
      <c r="W14" s="286"/>
      <c r="X14" s="287"/>
      <c r="Y14" s="287"/>
      <c r="Z14" s="287"/>
      <c r="AA14" s="287"/>
      <c r="AB14" s="287"/>
      <c r="AC14" s="287"/>
      <c r="AD14" s="287"/>
    </row>
    <row r="15" spans="1:30" s="8" customFormat="1" ht="16.05" customHeight="1" thickTop="1" x14ac:dyDescent="0.3">
      <c r="B15" s="104"/>
      <c r="C15" s="32"/>
      <c r="D15" s="143"/>
      <c r="E15" s="464">
        <f t="shared" si="0"/>
        <v>44627</v>
      </c>
      <c r="F15" s="433"/>
      <c r="G15" s="465"/>
      <c r="H15" s="112"/>
      <c r="I15" s="1"/>
      <c r="J15" s="35"/>
      <c r="K15" s="35"/>
      <c r="L15" s="33"/>
      <c r="M15" s="33"/>
      <c r="N15" s="33"/>
      <c r="O15" s="33"/>
      <c r="P15" s="58"/>
      <c r="Q15" s="57"/>
      <c r="R15" s="260"/>
      <c r="T15" s="57"/>
      <c r="V15" s="283"/>
      <c r="W15" s="286"/>
      <c r="X15" s="2"/>
      <c r="Y15" s="287"/>
      <c r="Z15" s="287"/>
      <c r="AA15" s="287"/>
      <c r="AB15" s="287"/>
      <c r="AC15" s="287"/>
      <c r="AD15" s="287"/>
    </row>
    <row r="16" spans="1:30" s="8" customFormat="1" ht="16.05" customHeight="1" x14ac:dyDescent="0.3">
      <c r="B16" s="104"/>
      <c r="C16" s="32"/>
      <c r="D16" s="143"/>
      <c r="E16" s="234">
        <f t="shared" si="0"/>
        <v>44628</v>
      </c>
      <c r="F16" s="272"/>
      <c r="G16" s="459"/>
      <c r="H16" s="112"/>
      <c r="I16" s="1"/>
      <c r="J16" s="35"/>
      <c r="K16" s="35"/>
      <c r="L16" s="60"/>
      <c r="M16" s="60"/>
      <c r="N16" s="33"/>
      <c r="O16" s="33"/>
      <c r="P16" s="58"/>
      <c r="Q16" s="59"/>
      <c r="R16" s="260"/>
      <c r="T16" s="57"/>
      <c r="V16" s="2"/>
      <c r="W16" s="287"/>
      <c r="X16" s="287"/>
      <c r="Y16" s="287"/>
      <c r="Z16" s="287"/>
      <c r="AA16" s="287"/>
      <c r="AB16" s="287"/>
      <c r="AC16" s="287"/>
      <c r="AD16" s="287"/>
    </row>
    <row r="17" spans="2:30" s="8" customFormat="1" ht="16.05" customHeight="1" x14ac:dyDescent="0.3">
      <c r="B17" s="104"/>
      <c r="C17" s="32"/>
      <c r="D17" s="143"/>
      <c r="E17" s="234">
        <f t="shared" si="0"/>
        <v>44629</v>
      </c>
      <c r="F17" s="272"/>
      <c r="G17" s="459"/>
      <c r="H17" s="112"/>
      <c r="I17" s="1"/>
      <c r="J17" s="35"/>
      <c r="K17" s="35"/>
      <c r="L17" s="33"/>
      <c r="M17" s="33"/>
      <c r="N17" s="33"/>
      <c r="O17" s="33"/>
      <c r="P17" s="58"/>
      <c r="Q17" s="59"/>
      <c r="R17" s="261"/>
      <c r="T17" s="57"/>
      <c r="V17" s="289"/>
      <c r="W17" s="287"/>
      <c r="X17" s="287"/>
      <c r="Y17" s="287"/>
      <c r="Z17" s="287"/>
      <c r="AA17" s="287"/>
      <c r="AB17" s="287"/>
      <c r="AC17" s="287"/>
      <c r="AD17" s="287"/>
    </row>
    <row r="18" spans="2:30" s="8" customFormat="1" ht="16.05" customHeight="1" x14ac:dyDescent="0.3">
      <c r="B18" s="104"/>
      <c r="C18" s="32"/>
      <c r="D18" s="143"/>
      <c r="E18" s="234">
        <f t="shared" si="0"/>
        <v>44630</v>
      </c>
      <c r="F18" s="272"/>
      <c r="G18" s="459"/>
      <c r="H18" s="112"/>
      <c r="I18" s="1"/>
      <c r="J18" s="35"/>
      <c r="K18" s="35"/>
      <c r="L18" s="33"/>
      <c r="M18" s="33"/>
      <c r="N18" s="33"/>
      <c r="O18" s="33"/>
      <c r="P18" s="58"/>
      <c r="Q18" s="59"/>
      <c r="R18" s="261"/>
      <c r="T18" s="57"/>
      <c r="V18" s="352"/>
      <c r="W18" s="287"/>
      <c r="X18" s="287"/>
      <c r="Y18" s="287"/>
      <c r="Z18" s="287"/>
      <c r="AA18" s="287"/>
      <c r="AB18" s="287"/>
      <c r="AC18" s="287"/>
      <c r="AD18" s="287"/>
    </row>
    <row r="19" spans="2:30" s="8" customFormat="1" ht="16.05" customHeight="1" x14ac:dyDescent="0.3">
      <c r="B19" s="104"/>
      <c r="C19" s="32"/>
      <c r="D19" s="143"/>
      <c r="E19" s="234">
        <f t="shared" si="0"/>
        <v>44631</v>
      </c>
      <c r="F19" s="272"/>
      <c r="G19" s="459"/>
      <c r="H19" s="112"/>
      <c r="I19" s="1"/>
      <c r="J19" s="35"/>
      <c r="K19" s="35"/>
      <c r="L19" s="33"/>
      <c r="M19" s="33"/>
      <c r="N19" s="33"/>
      <c r="O19" s="33"/>
      <c r="P19" s="58"/>
      <c r="Q19" s="57"/>
      <c r="R19" s="260"/>
      <c r="T19" s="57"/>
      <c r="V19" s="33"/>
      <c r="W19" s="287"/>
      <c r="X19" s="2"/>
      <c r="Y19" s="287"/>
      <c r="Z19" s="287"/>
      <c r="AA19" s="287"/>
      <c r="AB19" s="287"/>
      <c r="AC19" s="287"/>
      <c r="AD19" s="287"/>
    </row>
    <row r="20" spans="2:30" s="8" customFormat="1" ht="16.05" customHeight="1" x14ac:dyDescent="0.3">
      <c r="B20" s="104"/>
      <c r="C20" s="32"/>
      <c r="D20" s="143"/>
      <c r="E20" s="234">
        <f t="shared" si="0"/>
        <v>44632</v>
      </c>
      <c r="F20" s="272"/>
      <c r="G20" s="459"/>
      <c r="H20" s="112"/>
      <c r="I20" s="1"/>
      <c r="J20" s="35"/>
      <c r="K20" s="35"/>
      <c r="L20" s="33"/>
      <c r="M20" s="33"/>
      <c r="N20" s="33"/>
      <c r="O20" s="33"/>
      <c r="P20" s="58"/>
      <c r="Q20" s="57"/>
      <c r="R20" s="260"/>
      <c r="T20" s="57"/>
      <c r="V20" s="33"/>
      <c r="W20" s="287"/>
      <c r="X20" s="2"/>
      <c r="Y20" s="287"/>
      <c r="Z20" s="287"/>
      <c r="AA20" s="287"/>
      <c r="AB20" s="287"/>
      <c r="AC20" s="287"/>
      <c r="AD20" s="287"/>
    </row>
    <row r="21" spans="2:30" s="8" customFormat="1" ht="16.05" customHeight="1" x14ac:dyDescent="0.3">
      <c r="B21" s="104"/>
      <c r="C21" s="32"/>
      <c r="D21" s="143"/>
      <c r="E21" s="234">
        <f t="shared" si="0"/>
        <v>44633</v>
      </c>
      <c r="F21" s="272"/>
      <c r="G21" s="459"/>
      <c r="H21" s="112"/>
      <c r="I21" s="1"/>
      <c r="J21" s="35"/>
      <c r="K21" s="35"/>
      <c r="L21" s="33"/>
      <c r="M21" s="33"/>
      <c r="N21" s="33"/>
      <c r="O21" s="33"/>
      <c r="P21" s="58"/>
      <c r="Q21" s="57"/>
      <c r="R21" s="260"/>
      <c r="T21" s="57"/>
      <c r="V21" s="2"/>
      <c r="W21" s="287"/>
      <c r="X21" s="2"/>
      <c r="Y21" s="287"/>
      <c r="Z21" s="287"/>
      <c r="AA21" s="287"/>
      <c r="AB21" s="287"/>
      <c r="AC21" s="287"/>
      <c r="AD21" s="287"/>
    </row>
    <row r="22" spans="2:30" s="8" customFormat="1" ht="16.05" customHeight="1" x14ac:dyDescent="0.3">
      <c r="B22" s="104"/>
      <c r="C22" s="32"/>
      <c r="D22" s="143"/>
      <c r="E22" s="234">
        <f t="shared" si="0"/>
        <v>44634</v>
      </c>
      <c r="F22" s="272"/>
      <c r="G22" s="459"/>
      <c r="H22" s="112"/>
      <c r="I22" s="1"/>
      <c r="J22" s="35"/>
      <c r="K22" s="35"/>
      <c r="L22" s="60"/>
      <c r="M22" s="60"/>
      <c r="N22" s="33"/>
      <c r="O22" s="33"/>
      <c r="P22" s="58"/>
      <c r="Q22" s="59"/>
      <c r="R22" s="260"/>
      <c r="T22" s="57"/>
      <c r="V22" s="2"/>
      <c r="W22" s="287"/>
      <c r="X22" s="2"/>
      <c r="Y22" s="287"/>
      <c r="Z22" s="287"/>
      <c r="AA22" s="287"/>
      <c r="AB22" s="287"/>
      <c r="AC22" s="287"/>
      <c r="AD22" s="287"/>
    </row>
    <row r="23" spans="2:30" s="8" customFormat="1" ht="16.05" customHeight="1" x14ac:dyDescent="0.3">
      <c r="B23" s="104"/>
      <c r="C23" s="32"/>
      <c r="D23" s="143"/>
      <c r="E23" s="234">
        <f t="shared" si="0"/>
        <v>44635</v>
      </c>
      <c r="F23" s="272"/>
      <c r="G23" s="459"/>
      <c r="H23" s="112"/>
      <c r="I23" s="1"/>
      <c r="J23" s="35"/>
      <c r="K23" s="35"/>
      <c r="L23" s="33"/>
      <c r="M23" s="33"/>
      <c r="N23" s="33"/>
      <c r="O23" s="33"/>
      <c r="P23" s="58"/>
      <c r="Q23" s="57"/>
      <c r="R23" s="260"/>
      <c r="T23" s="57"/>
      <c r="V23" s="33"/>
      <c r="W23" s="287"/>
      <c r="X23" s="284"/>
      <c r="Y23" s="287"/>
      <c r="Z23" s="287"/>
      <c r="AA23" s="287"/>
      <c r="AB23" s="287"/>
      <c r="AC23" s="287"/>
      <c r="AD23" s="287"/>
    </row>
    <row r="24" spans="2:30" s="8" customFormat="1" ht="16.05" customHeight="1" x14ac:dyDescent="0.3">
      <c r="B24" s="104"/>
      <c r="C24" s="32"/>
      <c r="D24" s="143"/>
      <c r="E24" s="234">
        <f t="shared" si="0"/>
        <v>44636</v>
      </c>
      <c r="F24" s="272"/>
      <c r="G24" s="459"/>
      <c r="H24" s="112"/>
      <c r="I24" s="1"/>
      <c r="J24" s="35"/>
      <c r="K24" s="35"/>
      <c r="L24" s="33"/>
      <c r="M24" s="33"/>
      <c r="N24" s="33"/>
      <c r="O24" s="33"/>
      <c r="P24" s="58"/>
      <c r="Q24" s="57"/>
      <c r="R24" s="260"/>
      <c r="T24" s="57"/>
      <c r="V24" s="289"/>
      <c r="W24" s="287"/>
      <c r="X24" s="283"/>
      <c r="Y24" s="287"/>
      <c r="Z24" s="287"/>
      <c r="AA24" s="287"/>
      <c r="AB24" s="287"/>
      <c r="AC24" s="287"/>
      <c r="AD24" s="287"/>
    </row>
    <row r="25" spans="2:30" s="8" customFormat="1" ht="16.05" customHeight="1" x14ac:dyDescent="0.3">
      <c r="B25" s="104"/>
      <c r="C25" s="32"/>
      <c r="D25" s="143"/>
      <c r="E25" s="234">
        <f t="shared" si="0"/>
        <v>44637</v>
      </c>
      <c r="F25" s="272"/>
      <c r="G25" s="459"/>
      <c r="H25" s="112"/>
      <c r="I25" s="1"/>
      <c r="J25" s="35"/>
      <c r="K25" s="35"/>
      <c r="L25" s="33"/>
      <c r="M25" s="33"/>
      <c r="N25" s="33"/>
      <c r="O25" s="33"/>
      <c r="P25" s="58"/>
      <c r="Q25" s="57"/>
      <c r="R25" s="260"/>
      <c r="T25" s="57"/>
      <c r="V25" s="283"/>
      <c r="W25" s="287"/>
      <c r="X25" s="288"/>
      <c r="Y25" s="287"/>
      <c r="Z25" s="287"/>
      <c r="AA25" s="287"/>
      <c r="AB25" s="287"/>
      <c r="AC25" s="287"/>
      <c r="AD25" s="287"/>
    </row>
    <row r="26" spans="2:30" s="8" customFormat="1" ht="16.05" customHeight="1" x14ac:dyDescent="0.3">
      <c r="B26" s="104"/>
      <c r="C26" s="32"/>
      <c r="D26" s="143"/>
      <c r="E26" s="234">
        <f t="shared" si="0"/>
        <v>44638</v>
      </c>
      <c r="F26" s="272"/>
      <c r="G26" s="459"/>
      <c r="H26" s="112"/>
      <c r="I26" s="1"/>
      <c r="J26" s="35"/>
      <c r="K26" s="35"/>
      <c r="L26" s="33"/>
      <c r="M26" s="33"/>
      <c r="N26" s="33"/>
      <c r="O26" s="33"/>
      <c r="P26" s="58"/>
      <c r="Q26" s="57"/>
      <c r="R26" s="260"/>
      <c r="T26" s="57"/>
      <c r="V26" s="288"/>
      <c r="W26" s="287"/>
      <c r="X26" s="287"/>
      <c r="Y26" s="287"/>
      <c r="Z26" s="287"/>
      <c r="AA26" s="287"/>
      <c r="AB26" s="287"/>
      <c r="AC26" s="287"/>
      <c r="AD26" s="287"/>
    </row>
    <row r="27" spans="2:30" s="8" customFormat="1" ht="16.05" customHeight="1" x14ac:dyDescent="0.3">
      <c r="B27" s="104"/>
      <c r="C27" s="32"/>
      <c r="D27" s="143"/>
      <c r="E27" s="234">
        <f t="shared" si="0"/>
        <v>44639</v>
      </c>
      <c r="F27" s="272"/>
      <c r="G27" s="459"/>
      <c r="H27" s="112"/>
      <c r="I27" s="1"/>
      <c r="J27" s="35"/>
      <c r="K27" s="35"/>
      <c r="L27" s="60"/>
      <c r="M27" s="60"/>
      <c r="N27" s="33"/>
      <c r="O27" s="33"/>
      <c r="P27" s="58"/>
      <c r="Q27" s="59"/>
      <c r="R27" s="260"/>
      <c r="T27" s="57"/>
      <c r="V27" s="283"/>
      <c r="W27" s="287"/>
      <c r="X27" s="287"/>
      <c r="Y27" s="287"/>
      <c r="Z27" s="287"/>
      <c r="AA27" s="287"/>
      <c r="AB27" s="287"/>
      <c r="AC27" s="287"/>
      <c r="AD27" s="287"/>
    </row>
    <row r="28" spans="2:30" s="8" customFormat="1" ht="16.05" customHeight="1" x14ac:dyDescent="0.3">
      <c r="B28" s="104"/>
      <c r="C28" s="32"/>
      <c r="D28" s="143"/>
      <c r="E28" s="320">
        <f t="shared" si="0"/>
        <v>44640</v>
      </c>
      <c r="F28" s="274"/>
      <c r="G28" s="460"/>
      <c r="H28" s="112"/>
      <c r="I28" s="1"/>
      <c r="J28" s="35"/>
      <c r="K28" s="35"/>
      <c r="L28" s="60"/>
      <c r="M28" s="60"/>
      <c r="N28" s="33"/>
      <c r="O28" s="273"/>
      <c r="P28" s="58"/>
      <c r="Q28" s="59"/>
      <c r="R28" s="260"/>
      <c r="T28" s="57"/>
      <c r="V28" s="2"/>
      <c r="W28" s="287"/>
      <c r="X28" s="287"/>
      <c r="Y28" s="287"/>
      <c r="Z28" s="287"/>
      <c r="AA28" s="287"/>
      <c r="AB28" s="287"/>
      <c r="AC28" s="287"/>
      <c r="AD28" s="287"/>
    </row>
    <row r="29" spans="2:30" s="8" customFormat="1" ht="16.05" customHeight="1" thickBot="1" x14ac:dyDescent="0.35">
      <c r="B29" s="104"/>
      <c r="C29" s="32"/>
      <c r="D29" s="143"/>
      <c r="E29" s="235">
        <f t="shared" si="0"/>
        <v>44641</v>
      </c>
      <c r="F29" s="321"/>
      <c r="G29" s="461"/>
      <c r="H29" s="112"/>
      <c r="I29" s="1"/>
      <c r="J29" s="35"/>
      <c r="K29" s="86"/>
      <c r="L29" s="40"/>
      <c r="M29" s="40"/>
      <c r="N29" s="40"/>
      <c r="O29" s="40"/>
      <c r="P29" s="66"/>
      <c r="Q29" s="67"/>
      <c r="R29" s="262"/>
      <c r="S29" s="68"/>
      <c r="T29" s="68"/>
      <c r="V29" s="289"/>
      <c r="W29" s="287"/>
      <c r="X29" s="287"/>
      <c r="Y29" s="287"/>
      <c r="Z29" s="287"/>
      <c r="AA29" s="287"/>
      <c r="AB29" s="287"/>
      <c r="AC29" s="287"/>
      <c r="AD29" s="287"/>
    </row>
    <row r="30" spans="2:30" s="8" customFormat="1" ht="16.05" customHeight="1" thickTop="1" x14ac:dyDescent="0.3">
      <c r="B30" s="104"/>
      <c r="C30" s="32"/>
      <c r="D30" s="143"/>
      <c r="E30" s="322">
        <f t="shared" si="0"/>
        <v>44642</v>
      </c>
      <c r="F30" s="233"/>
      <c r="G30" s="447"/>
      <c r="H30" s="112"/>
      <c r="I30" s="1"/>
      <c r="J30" s="35"/>
      <c r="K30" s="79"/>
      <c r="L30" s="275" t="s">
        <v>12</v>
      </c>
      <c r="M30" s="88"/>
      <c r="N30" s="50"/>
      <c r="O30" s="50"/>
      <c r="P30" s="80"/>
      <c r="Q30" s="81"/>
      <c r="R30" s="82"/>
      <c r="T30" s="62"/>
      <c r="V30" s="33"/>
      <c r="W30" s="287"/>
      <c r="X30" s="287"/>
      <c r="Y30" s="287"/>
      <c r="Z30" s="287"/>
      <c r="AA30" s="287"/>
      <c r="AB30" s="287"/>
      <c r="AC30" s="287"/>
      <c r="AD30" s="287"/>
    </row>
    <row r="31" spans="2:30" s="8" customFormat="1" ht="16.05" customHeight="1" x14ac:dyDescent="0.3">
      <c r="B31" s="104"/>
      <c r="C31" s="32"/>
      <c r="D31" s="143"/>
      <c r="E31" s="200">
        <f t="shared" si="0"/>
        <v>44643</v>
      </c>
      <c r="F31" s="232"/>
      <c r="G31" s="448"/>
      <c r="H31" s="112"/>
      <c r="I31" s="1"/>
      <c r="J31" s="35"/>
      <c r="K31" s="64"/>
      <c r="L31" s="33"/>
      <c r="M31" s="33"/>
      <c r="N31" s="33"/>
      <c r="O31" s="33"/>
      <c r="P31" s="58"/>
      <c r="Q31" s="57"/>
      <c r="R31" s="87" t="s">
        <v>11</v>
      </c>
      <c r="T31" s="63"/>
      <c r="V31" s="33"/>
      <c r="W31" s="287"/>
      <c r="X31" s="287"/>
      <c r="Y31" s="287"/>
      <c r="Z31" s="287"/>
      <c r="AA31" s="287"/>
      <c r="AB31" s="287"/>
      <c r="AC31" s="287"/>
      <c r="AD31" s="287"/>
    </row>
    <row r="32" spans="2:30" s="8" customFormat="1" ht="16.05" customHeight="1" x14ac:dyDescent="0.3">
      <c r="B32" s="104"/>
      <c r="C32" s="32"/>
      <c r="D32" s="143"/>
      <c r="E32" s="200">
        <f t="shared" si="0"/>
        <v>44644</v>
      </c>
      <c r="F32" s="232"/>
      <c r="G32" s="448"/>
      <c r="H32" s="112"/>
      <c r="I32" s="1"/>
      <c r="J32" s="35"/>
      <c r="K32" s="64"/>
      <c r="L32" s="60"/>
      <c r="M32" s="154" t="s">
        <v>149</v>
      </c>
      <c r="N32" s="48"/>
      <c r="O32" s="41"/>
      <c r="P32" s="42"/>
      <c r="Q32" s="361">
        <f>+'⑤-1'!J51</f>
        <v>0</v>
      </c>
      <c r="R32" s="508"/>
      <c r="T32" s="63"/>
      <c r="V32" s="2"/>
      <c r="W32" s="287"/>
      <c r="X32" s="287"/>
      <c r="Y32" s="287"/>
      <c r="Z32" s="287"/>
      <c r="AA32" s="287"/>
      <c r="AB32" s="287"/>
      <c r="AC32" s="287"/>
      <c r="AD32" s="287"/>
    </row>
    <row r="33" spans="1:30" s="8" customFormat="1" ht="16.05" customHeight="1" x14ac:dyDescent="0.3">
      <c r="B33" s="104"/>
      <c r="C33" s="32"/>
      <c r="D33" s="143"/>
      <c r="E33" s="236">
        <f t="shared" si="0"/>
        <v>44645</v>
      </c>
      <c r="F33" s="323"/>
      <c r="G33" s="449"/>
      <c r="H33" s="112"/>
      <c r="I33" s="1"/>
      <c r="J33" s="35"/>
      <c r="K33" s="64"/>
      <c r="L33" s="33"/>
      <c r="M33" s="49"/>
      <c r="N33" s="43" t="s">
        <v>150</v>
      </c>
      <c r="O33" s="44"/>
      <c r="P33" s="45"/>
      <c r="Q33" s="361">
        <f>+G49</f>
        <v>0</v>
      </c>
      <c r="R33" s="516"/>
      <c r="T33" s="63"/>
      <c r="V33" s="2"/>
      <c r="W33" s="287"/>
      <c r="X33" s="287"/>
      <c r="Y33" s="287"/>
      <c r="Z33" s="287"/>
      <c r="AA33" s="287"/>
      <c r="AB33" s="287"/>
      <c r="AC33" s="287"/>
      <c r="AD33" s="287"/>
    </row>
    <row r="34" spans="1:30" s="8" customFormat="1" ht="16.05" customHeight="1" x14ac:dyDescent="0.3">
      <c r="B34" s="104"/>
      <c r="C34" s="32"/>
      <c r="D34" s="143"/>
      <c r="E34" s="200">
        <f t="shared" si="0"/>
        <v>44646</v>
      </c>
      <c r="F34" s="232"/>
      <c r="G34" s="448"/>
      <c r="H34" s="112"/>
      <c r="I34" s="1"/>
      <c r="J34" s="35"/>
      <c r="K34" s="64"/>
      <c r="L34" s="33"/>
      <c r="M34" s="46"/>
      <c r="N34" s="40" t="s">
        <v>65</v>
      </c>
      <c r="O34" s="40"/>
      <c r="P34" s="47"/>
      <c r="Q34" s="361">
        <f>+ROUNDUP((Q32-Q33)*0.4,-3)</f>
        <v>0</v>
      </c>
      <c r="R34" s="509"/>
      <c r="T34" s="63"/>
      <c r="V34" s="2"/>
      <c r="W34" s="287"/>
      <c r="X34" s="287"/>
      <c r="Y34" s="287"/>
      <c r="Z34" s="287"/>
      <c r="AA34" s="287"/>
      <c r="AB34" s="287"/>
      <c r="AC34" s="287"/>
      <c r="AD34" s="287"/>
    </row>
    <row r="35" spans="1:30" s="8" customFormat="1" ht="16.05" customHeight="1" x14ac:dyDescent="0.3">
      <c r="B35" s="104"/>
      <c r="C35" s="32"/>
      <c r="D35" s="143"/>
      <c r="E35" s="200">
        <f t="shared" si="0"/>
        <v>44647</v>
      </c>
      <c r="F35" s="232"/>
      <c r="G35" s="448"/>
      <c r="H35" s="112"/>
      <c r="I35" s="1"/>
      <c r="J35" s="35"/>
      <c r="K35" s="64"/>
      <c r="L35" s="33"/>
      <c r="M35" s="33"/>
      <c r="N35" s="33"/>
      <c r="O35" s="33"/>
      <c r="P35" s="58" t="s">
        <v>7</v>
      </c>
      <c r="Q35" s="353"/>
      <c r="R35" s="57"/>
      <c r="T35" s="63"/>
      <c r="V35" s="290"/>
      <c r="W35" s="287"/>
      <c r="X35" s="287"/>
      <c r="Y35" s="287"/>
      <c r="Z35" s="287"/>
      <c r="AA35" s="287"/>
      <c r="AB35" s="287"/>
      <c r="AC35" s="287"/>
      <c r="AD35" s="287"/>
    </row>
    <row r="36" spans="1:30" s="8" customFormat="1" ht="16.05" customHeight="1" x14ac:dyDescent="0.3">
      <c r="B36" s="104"/>
      <c r="C36" s="32"/>
      <c r="D36" s="143"/>
      <c r="E36" s="200">
        <f t="shared" si="0"/>
        <v>44648</v>
      </c>
      <c r="F36" s="232"/>
      <c r="G36" s="448"/>
      <c r="H36" s="112"/>
      <c r="I36" s="1"/>
      <c r="J36" s="35"/>
      <c r="K36" s="64"/>
      <c r="L36" s="60"/>
      <c r="M36" s="154" t="s">
        <v>152</v>
      </c>
      <c r="N36" s="50"/>
      <c r="O36" s="50"/>
      <c r="P36" s="51"/>
      <c r="Q36" s="361">
        <f>+'⑤-1'!J59</f>
        <v>0</v>
      </c>
      <c r="R36" s="508"/>
      <c r="T36" s="63"/>
      <c r="V36" s="27"/>
      <c r="W36" s="287"/>
      <c r="X36" s="287"/>
      <c r="Y36" s="287"/>
      <c r="Z36" s="287"/>
      <c r="AA36" s="287"/>
      <c r="AB36" s="287"/>
      <c r="AC36" s="287"/>
      <c r="AD36" s="287"/>
    </row>
    <row r="37" spans="1:30" s="8" customFormat="1" ht="16.05" customHeight="1" x14ac:dyDescent="0.3">
      <c r="B37" s="104"/>
      <c r="C37" s="32"/>
      <c r="D37" s="143"/>
      <c r="E37" s="200">
        <f t="shared" si="0"/>
        <v>44649</v>
      </c>
      <c r="F37" s="232"/>
      <c r="G37" s="448"/>
      <c r="H37" s="112"/>
      <c r="I37" s="1"/>
      <c r="J37" s="35"/>
      <c r="K37" s="64"/>
      <c r="L37" s="33"/>
      <c r="M37" s="52"/>
      <c r="N37" s="33" t="s">
        <v>151</v>
      </c>
      <c r="O37" s="33"/>
      <c r="P37" s="53"/>
      <c r="Q37" s="361">
        <f>+G58</f>
        <v>0</v>
      </c>
      <c r="R37" s="516"/>
      <c r="T37" s="63"/>
      <c r="V37" s="352"/>
      <c r="W37" s="287"/>
      <c r="X37" s="287"/>
      <c r="Y37" s="287"/>
      <c r="Z37" s="287"/>
      <c r="AA37" s="287"/>
      <c r="AB37" s="287"/>
      <c r="AC37" s="287"/>
      <c r="AD37" s="287"/>
    </row>
    <row r="38" spans="1:30" s="8" customFormat="1" ht="16.05" customHeight="1" x14ac:dyDescent="0.3">
      <c r="B38" s="104"/>
      <c r="C38" s="32"/>
      <c r="D38" s="143"/>
      <c r="E38" s="200">
        <f t="shared" si="0"/>
        <v>44650</v>
      </c>
      <c r="F38" s="232"/>
      <c r="G38" s="448"/>
      <c r="H38" s="112"/>
      <c r="I38" s="1"/>
      <c r="J38" s="35"/>
      <c r="K38" s="64"/>
      <c r="L38" s="33"/>
      <c r="M38" s="54"/>
      <c r="N38" s="40" t="s">
        <v>66</v>
      </c>
      <c r="O38" s="40"/>
      <c r="P38" s="47"/>
      <c r="Q38" s="361">
        <f>+ROUNDUP((Q36-Q37)*0.4,-3)</f>
        <v>0</v>
      </c>
      <c r="R38" s="509"/>
      <c r="T38" s="63"/>
      <c r="V38" s="27"/>
      <c r="W38" s="287"/>
      <c r="X38" s="287"/>
      <c r="Y38" s="287"/>
      <c r="Z38" s="287"/>
      <c r="AA38" s="287"/>
      <c r="AB38" s="287"/>
      <c r="AC38" s="287"/>
      <c r="AD38" s="287"/>
    </row>
    <row r="39" spans="1:30" s="8" customFormat="1" ht="16.05" customHeight="1" x14ac:dyDescent="0.3">
      <c r="B39" s="104"/>
      <c r="C39" s="32"/>
      <c r="D39" s="32"/>
      <c r="E39" s="200">
        <f>IF(E38="","",IF(DAY(E38+1)=1,"",E38+1))</f>
        <v>44651</v>
      </c>
      <c r="F39" s="232"/>
      <c r="G39" s="448"/>
      <c r="H39" s="112"/>
      <c r="I39" s="1"/>
      <c r="J39" s="35"/>
      <c r="K39" s="64"/>
      <c r="L39" s="40"/>
      <c r="M39" s="201"/>
      <c r="N39" s="201"/>
      <c r="O39" s="201"/>
      <c r="P39" s="204"/>
      <c r="Q39" s="205"/>
      <c r="R39" s="206"/>
      <c r="S39" s="68"/>
      <c r="T39" s="69"/>
      <c r="V39" s="2"/>
      <c r="W39" s="287"/>
      <c r="X39" s="287"/>
      <c r="Y39" s="287"/>
      <c r="Z39" s="287"/>
      <c r="AA39" s="287"/>
      <c r="AB39" s="287"/>
      <c r="AC39" s="287"/>
      <c r="AD39" s="287"/>
    </row>
    <row r="40" spans="1:30" ht="6" customHeight="1" thickBot="1" x14ac:dyDescent="0.35">
      <c r="A40" s="113"/>
      <c r="B40" s="168"/>
      <c r="C40" s="169"/>
      <c r="D40" s="169"/>
      <c r="E40" s="169"/>
      <c r="F40" s="169"/>
      <c r="G40" s="169"/>
      <c r="H40" s="170"/>
      <c r="J40" s="35"/>
      <c r="K40" s="207"/>
      <c r="L40" s="50"/>
      <c r="M40" s="50"/>
      <c r="N40" s="50"/>
      <c r="O40" s="50"/>
      <c r="P40" s="80"/>
      <c r="Q40" s="202"/>
      <c r="R40" s="203"/>
      <c r="S40" s="83"/>
      <c r="T40" s="83"/>
      <c r="U40" s="8"/>
      <c r="Z40" s="281"/>
      <c r="AA40" s="2"/>
    </row>
    <row r="41" spans="1:30" s="25" customFormat="1" ht="16.05" customHeight="1" thickTop="1" x14ac:dyDescent="0.3">
      <c r="A41" s="91"/>
      <c r="B41" s="110"/>
      <c r="C41" s="125" t="s">
        <v>15</v>
      </c>
      <c r="D41" s="12"/>
      <c r="E41" s="12"/>
      <c r="F41" s="12"/>
      <c r="G41" s="26"/>
      <c r="H41" s="111"/>
      <c r="I41" s="1"/>
      <c r="J41" s="35"/>
      <c r="K41" s="79"/>
      <c r="L41" s="275" t="s">
        <v>55</v>
      </c>
      <c r="M41" s="88"/>
      <c r="N41" s="50"/>
      <c r="O41" s="50"/>
      <c r="P41" s="80"/>
      <c r="Q41" s="81"/>
      <c r="R41" s="82"/>
      <c r="S41" s="8"/>
      <c r="T41" s="62"/>
      <c r="U41" s="8"/>
      <c r="V41" s="7"/>
      <c r="W41" s="280"/>
      <c r="X41" s="280"/>
      <c r="Y41" s="280"/>
      <c r="Z41" s="280"/>
      <c r="AA41" s="280"/>
      <c r="AB41" s="280"/>
      <c r="AC41" s="280"/>
      <c r="AD41" s="280"/>
    </row>
    <row r="42" spans="1:30" s="8" customFormat="1" ht="16.05" customHeight="1" x14ac:dyDescent="0.3">
      <c r="B42" s="104"/>
      <c r="C42" s="12" t="s">
        <v>5</v>
      </c>
      <c r="D42" s="12"/>
      <c r="E42" s="12"/>
      <c r="F42" s="12"/>
      <c r="G42" s="26"/>
      <c r="H42" s="111"/>
      <c r="I42" s="1"/>
      <c r="J42" s="35"/>
      <c r="K42" s="64"/>
      <c r="L42" s="520" t="s">
        <v>72</v>
      </c>
      <c r="M42" s="511"/>
      <c r="N42" s="511"/>
      <c r="O42" s="511"/>
      <c r="P42" s="511"/>
      <c r="Q42" s="511"/>
      <c r="R42" s="511"/>
      <c r="T42" s="63"/>
      <c r="V42" s="27"/>
      <c r="W42" s="287"/>
      <c r="X42" s="287"/>
      <c r="Y42" s="287"/>
      <c r="Z42" s="287"/>
      <c r="AA42" s="287"/>
      <c r="AB42" s="287"/>
      <c r="AC42" s="287"/>
      <c r="AD42" s="287"/>
    </row>
    <row r="43" spans="1:30" ht="16.05" customHeight="1" x14ac:dyDescent="0.3">
      <c r="B43" s="101"/>
      <c r="C43" s="11" t="s">
        <v>88</v>
      </c>
      <c r="D43" s="11"/>
      <c r="E43" s="11"/>
      <c r="F43" s="11"/>
      <c r="G43" s="30"/>
      <c r="H43" s="158"/>
      <c r="J43" s="35"/>
      <c r="K43" s="64"/>
      <c r="L43" s="511"/>
      <c r="M43" s="511"/>
      <c r="N43" s="511"/>
      <c r="O43" s="511"/>
      <c r="P43" s="511"/>
      <c r="Q43" s="511"/>
      <c r="R43" s="511"/>
      <c r="S43" s="8"/>
      <c r="T43" s="63"/>
      <c r="U43" s="8"/>
      <c r="V43" s="27"/>
      <c r="AA43" s="2"/>
    </row>
    <row r="44" spans="1:30" s="8" customFormat="1" ht="16.05" customHeight="1" x14ac:dyDescent="0.3">
      <c r="B44" s="104"/>
      <c r="E44" s="493" t="s">
        <v>146</v>
      </c>
      <c r="F44" s="493"/>
      <c r="G44" s="493"/>
      <c r="H44" s="610"/>
      <c r="I44" s="1"/>
      <c r="J44" s="35"/>
      <c r="K44" s="64"/>
      <c r="L44" s="511"/>
      <c r="M44" s="511"/>
      <c r="N44" s="511"/>
      <c r="O44" s="511"/>
      <c r="P44" s="511"/>
      <c r="Q44" s="511"/>
      <c r="R44" s="511"/>
      <c r="T44" s="63"/>
      <c r="V44" s="2"/>
      <c r="W44" s="287"/>
      <c r="X44" s="287"/>
      <c r="Y44" s="287"/>
      <c r="Z44" s="287"/>
      <c r="AA44" s="287"/>
      <c r="AB44" s="287"/>
      <c r="AC44" s="287"/>
      <c r="AD44" s="287"/>
    </row>
    <row r="45" spans="1:30" s="8" customFormat="1" ht="16.05" customHeight="1" thickBot="1" x14ac:dyDescent="0.35">
      <c r="B45" s="104"/>
      <c r="E45" s="493"/>
      <c r="F45" s="493"/>
      <c r="G45" s="493"/>
      <c r="H45" s="610"/>
      <c r="I45" s="1"/>
      <c r="J45" s="35"/>
      <c r="K45" s="64"/>
      <c r="L45" s="60" t="s">
        <v>57</v>
      </c>
      <c r="M45" s="259" t="s">
        <v>56</v>
      </c>
      <c r="N45" s="201"/>
      <c r="O45" s="201"/>
      <c r="P45" s="251"/>
      <c r="Q45" s="252">
        <v>200000</v>
      </c>
      <c r="R45" s="421"/>
      <c r="T45" s="63"/>
      <c r="V45" s="7"/>
      <c r="W45" s="287"/>
      <c r="X45" s="287"/>
      <c r="Y45" s="287"/>
      <c r="Z45" s="287"/>
      <c r="AA45" s="287"/>
      <c r="AB45" s="287"/>
      <c r="AC45" s="287"/>
      <c r="AD45" s="287"/>
    </row>
    <row r="46" spans="1:30" s="25" customFormat="1" ht="16.05" customHeight="1" thickBot="1" x14ac:dyDescent="0.35">
      <c r="B46" s="104"/>
      <c r="C46" s="521"/>
      <c r="D46" s="521"/>
      <c r="E46" s="513" t="s">
        <v>147</v>
      </c>
      <c r="F46" s="522"/>
      <c r="G46" s="305">
        <f>SUM(G9:G39)</f>
        <v>0</v>
      </c>
      <c r="H46" s="109"/>
      <c r="I46" s="1"/>
      <c r="J46" s="35"/>
      <c r="K46" s="64"/>
      <c r="L46" s="60"/>
      <c r="M46" s="10"/>
      <c r="N46" s="33"/>
      <c r="O46" s="33"/>
      <c r="P46" s="58"/>
      <c r="Q46" s="153"/>
      <c r="R46" s="261"/>
      <c r="S46" s="8"/>
      <c r="T46" s="63"/>
      <c r="U46" s="8"/>
      <c r="V46" s="2"/>
      <c r="W46" s="280"/>
      <c r="X46" s="280"/>
      <c r="Y46" s="280"/>
      <c r="Z46" s="280"/>
      <c r="AA46" s="280"/>
      <c r="AB46" s="280"/>
      <c r="AC46" s="280"/>
      <c r="AD46" s="280"/>
    </row>
    <row r="47" spans="1:30" s="8" customFormat="1" ht="16.05" customHeight="1" x14ac:dyDescent="0.3">
      <c r="B47" s="110"/>
      <c r="C47" s="503"/>
      <c r="D47" s="503"/>
      <c r="E47" s="480" t="s">
        <v>3</v>
      </c>
      <c r="F47" s="480"/>
      <c r="G47" s="362">
        <f>(31-G48)</f>
        <v>31</v>
      </c>
      <c r="H47" s="111"/>
      <c r="I47" s="1"/>
      <c r="J47" s="35"/>
      <c r="K47" s="64"/>
      <c r="L47" s="60"/>
      <c r="M47" s="10"/>
      <c r="N47" s="33"/>
      <c r="O47" s="33"/>
      <c r="P47" s="58"/>
      <c r="Q47" s="153"/>
      <c r="R47" s="261"/>
      <c r="T47" s="63"/>
      <c r="V47" s="7"/>
      <c r="W47" s="287"/>
      <c r="X47" s="287"/>
      <c r="Y47" s="287"/>
      <c r="Z47" s="287"/>
      <c r="AA47" s="287"/>
      <c r="AB47" s="287"/>
      <c r="AC47" s="287"/>
      <c r="AD47" s="287"/>
    </row>
    <row r="48" spans="1:30" ht="16.05" customHeight="1" x14ac:dyDescent="0.3">
      <c r="B48" s="104"/>
      <c r="C48" s="503"/>
      <c r="D48" s="503"/>
      <c r="E48" s="480" t="s">
        <v>90</v>
      </c>
      <c r="F48" s="480"/>
      <c r="G48" s="363">
        <f>COUNTIF(F9:F39,"○")</f>
        <v>0</v>
      </c>
      <c r="H48" s="112"/>
      <c r="J48" s="35"/>
      <c r="K48" s="64"/>
      <c r="L48" s="60"/>
      <c r="M48" s="138"/>
      <c r="N48" s="33"/>
      <c r="O48" s="33"/>
      <c r="P48" s="58"/>
      <c r="Q48" s="153"/>
      <c r="R48" s="261"/>
      <c r="S48" s="8"/>
      <c r="T48" s="63"/>
      <c r="U48" s="8"/>
      <c r="V48" s="7"/>
      <c r="AA48" s="2"/>
    </row>
    <row r="49" spans="1:30" ht="16.05" customHeight="1" x14ac:dyDescent="0.3">
      <c r="B49" s="101"/>
      <c r="C49" s="315"/>
      <c r="D49" s="315"/>
      <c r="E49" s="506" t="s">
        <v>145</v>
      </c>
      <c r="F49" s="507"/>
      <c r="G49" s="364">
        <f>+ROUNDUP(+G46/+G47,0)</f>
        <v>0</v>
      </c>
      <c r="H49" s="140" t="s">
        <v>51</v>
      </c>
      <c r="J49" s="11"/>
      <c r="K49" s="64"/>
      <c r="L49" s="154"/>
      <c r="M49" s="50"/>
      <c r="N49" s="50"/>
      <c r="O49" s="50"/>
      <c r="P49" s="80"/>
      <c r="Q49" s="83"/>
      <c r="R49" s="137" t="s">
        <v>61</v>
      </c>
      <c r="S49" s="62"/>
      <c r="T49" s="63"/>
      <c r="V49" s="27"/>
      <c r="AA49" s="2"/>
    </row>
    <row r="50" spans="1:30" ht="16.05" customHeight="1" thickBot="1" x14ac:dyDescent="0.35">
      <c r="B50" s="147"/>
      <c r="C50" s="37"/>
      <c r="D50" s="37"/>
      <c r="E50" s="37"/>
      <c r="F50" s="37"/>
      <c r="G50" s="38" t="s">
        <v>8</v>
      </c>
      <c r="H50" s="167"/>
      <c r="J50" s="26"/>
      <c r="K50" s="64"/>
      <c r="L50" s="52" t="s">
        <v>58</v>
      </c>
      <c r="M50" s="154" t="s">
        <v>149</v>
      </c>
      <c r="N50" s="48"/>
      <c r="O50" s="41"/>
      <c r="P50" s="42"/>
      <c r="Q50" s="360">
        <f>+'⑤-1'!J51</f>
        <v>0</v>
      </c>
      <c r="R50" s="508"/>
      <c r="S50" s="63"/>
      <c r="T50" s="63"/>
      <c r="U50" s="8"/>
      <c r="V50" s="175"/>
      <c r="AA50" s="2"/>
    </row>
    <row r="51" spans="1:30" ht="16.05" customHeight="1" x14ac:dyDescent="0.3">
      <c r="B51" s="101"/>
      <c r="C51" s="11" t="s">
        <v>6</v>
      </c>
      <c r="D51" s="11"/>
      <c r="E51" s="11"/>
      <c r="F51" s="11"/>
      <c r="G51" s="11"/>
      <c r="H51" s="113"/>
      <c r="J51" s="30"/>
      <c r="K51" s="64"/>
      <c r="L51" s="49"/>
      <c r="M51" s="46"/>
      <c r="N51" s="40" t="s">
        <v>69</v>
      </c>
      <c r="O51" s="40"/>
      <c r="P51" s="47"/>
      <c r="Q51" s="360">
        <f>+ROUNDUP((Q50)*0.3,-3)</f>
        <v>0</v>
      </c>
      <c r="R51" s="509"/>
      <c r="S51" s="63"/>
      <c r="T51" s="63"/>
      <c r="V51" s="175"/>
      <c r="AA51" s="2"/>
    </row>
    <row r="52" spans="1:30" ht="16.05" customHeight="1" x14ac:dyDescent="0.3">
      <c r="B52" s="101"/>
      <c r="C52" s="510" t="s">
        <v>91</v>
      </c>
      <c r="D52" s="511"/>
      <c r="E52" s="511"/>
      <c r="F52" s="511"/>
      <c r="G52" s="511"/>
      <c r="H52" s="158"/>
      <c r="J52" s="55"/>
      <c r="K52" s="64"/>
      <c r="L52" s="52"/>
      <c r="M52" s="33"/>
      <c r="N52" s="33"/>
      <c r="O52" s="33"/>
      <c r="P52" s="58" t="s">
        <v>7</v>
      </c>
      <c r="Q52" s="354"/>
      <c r="R52" s="57"/>
      <c r="S52" s="63"/>
      <c r="T52" s="63"/>
      <c r="U52" s="8"/>
      <c r="AA52" s="2"/>
    </row>
    <row r="53" spans="1:30" ht="16.05" customHeight="1" x14ac:dyDescent="0.3">
      <c r="B53" s="101"/>
      <c r="D53" s="11"/>
      <c r="E53" s="493" t="s">
        <v>146</v>
      </c>
      <c r="F53" s="493"/>
      <c r="G53" s="493"/>
      <c r="H53" s="610"/>
      <c r="J53" s="55"/>
      <c r="K53" s="64"/>
      <c r="L53" s="52"/>
      <c r="M53" s="154" t="s">
        <v>153</v>
      </c>
      <c r="N53" s="50"/>
      <c r="O53" s="50"/>
      <c r="P53" s="51"/>
      <c r="Q53" s="360">
        <f>+'⑤-1'!J59</f>
        <v>0</v>
      </c>
      <c r="R53" s="508"/>
      <c r="S53" s="63"/>
      <c r="T53" s="63"/>
      <c r="U53" s="8"/>
      <c r="AA53" s="2"/>
    </row>
    <row r="54" spans="1:30" ht="16.05" customHeight="1" thickBot="1" x14ac:dyDescent="0.35">
      <c r="B54" s="101"/>
      <c r="D54" s="11"/>
      <c r="E54" s="493"/>
      <c r="F54" s="493"/>
      <c r="G54" s="493"/>
      <c r="H54" s="610"/>
      <c r="J54" s="26"/>
      <c r="K54" s="64"/>
      <c r="L54" s="49"/>
      <c r="M54" s="54"/>
      <c r="N54" s="40" t="s">
        <v>69</v>
      </c>
      <c r="O54" s="40"/>
      <c r="P54" s="47"/>
      <c r="Q54" s="360">
        <f>+ROUNDUP((Q53)*0.3,-3)</f>
        <v>0</v>
      </c>
      <c r="R54" s="509"/>
      <c r="S54" s="63"/>
      <c r="T54" s="63"/>
      <c r="U54" s="25"/>
      <c r="AA54" s="2"/>
    </row>
    <row r="55" spans="1:30" ht="16.05" customHeight="1" thickBot="1" x14ac:dyDescent="0.35">
      <c r="B55" s="101"/>
      <c r="C55" s="151"/>
      <c r="D55" s="151"/>
      <c r="E55" s="513" t="s">
        <v>148</v>
      </c>
      <c r="F55" s="513"/>
      <c r="G55" s="300">
        <f>SUM(G15:G29)</f>
        <v>0</v>
      </c>
      <c r="H55" s="112"/>
      <c r="J55" s="35"/>
      <c r="K55" s="258"/>
      <c r="L55" s="254"/>
      <c r="M55" s="201"/>
      <c r="N55" s="201"/>
      <c r="O55" s="201"/>
      <c r="P55" s="204"/>
      <c r="Q55" s="205"/>
      <c r="R55" s="206"/>
      <c r="S55" s="69"/>
      <c r="T55" s="257"/>
      <c r="U55" s="8"/>
      <c r="AA55" s="2"/>
    </row>
    <row r="56" spans="1:30" ht="16.05" customHeight="1" x14ac:dyDescent="0.3">
      <c r="A56" s="8"/>
      <c r="B56" s="104"/>
      <c r="C56" s="503"/>
      <c r="D56" s="503"/>
      <c r="E56" s="480" t="s">
        <v>140</v>
      </c>
      <c r="F56" s="480"/>
      <c r="G56" s="365">
        <f>15-G57</f>
        <v>15</v>
      </c>
      <c r="H56" s="109"/>
      <c r="J56" s="35"/>
      <c r="K56" s="65"/>
      <c r="L56" s="249"/>
      <c r="M56" s="201"/>
      <c r="N56" s="255"/>
      <c r="O56" s="255"/>
      <c r="P56" s="256"/>
      <c r="Q56" s="205"/>
      <c r="R56" s="249"/>
      <c r="S56" s="249"/>
      <c r="T56" s="69"/>
      <c r="AA56" s="2"/>
    </row>
    <row r="57" spans="1:30" s="8" customFormat="1" ht="16.05" customHeight="1" x14ac:dyDescent="0.3">
      <c r="B57" s="104"/>
      <c r="C57" s="503"/>
      <c r="D57" s="503"/>
      <c r="E57" s="480" t="s">
        <v>90</v>
      </c>
      <c r="F57" s="480"/>
      <c r="G57" s="366">
        <f>+COUNTIF(F15:F29,"○")</f>
        <v>0</v>
      </c>
      <c r="H57" s="109"/>
      <c r="I57" s="1"/>
      <c r="J57" s="35"/>
      <c r="L57" s="33"/>
      <c r="M57" s="33"/>
      <c r="N57" s="33"/>
      <c r="O57" s="33"/>
      <c r="P57" s="61"/>
      <c r="Q57" s="218"/>
      <c r="R57" s="501"/>
      <c r="S57" s="57"/>
      <c r="T57" s="11"/>
      <c r="U57" s="1"/>
      <c r="V57" s="2"/>
      <c r="W57" s="2"/>
      <c r="X57" s="287"/>
      <c r="Y57" s="287"/>
      <c r="Z57" s="287"/>
      <c r="AA57" s="287"/>
      <c r="AB57" s="287"/>
      <c r="AC57" s="287"/>
      <c r="AD57" s="287"/>
    </row>
    <row r="58" spans="1:30" ht="16.05" customHeight="1" x14ac:dyDescent="0.3">
      <c r="B58" s="101"/>
      <c r="C58" s="315"/>
      <c r="D58" s="315"/>
      <c r="E58" s="506" t="s">
        <v>141</v>
      </c>
      <c r="F58" s="507"/>
      <c r="G58" s="367">
        <f>+ROUNDUP(+G55/+G56,0)</f>
        <v>0</v>
      </c>
      <c r="H58" s="140" t="s">
        <v>52</v>
      </c>
      <c r="J58" s="35"/>
      <c r="K58" s="35"/>
      <c r="L58" s="33"/>
      <c r="M58" s="33"/>
      <c r="N58" s="34"/>
      <c r="O58" s="34"/>
      <c r="P58" s="139"/>
      <c r="Q58" s="218"/>
      <c r="R58" s="502"/>
      <c r="S58" s="11"/>
      <c r="T58" s="11"/>
      <c r="W58" s="27"/>
      <c r="AA58" s="2"/>
    </row>
    <row r="59" spans="1:30" ht="16.05" customHeight="1" thickBot="1" x14ac:dyDescent="0.35">
      <c r="B59" s="101"/>
      <c r="C59" s="11"/>
      <c r="D59" s="11"/>
      <c r="E59" s="11"/>
      <c r="F59" s="11"/>
      <c r="G59" s="56" t="s">
        <v>8</v>
      </c>
      <c r="H59" s="324"/>
      <c r="J59" s="35"/>
      <c r="K59" s="35"/>
      <c r="M59" s="33"/>
      <c r="N59" s="33"/>
      <c r="O59" s="33"/>
      <c r="P59" s="61"/>
      <c r="Q59" s="57"/>
      <c r="R59" s="57"/>
      <c r="AA59" s="2"/>
    </row>
    <row r="60" spans="1:30" s="8" customFormat="1" ht="16.05" customHeight="1" x14ac:dyDescent="0.3">
      <c r="A60" s="1"/>
      <c r="B60" s="325"/>
      <c r="C60" s="325"/>
      <c r="D60" s="325"/>
      <c r="E60" s="325"/>
      <c r="F60" s="325"/>
      <c r="G60" s="325"/>
      <c r="H60" s="325"/>
      <c r="I60" s="1"/>
      <c r="J60" s="35"/>
      <c r="K60" s="11"/>
      <c r="L60" s="11"/>
      <c r="M60" s="33"/>
      <c r="N60" s="11"/>
      <c r="O60" s="11"/>
      <c r="P60" s="61"/>
      <c r="Q60" s="11"/>
      <c r="R60" s="11"/>
      <c r="S60" s="1"/>
      <c r="T60" s="1"/>
      <c r="U60" s="1"/>
      <c r="V60" s="2"/>
      <c r="W60" s="2"/>
      <c r="X60" s="287"/>
      <c r="Y60" s="287"/>
      <c r="Z60" s="287"/>
      <c r="AA60" s="287"/>
      <c r="AB60" s="287"/>
      <c r="AC60" s="287"/>
      <c r="AD60" s="287"/>
    </row>
    <row r="61" spans="1:30" ht="16.05" customHeight="1" x14ac:dyDescent="0.3">
      <c r="A61" s="8"/>
      <c r="B61" s="11"/>
      <c r="C61" s="11"/>
      <c r="D61" s="11"/>
      <c r="E61" s="11"/>
      <c r="F61" s="11"/>
      <c r="G61" s="11"/>
      <c r="H61" s="11"/>
      <c r="J61" s="56"/>
      <c r="K61" s="11"/>
      <c r="N61" s="7"/>
      <c r="O61" s="7"/>
      <c r="P61" s="15"/>
      <c r="Q61" s="8"/>
      <c r="R61" s="8"/>
      <c r="V61" s="290"/>
      <c r="W61" s="290"/>
      <c r="AA61" s="2"/>
    </row>
    <row r="62" spans="1:30" s="8" customFormat="1" ht="6.6" customHeight="1" x14ac:dyDescent="0.3">
      <c r="A62" s="1"/>
      <c r="B62" s="1"/>
      <c r="C62" s="1"/>
      <c r="D62" s="1"/>
      <c r="E62" s="1"/>
      <c r="F62" s="1"/>
      <c r="G62" s="1"/>
      <c r="H62" s="1"/>
      <c r="I62" s="1"/>
      <c r="J62" s="11"/>
      <c r="K62" s="1"/>
      <c r="L62" s="11"/>
      <c r="M62" s="11"/>
      <c r="N62" s="1"/>
      <c r="O62" s="1"/>
      <c r="P62" s="15"/>
      <c r="Q62" s="1"/>
      <c r="R62" s="1"/>
      <c r="S62" s="1"/>
      <c r="T62" s="1"/>
      <c r="U62" s="1"/>
      <c r="V62" s="27"/>
      <c r="W62" s="27"/>
      <c r="X62" s="287"/>
      <c r="Y62" s="287"/>
      <c r="Z62" s="287"/>
      <c r="AA62" s="287"/>
      <c r="AB62" s="287"/>
      <c r="AC62" s="287"/>
      <c r="AD62" s="287"/>
    </row>
    <row r="63" spans="1:30" ht="4.5" customHeight="1" x14ac:dyDescent="0.3">
      <c r="J63" s="11"/>
      <c r="L63" s="1"/>
      <c r="P63" s="15"/>
      <c r="R63" s="1"/>
      <c r="V63" s="291"/>
      <c r="W63" s="291"/>
      <c r="AA63" s="2"/>
    </row>
    <row r="64" spans="1:30" ht="4.5" customHeight="1" x14ac:dyDescent="0.3">
      <c r="J64" s="30"/>
      <c r="L64" s="1"/>
      <c r="Q64" s="11"/>
      <c r="R64" s="1"/>
      <c r="V64" s="27"/>
      <c r="AA64" s="2"/>
    </row>
    <row r="65" spans="10:27" ht="5.55" customHeight="1" x14ac:dyDescent="0.3">
      <c r="J65" s="55"/>
      <c r="L65" s="1"/>
      <c r="M65" s="1"/>
      <c r="Q65" s="11"/>
      <c r="R65" s="1"/>
      <c r="U65" s="8"/>
      <c r="AA65" s="2"/>
    </row>
    <row r="66" spans="10:27" x14ac:dyDescent="0.3">
      <c r="J66" s="35"/>
      <c r="M66" s="1"/>
      <c r="Q66" s="11"/>
      <c r="R66" s="1"/>
      <c r="Z66" s="281"/>
      <c r="AA66" s="2"/>
    </row>
    <row r="67" spans="10:27" x14ac:dyDescent="0.3">
      <c r="J67" s="35"/>
      <c r="M67" s="1"/>
      <c r="Z67" s="281"/>
      <c r="AA67" s="2"/>
    </row>
    <row r="68" spans="10:27" x14ac:dyDescent="0.3">
      <c r="J68" s="55"/>
      <c r="U68" s="8"/>
      <c r="AA68" s="281"/>
    </row>
    <row r="69" spans="10:27" x14ac:dyDescent="0.3">
      <c r="J69" s="30"/>
      <c r="AA69" s="281"/>
    </row>
    <row r="70" spans="10:27" x14ac:dyDescent="0.3">
      <c r="J70" s="35"/>
      <c r="U70" s="8"/>
      <c r="AA70" s="281"/>
    </row>
    <row r="71" spans="10:27" x14ac:dyDescent="0.3">
      <c r="J71" s="35"/>
      <c r="AA71" s="281"/>
    </row>
    <row r="72" spans="10:27" x14ac:dyDescent="0.3">
      <c r="J72" s="35"/>
      <c r="AA72" s="281"/>
    </row>
    <row r="73" spans="10:27" x14ac:dyDescent="0.3">
      <c r="J73" s="35"/>
      <c r="AA73" s="281"/>
    </row>
    <row r="74" spans="10:27" x14ac:dyDescent="0.3">
      <c r="J74" s="11"/>
      <c r="AA74" s="281"/>
    </row>
    <row r="75" spans="10:27" x14ac:dyDescent="0.3">
      <c r="J75" s="11"/>
      <c r="AA75" s="281"/>
    </row>
    <row r="76" spans="10:27" x14ac:dyDescent="0.3">
      <c r="AA76" s="281"/>
    </row>
    <row r="77" spans="10:27" x14ac:dyDescent="0.3">
      <c r="AA77" s="281"/>
    </row>
    <row r="78" spans="10:27" x14ac:dyDescent="0.3">
      <c r="AA78" s="281"/>
    </row>
    <row r="79" spans="10:27" x14ac:dyDescent="0.3">
      <c r="AA79" s="281"/>
    </row>
    <row r="80" spans="10:27" x14ac:dyDescent="0.3">
      <c r="AA80" s="292"/>
    </row>
    <row r="81" spans="27:27" x14ac:dyDescent="0.3">
      <c r="AA81" s="292"/>
    </row>
    <row r="82" spans="27:27" x14ac:dyDescent="0.3">
      <c r="AA82" s="292"/>
    </row>
    <row r="83" spans="27:27" x14ac:dyDescent="0.3">
      <c r="AA83" s="292"/>
    </row>
    <row r="84" spans="27:27" x14ac:dyDescent="0.3">
      <c r="AA84" s="292"/>
    </row>
    <row r="85" spans="27:27" x14ac:dyDescent="0.3">
      <c r="AA85" s="292"/>
    </row>
    <row r="86" spans="27:27" x14ac:dyDescent="0.3">
      <c r="AA86" s="292"/>
    </row>
    <row r="87" spans="27:27" x14ac:dyDescent="0.3">
      <c r="AA87" s="292"/>
    </row>
    <row r="88" spans="27:27" x14ac:dyDescent="0.3">
      <c r="AA88" s="292"/>
    </row>
    <row r="89" spans="27:27" x14ac:dyDescent="0.3">
      <c r="AA89" s="292"/>
    </row>
    <row r="90" spans="27:27" x14ac:dyDescent="0.3">
      <c r="AA90" s="292"/>
    </row>
    <row r="91" spans="27:27" x14ac:dyDescent="0.3">
      <c r="AA91" s="292"/>
    </row>
    <row r="92" spans="27:27" x14ac:dyDescent="0.3">
      <c r="AA92" s="292"/>
    </row>
    <row r="93" spans="27:27" x14ac:dyDescent="0.3">
      <c r="AA93" s="292"/>
    </row>
    <row r="94" spans="27:27" x14ac:dyDescent="0.3">
      <c r="AA94" s="292"/>
    </row>
    <row r="95" spans="27:27" x14ac:dyDescent="0.3">
      <c r="AA95" s="292"/>
    </row>
    <row r="96" spans="27:27" x14ac:dyDescent="0.3">
      <c r="AA96" s="292"/>
    </row>
    <row r="97" spans="27:27" x14ac:dyDescent="0.3">
      <c r="AA97" s="292"/>
    </row>
    <row r="98" spans="27:27" x14ac:dyDescent="0.3">
      <c r="AA98" s="292"/>
    </row>
    <row r="99" spans="27:27" x14ac:dyDescent="0.3">
      <c r="AA99" s="292"/>
    </row>
    <row r="100" spans="27:27" x14ac:dyDescent="0.3">
      <c r="AA100" s="292"/>
    </row>
    <row r="101" spans="27:27" x14ac:dyDescent="0.3">
      <c r="AA101" s="292"/>
    </row>
    <row r="102" spans="27:27" x14ac:dyDescent="0.3">
      <c r="AA102" s="292"/>
    </row>
    <row r="103" spans="27:27" x14ac:dyDescent="0.3">
      <c r="AA103" s="292"/>
    </row>
    <row r="104" spans="27:27" x14ac:dyDescent="0.3">
      <c r="AA104" s="292"/>
    </row>
    <row r="105" spans="27:27" x14ac:dyDescent="0.3">
      <c r="AA105" s="292"/>
    </row>
    <row r="106" spans="27:27" x14ac:dyDescent="0.3">
      <c r="AA106" s="292"/>
    </row>
    <row r="107" spans="27:27" x14ac:dyDescent="0.3">
      <c r="AA107" s="292"/>
    </row>
    <row r="108" spans="27:27" x14ac:dyDescent="0.3">
      <c r="AA108" s="292"/>
    </row>
    <row r="109" spans="27:27" x14ac:dyDescent="0.3">
      <c r="AA109" s="292"/>
    </row>
    <row r="110" spans="27:27" x14ac:dyDescent="0.3">
      <c r="AA110" s="292"/>
    </row>
    <row r="111" spans="27:27" x14ac:dyDescent="0.3">
      <c r="AA111" s="292"/>
    </row>
    <row r="112" spans="27:27" x14ac:dyDescent="0.3">
      <c r="AA112" s="292"/>
    </row>
    <row r="113" spans="27:27" x14ac:dyDescent="0.3">
      <c r="AA113" s="292"/>
    </row>
    <row r="114" spans="27:27" x14ac:dyDescent="0.3">
      <c r="AA114" s="292"/>
    </row>
    <row r="115" spans="27:27" x14ac:dyDescent="0.3">
      <c r="AA115" s="292"/>
    </row>
    <row r="116" spans="27:27" x14ac:dyDescent="0.3">
      <c r="AA116" s="292"/>
    </row>
    <row r="117" spans="27:27" x14ac:dyDescent="0.3">
      <c r="AA117" s="292"/>
    </row>
    <row r="118" spans="27:27" x14ac:dyDescent="0.3">
      <c r="AA118" s="292"/>
    </row>
    <row r="119" spans="27:27" x14ac:dyDescent="0.3">
      <c r="AA119" s="292"/>
    </row>
    <row r="120" spans="27:27" x14ac:dyDescent="0.3">
      <c r="AA120" s="292"/>
    </row>
    <row r="121" spans="27:27" x14ac:dyDescent="0.3">
      <c r="AA121" s="292"/>
    </row>
    <row r="122" spans="27:27" x14ac:dyDescent="0.3">
      <c r="AA122" s="292"/>
    </row>
    <row r="123" spans="27:27" x14ac:dyDescent="0.3">
      <c r="AA123" s="292"/>
    </row>
    <row r="124" spans="27:27" x14ac:dyDescent="0.3">
      <c r="AA124" s="292"/>
    </row>
    <row r="125" spans="27:27" x14ac:dyDescent="0.3">
      <c r="AA125" s="292"/>
    </row>
    <row r="126" spans="27:27" x14ac:dyDescent="0.3">
      <c r="AA126" s="292"/>
    </row>
    <row r="127" spans="27:27" x14ac:dyDescent="0.3">
      <c r="AA127" s="292"/>
    </row>
    <row r="128" spans="27:27" x14ac:dyDescent="0.3">
      <c r="AA128" s="292"/>
    </row>
    <row r="129" spans="27:27" x14ac:dyDescent="0.3">
      <c r="AA129" s="292"/>
    </row>
    <row r="130" spans="27:27" x14ac:dyDescent="0.3">
      <c r="AA130" s="292"/>
    </row>
    <row r="131" spans="27:27" x14ac:dyDescent="0.3">
      <c r="AA131" s="292"/>
    </row>
    <row r="132" spans="27:27" x14ac:dyDescent="0.3">
      <c r="AA132" s="292"/>
    </row>
    <row r="133" spans="27:27" x14ac:dyDescent="0.3">
      <c r="AA133" s="292"/>
    </row>
    <row r="134" spans="27:27" x14ac:dyDescent="0.3">
      <c r="AA134" s="292"/>
    </row>
    <row r="135" spans="27:27" x14ac:dyDescent="0.3">
      <c r="AA135" s="292"/>
    </row>
    <row r="136" spans="27:27" x14ac:dyDescent="0.3">
      <c r="AA136" s="292"/>
    </row>
    <row r="137" spans="27:27" x14ac:dyDescent="0.3">
      <c r="AA137" s="292"/>
    </row>
    <row r="138" spans="27:27" x14ac:dyDescent="0.3">
      <c r="AA138" s="292"/>
    </row>
    <row r="139" spans="27:27" x14ac:dyDescent="0.3">
      <c r="AA139" s="292"/>
    </row>
    <row r="140" spans="27:27" x14ac:dyDescent="0.3">
      <c r="AA140" s="292"/>
    </row>
    <row r="141" spans="27:27" x14ac:dyDescent="0.3">
      <c r="AA141" s="292"/>
    </row>
    <row r="142" spans="27:27" x14ac:dyDescent="0.3">
      <c r="AA142" s="292"/>
    </row>
    <row r="143" spans="27:27" x14ac:dyDescent="0.3">
      <c r="AA143" s="292"/>
    </row>
    <row r="144" spans="27:27" x14ac:dyDescent="0.3">
      <c r="AA144" s="292"/>
    </row>
    <row r="145" spans="27:27" x14ac:dyDescent="0.3">
      <c r="AA145" s="292"/>
    </row>
    <row r="146" spans="27:27" x14ac:dyDescent="0.3">
      <c r="AA146" s="292"/>
    </row>
    <row r="147" spans="27:27" x14ac:dyDescent="0.3">
      <c r="AA147" s="292"/>
    </row>
    <row r="148" spans="27:27" x14ac:dyDescent="0.3">
      <c r="AA148" s="292"/>
    </row>
  </sheetData>
  <sheetProtection algorithmName="SHA-512" hashValue="WrUXBuVZarHgV24/ysFzChGQOx0YjECasfvEp33fTxYAzEJipe1qRK58/cVKm/clWZrjd/tNJdFnCgUrnKln2Q==" saltValue="y0upxoFd+kOKxDfVj2gmqg==" spinCount="100000" sheet="1" objects="1" scenarios="1"/>
  <mergeCells count="25">
    <mergeCell ref="C46:D46"/>
    <mergeCell ref="E46:F46"/>
    <mergeCell ref="C48:D48"/>
    <mergeCell ref="E48:F48"/>
    <mergeCell ref="E49:F49"/>
    <mergeCell ref="R57:R58"/>
    <mergeCell ref="R50:R51"/>
    <mergeCell ref="R53:R54"/>
    <mergeCell ref="C47:D47"/>
    <mergeCell ref="E47:F47"/>
    <mergeCell ref="C56:D56"/>
    <mergeCell ref="E56:F56"/>
    <mergeCell ref="E58:F58"/>
    <mergeCell ref="C52:G52"/>
    <mergeCell ref="E53:H54"/>
    <mergeCell ref="E55:F55"/>
    <mergeCell ref="C57:D57"/>
    <mergeCell ref="E57:F57"/>
    <mergeCell ref="L42:R44"/>
    <mergeCell ref="A1:Q1"/>
    <mergeCell ref="C7:D7"/>
    <mergeCell ref="E7:G7"/>
    <mergeCell ref="R32:R34"/>
    <mergeCell ref="R36:R38"/>
    <mergeCell ref="E44:H45"/>
  </mergeCells>
  <phoneticPr fontId="1"/>
  <conditionalFormatting sqref="E38">
    <cfRule type="expression" dxfId="7" priority="2">
      <formula>TEXT(E38,"aaa")="土"</formula>
    </cfRule>
  </conditionalFormatting>
  <conditionalFormatting sqref="E38">
    <cfRule type="expression" dxfId="6" priority="1">
      <formula>TEXT(E38,"aaa")="日"</formula>
    </cfRule>
  </conditionalFormatting>
  <conditionalFormatting sqref="E39 E9:E37">
    <cfRule type="expression" dxfId="5" priority="4">
      <formula>TEXT(E9,"aaa")="土"</formula>
    </cfRule>
  </conditionalFormatting>
  <conditionalFormatting sqref="E39 E9:E37">
    <cfRule type="expression" dxfId="4" priority="3">
      <formula>TEXT(E9,"aaa")="日"</formula>
    </cfRule>
  </conditionalFormatting>
  <conditionalFormatting sqref="E9:E20">
    <cfRule type="expression" dxfId="3" priority="5">
      <formula>COUNTIF($Z$9:$Z$129,#REF!)</formula>
    </cfRule>
  </conditionalFormatting>
  <conditionalFormatting sqref="E21:E23">
    <cfRule type="expression" dxfId="2" priority="6">
      <formula>COUNTIF($Z$9:$Z$129,$K6)</formula>
    </cfRule>
  </conditionalFormatting>
  <conditionalFormatting sqref="E24:E30">
    <cfRule type="expression" dxfId="1" priority="7">
      <formula>COUNTIF($Z$9:$Z$129,$K13)</formula>
    </cfRule>
  </conditionalFormatting>
  <conditionalFormatting sqref="E31:E39">
    <cfRule type="expression" dxfId="0" priority="8">
      <formula>COUNTIF($Z$9:$Z$129,$K24)</formula>
    </cfRule>
  </conditionalFormatting>
  <dataValidations count="2">
    <dataValidation type="list" allowBlank="1" showInputMessage="1" showErrorMessage="1" sqref="R32:R34 R36:R40 R45 R50 R53 R55:R58">
      <formula1>"レ"</formula1>
    </dataValidation>
    <dataValidation type="list" allowBlank="1" showInputMessage="1" showErrorMessage="1" sqref="D9:D38 F9:F39">
      <formula1>"○"</formula1>
    </dataValidation>
  </dataValidations>
  <printOptions horizontalCentered="1"/>
  <pageMargins left="0.31496062992125984" right="0.31496062992125984" top="0.55118110236220474" bottom="0.35433070866141736" header="0.31496062992125984" footer="0.31496062992125984"/>
  <pageSetup paperSize="9" scale="67" orientation="portrait" r:id="rId1"/>
  <headerFooter>
    <oddFooter xml:space="preserve">&amp;C&amp;"Century,標準"
</oddFooter>
  </headerFooter>
  <colBreaks count="1" manualBreakCount="1">
    <brk id="25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8</vt:i4>
      </vt:variant>
    </vt:vector>
  </HeadingPairs>
  <TitlesOfParts>
    <vt:vector size="16" baseType="lpstr">
      <vt:lpstr>記載の手引き</vt:lpstr>
      <vt:lpstr>① </vt:lpstr>
      <vt:lpstr>②-1</vt:lpstr>
      <vt:lpstr>②-2</vt:lpstr>
      <vt:lpstr>③</vt:lpstr>
      <vt:lpstr>④</vt:lpstr>
      <vt:lpstr>⑤-1</vt:lpstr>
      <vt:lpstr>⑤-2</vt:lpstr>
      <vt:lpstr>'① '!Print_Area</vt:lpstr>
      <vt:lpstr>'②-1'!Print_Area</vt:lpstr>
      <vt:lpstr>'②-2'!Print_Area</vt:lpstr>
      <vt:lpstr>③!Print_Area</vt:lpstr>
      <vt:lpstr>④!Print_Area</vt:lpstr>
      <vt:lpstr>'⑤-1'!Print_Area</vt:lpstr>
      <vt:lpstr>'⑤-2'!Print_Area</vt:lpstr>
      <vt:lpstr>記載の手引き!Print_Area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2020-10-29T01:21:50Z</dcterms:created>
  <dcterms:modified xsi:type="dcterms:W3CDTF">2022-04-18T06:37:34Z</dcterms:modified>
</cp:coreProperties>
</file>