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ThisWorkbook" defaultThemeVersion="153222"/>
  <bookViews>
    <workbookView xWindow="0" yWindow="0" windowWidth="23040" windowHeight="9120" tabRatio="879" activeTab="9"/>
  </bookViews>
  <sheets>
    <sheet name="記載の手引き " sheetId="29" r:id="rId1"/>
    <sheet name="①" sheetId="43" r:id="rId2"/>
    <sheet name="① " sheetId="45" r:id="rId3"/>
    <sheet name="②-1" sheetId="46" r:id="rId4"/>
    <sheet name="②-1 " sheetId="20" r:id="rId5"/>
    <sheet name="②-2" sheetId="8" r:id="rId6"/>
    <sheet name="③" sheetId="28" r:id="rId7"/>
    <sheet name="④" sheetId="25" r:id="rId8"/>
    <sheet name="⑤-1" sheetId="30" r:id="rId9"/>
    <sheet name="⑤-2" sheetId="31" r:id="rId10"/>
  </sheets>
  <definedNames>
    <definedName name="_xlnm.Print_Area" localSheetId="1">①!$A$1:$T$72</definedName>
    <definedName name="_xlnm.Print_Area" localSheetId="2">'① '!$A$1:$T$72</definedName>
    <definedName name="_xlnm.Print_Area" localSheetId="3">'②-1'!$A$1:$W$65</definedName>
    <definedName name="_xlnm.Print_Area" localSheetId="4">'②-1 '!$A$1:$W$65</definedName>
    <definedName name="_xlnm.Print_Area" localSheetId="5">'②-2'!$A$1:$W$68</definedName>
    <definedName name="_xlnm.Print_Area" localSheetId="6">③!$A$1:$AR$44</definedName>
    <definedName name="_xlnm.Print_Area" localSheetId="7">④!$A$1:$T$71</definedName>
    <definedName name="_xlnm.Print_Area" localSheetId="8">'⑤-1'!$A$1:$W$65</definedName>
    <definedName name="_xlnm.Print_Area" localSheetId="9">'⑤-2'!$A$1:$W$65</definedName>
    <definedName name="_xlnm.Print_Area" localSheetId="0">'記載の手引き '!$A$1:$Q$65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2" i="28" l="1"/>
  <c r="AR42" i="28" s="1"/>
  <c r="C44" i="28"/>
  <c r="C43" i="28" s="1"/>
  <c r="B17" i="28"/>
  <c r="B9" i="28"/>
  <c r="B10" i="28" s="1"/>
  <c r="B11" i="28" s="1"/>
  <c r="B12" i="28" s="1"/>
  <c r="B13" i="28" s="1"/>
  <c r="B14" i="28" s="1"/>
  <c r="B15" i="28" s="1"/>
  <c r="B16" i="28" s="1"/>
  <c r="B21" i="28"/>
  <c r="AN42" i="28"/>
  <c r="B18" i="28" l="1"/>
  <c r="B19" i="28" s="1"/>
  <c r="B20" i="28" s="1"/>
  <c r="B22" i="28"/>
  <c r="AM44" i="28" l="1"/>
  <c r="AM43" i="28" s="1"/>
  <c r="AJ44" i="28"/>
  <c r="AG44" i="28"/>
  <c r="AG43" i="28" s="1"/>
  <c r="AD44" i="28"/>
  <c r="AA44" i="28"/>
  <c r="X44" i="28"/>
  <c r="U44" i="28"/>
  <c r="U43" i="28" s="1"/>
  <c r="R44" i="28"/>
  <c r="O44" i="28"/>
  <c r="L44" i="28"/>
  <c r="I44" i="28"/>
  <c r="I43" i="28" s="1"/>
  <c r="F44" i="28"/>
  <c r="F43" i="28" s="1"/>
  <c r="AJ43" i="28"/>
  <c r="AD43" i="28"/>
  <c r="AA43" i="28"/>
  <c r="X43" i="28"/>
  <c r="R43" i="28"/>
  <c r="O43" i="28"/>
  <c r="L43" i="28"/>
  <c r="AS42" i="28"/>
  <c r="AK42" i="28"/>
  <c r="AH42" i="28"/>
  <c r="AE42" i="28"/>
  <c r="AB42" i="28"/>
  <c r="Y42" i="28"/>
  <c r="V42" i="28"/>
  <c r="S42" i="28"/>
  <c r="P42" i="28"/>
  <c r="M42" i="28"/>
  <c r="J42" i="28"/>
  <c r="G42" i="28"/>
  <c r="AS40" i="28"/>
  <c r="B7" i="28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E7" i="28" l="1"/>
  <c r="AQ43" i="28"/>
  <c r="AQ44" i="28"/>
  <c r="J62" i="25"/>
  <c r="G62" i="25"/>
  <c r="G53" i="25"/>
  <c r="G52" i="25" s="1"/>
  <c r="J57" i="31"/>
  <c r="J55" i="31"/>
  <c r="G57" i="31"/>
  <c r="G56" i="31" s="1"/>
  <c r="G55" i="31"/>
  <c r="J58" i="31" s="1"/>
  <c r="G51" i="25"/>
  <c r="J55" i="8"/>
  <c r="G55" i="8"/>
  <c r="J47" i="8"/>
  <c r="J46" i="8" s="1"/>
  <c r="J49" i="8" s="1"/>
  <c r="J45" i="8"/>
  <c r="G47" i="8"/>
  <c r="G46" i="8"/>
  <c r="G45" i="8"/>
  <c r="J60" i="20"/>
  <c r="J59" i="20"/>
  <c r="G60" i="20"/>
  <c r="J58" i="20"/>
  <c r="G58" i="20"/>
  <c r="J52" i="20"/>
  <c r="J50" i="20"/>
  <c r="G50" i="20"/>
  <c r="G49" i="20" s="1"/>
  <c r="J48" i="20"/>
  <c r="G48" i="20"/>
  <c r="U60" i="46"/>
  <c r="R60" i="46"/>
  <c r="R59" i="46" s="1"/>
  <c r="R58" i="46"/>
  <c r="U58" i="46"/>
  <c r="R48" i="46"/>
  <c r="U48" i="46"/>
  <c r="U51" i="46" s="1"/>
  <c r="U50" i="46"/>
  <c r="R50" i="46"/>
  <c r="R49" i="46" s="1"/>
  <c r="J52" i="46"/>
  <c r="J50" i="46"/>
  <c r="J48" i="46"/>
  <c r="G50" i="46"/>
  <c r="G48" i="46"/>
  <c r="J51" i="46" s="1"/>
  <c r="J53" i="46" s="1"/>
  <c r="H65" i="45"/>
  <c r="E65" i="45"/>
  <c r="E64" i="45" s="1"/>
  <c r="H64" i="45"/>
  <c r="H63" i="45"/>
  <c r="E63" i="45"/>
  <c r="H66" i="45" s="1"/>
  <c r="H53" i="45"/>
  <c r="E53" i="45"/>
  <c r="H51" i="45"/>
  <c r="E51" i="45"/>
  <c r="Q65" i="43"/>
  <c r="Q64" i="43" s="1"/>
  <c r="N65" i="43"/>
  <c r="Q63" i="43"/>
  <c r="N63" i="43"/>
  <c r="E63" i="43"/>
  <c r="H66" i="43" s="1"/>
  <c r="Q53" i="43"/>
  <c r="Q52" i="43" s="1"/>
  <c r="Q51" i="43"/>
  <c r="Q54" i="43" s="1"/>
  <c r="N53" i="43"/>
  <c r="N52" i="43" s="1"/>
  <c r="N51" i="43"/>
  <c r="H65" i="43"/>
  <c r="H64" i="43" s="1"/>
  <c r="E65" i="43"/>
  <c r="E64" i="43" s="1"/>
  <c r="H63" i="43"/>
  <c r="E51" i="43"/>
  <c r="E9" i="28" l="1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20" i="28" s="1"/>
  <c r="E21" i="28" s="1"/>
  <c r="E22" i="28" s="1"/>
  <c r="E23" i="28" s="1"/>
  <c r="E24" i="28" s="1"/>
  <c r="E25" i="28" s="1"/>
  <c r="E26" i="28" s="1"/>
  <c r="E27" i="28" s="1"/>
  <c r="E28" i="28" s="1"/>
  <c r="E29" i="28" s="1"/>
  <c r="E30" i="28" s="1"/>
  <c r="E31" i="28" s="1"/>
  <c r="E32" i="28" s="1"/>
  <c r="E33" i="28" s="1"/>
  <c r="E34" i="28" s="1"/>
  <c r="E35" i="28" s="1"/>
  <c r="E36" i="28" s="1"/>
  <c r="E37" i="28" s="1"/>
  <c r="E38" i="28" s="1"/>
  <c r="E39" i="28" s="1"/>
  <c r="H7" i="28"/>
  <c r="J51" i="20"/>
  <c r="U61" i="46"/>
  <c r="H67" i="45"/>
  <c r="Q66" i="43"/>
  <c r="H67" i="43"/>
  <c r="H13" i="25"/>
  <c r="E13" i="25"/>
  <c r="H8" i="30"/>
  <c r="E8" i="30"/>
  <c r="H9" i="28" l="1"/>
  <c r="H10" i="28" s="1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H23" i="28" s="1"/>
  <c r="H24" i="28" s="1"/>
  <c r="H25" i="28" s="1"/>
  <c r="H26" i="28" s="1"/>
  <c r="H27" i="28" s="1"/>
  <c r="H28" i="28" s="1"/>
  <c r="H29" i="28" s="1"/>
  <c r="H30" i="28" s="1"/>
  <c r="H31" i="28" s="1"/>
  <c r="H32" i="28" s="1"/>
  <c r="H33" i="28" s="1"/>
  <c r="H34" i="28" s="1"/>
  <c r="H35" i="28" s="1"/>
  <c r="H36" i="28" s="1"/>
  <c r="H37" i="28" s="1"/>
  <c r="H38" i="28" s="1"/>
  <c r="H39" i="28" s="1"/>
  <c r="K7" i="28"/>
  <c r="G59" i="46"/>
  <c r="G49" i="46"/>
  <c r="N64" i="43"/>
  <c r="Q67" i="43" s="1"/>
  <c r="K9" i="28" l="1"/>
  <c r="K10" i="28" s="1"/>
  <c r="K11" i="28" s="1"/>
  <c r="K12" i="28" s="1"/>
  <c r="K13" i="28" s="1"/>
  <c r="K14" i="28" s="1"/>
  <c r="K15" i="28" s="1"/>
  <c r="K16" i="28" s="1"/>
  <c r="K17" i="28" s="1"/>
  <c r="K18" i="28" s="1"/>
  <c r="K19" i="28" s="1"/>
  <c r="K20" i="28" s="1"/>
  <c r="K21" i="28" s="1"/>
  <c r="K22" i="28" s="1"/>
  <c r="K23" i="28" s="1"/>
  <c r="K24" i="28" s="1"/>
  <c r="K25" i="28" s="1"/>
  <c r="K26" i="28" s="1"/>
  <c r="K27" i="28" s="1"/>
  <c r="K28" i="28" s="1"/>
  <c r="K29" i="28" s="1"/>
  <c r="K30" i="28" s="1"/>
  <c r="K31" i="28" s="1"/>
  <c r="K32" i="28" s="1"/>
  <c r="K33" i="28" s="1"/>
  <c r="K34" i="28" s="1"/>
  <c r="K35" i="28" s="1"/>
  <c r="K36" i="28" s="1"/>
  <c r="K37" i="28" s="1"/>
  <c r="K38" i="28" s="1"/>
  <c r="K39" i="28" s="1"/>
  <c r="N7" i="28"/>
  <c r="G59" i="20"/>
  <c r="J61" i="20"/>
  <c r="H8" i="20"/>
  <c r="E8" i="20"/>
  <c r="H8" i="46"/>
  <c r="H10" i="46" s="1"/>
  <c r="H11" i="46" s="1"/>
  <c r="H12" i="46" s="1"/>
  <c r="H13" i="46" s="1"/>
  <c r="H14" i="46" s="1"/>
  <c r="H15" i="46" s="1"/>
  <c r="H16" i="46" s="1"/>
  <c r="H17" i="46" s="1"/>
  <c r="H18" i="46" s="1"/>
  <c r="H19" i="46" s="1"/>
  <c r="H20" i="46" s="1"/>
  <c r="H21" i="46" s="1"/>
  <c r="H22" i="46" s="1"/>
  <c r="H23" i="46" s="1"/>
  <c r="H24" i="46" s="1"/>
  <c r="H25" i="46" s="1"/>
  <c r="H26" i="46" s="1"/>
  <c r="H27" i="46" s="1"/>
  <c r="H28" i="46" s="1"/>
  <c r="H29" i="46" s="1"/>
  <c r="H30" i="46" s="1"/>
  <c r="H31" i="46" s="1"/>
  <c r="H32" i="46" s="1"/>
  <c r="H33" i="46" s="1"/>
  <c r="H34" i="46" s="1"/>
  <c r="H35" i="46" s="1"/>
  <c r="H36" i="46" s="1"/>
  <c r="H37" i="46" s="1"/>
  <c r="H38" i="46" s="1"/>
  <c r="H39" i="46" s="1"/>
  <c r="H40" i="46" s="1"/>
  <c r="E8" i="46"/>
  <c r="U59" i="46"/>
  <c r="J60" i="46"/>
  <c r="G60" i="46"/>
  <c r="J62" i="46" s="1"/>
  <c r="J59" i="46"/>
  <c r="J58" i="46"/>
  <c r="G58" i="46"/>
  <c r="U49" i="46"/>
  <c r="J49" i="46"/>
  <c r="N42" i="46"/>
  <c r="S10" i="46"/>
  <c r="S11" i="46" s="1"/>
  <c r="S12" i="46" s="1"/>
  <c r="S13" i="46" s="1"/>
  <c r="S14" i="46" s="1"/>
  <c r="S15" i="46" s="1"/>
  <c r="S16" i="46" s="1"/>
  <c r="S17" i="46" s="1"/>
  <c r="S18" i="46" s="1"/>
  <c r="S19" i="46" s="1"/>
  <c r="S20" i="46" s="1"/>
  <c r="S21" i="46" s="1"/>
  <c r="S22" i="46" s="1"/>
  <c r="S23" i="46" s="1"/>
  <c r="S24" i="46" s="1"/>
  <c r="S25" i="46" s="1"/>
  <c r="S26" i="46" s="1"/>
  <c r="S27" i="46" s="1"/>
  <c r="S28" i="46" s="1"/>
  <c r="S29" i="46" s="1"/>
  <c r="S30" i="46" s="1"/>
  <c r="S31" i="46" s="1"/>
  <c r="S32" i="46" s="1"/>
  <c r="S33" i="46" s="1"/>
  <c r="S34" i="46" s="1"/>
  <c r="S35" i="46" s="1"/>
  <c r="S36" i="46" s="1"/>
  <c r="S37" i="46" s="1"/>
  <c r="S38" i="46" s="1"/>
  <c r="S39" i="46" s="1"/>
  <c r="S40" i="46" s="1"/>
  <c r="P10" i="46"/>
  <c r="P11" i="46" s="1"/>
  <c r="P12" i="46" s="1"/>
  <c r="P13" i="46" s="1"/>
  <c r="P14" i="46" s="1"/>
  <c r="P15" i="46" s="1"/>
  <c r="P16" i="46" s="1"/>
  <c r="P17" i="46" s="1"/>
  <c r="P18" i="46" s="1"/>
  <c r="P19" i="46" s="1"/>
  <c r="P20" i="46" s="1"/>
  <c r="P21" i="46" s="1"/>
  <c r="P22" i="46" s="1"/>
  <c r="P23" i="46" s="1"/>
  <c r="P24" i="46" s="1"/>
  <c r="P25" i="46" s="1"/>
  <c r="P26" i="46" s="1"/>
  <c r="P27" i="46" s="1"/>
  <c r="P28" i="46" s="1"/>
  <c r="P29" i="46" s="1"/>
  <c r="P30" i="46" s="1"/>
  <c r="P31" i="46" s="1"/>
  <c r="P32" i="46" s="1"/>
  <c r="P33" i="46" s="1"/>
  <c r="P34" i="46" s="1"/>
  <c r="P35" i="46" s="1"/>
  <c r="P36" i="46" s="1"/>
  <c r="P37" i="46" s="1"/>
  <c r="P38" i="46" s="1"/>
  <c r="E10" i="46"/>
  <c r="E11" i="46" s="1"/>
  <c r="E12" i="46" s="1"/>
  <c r="E13" i="46" s="1"/>
  <c r="E14" i="46" s="1"/>
  <c r="E15" i="46" s="1"/>
  <c r="E16" i="46" s="1"/>
  <c r="E17" i="46" s="1"/>
  <c r="E18" i="46" s="1"/>
  <c r="E19" i="46" s="1"/>
  <c r="E20" i="46" s="1"/>
  <c r="E21" i="46" s="1"/>
  <c r="E22" i="46" s="1"/>
  <c r="E23" i="46" s="1"/>
  <c r="E24" i="46" s="1"/>
  <c r="E25" i="46" s="1"/>
  <c r="E26" i="46" s="1"/>
  <c r="E27" i="46" s="1"/>
  <c r="E28" i="46" s="1"/>
  <c r="E29" i="46" s="1"/>
  <c r="E30" i="46" s="1"/>
  <c r="E31" i="46" s="1"/>
  <c r="E32" i="46" s="1"/>
  <c r="E33" i="46" s="1"/>
  <c r="E34" i="46" s="1"/>
  <c r="E35" i="46" s="1"/>
  <c r="E36" i="46" s="1"/>
  <c r="E37" i="46" s="1"/>
  <c r="F11" i="45"/>
  <c r="C11" i="45"/>
  <c r="Q7" i="28" l="1"/>
  <c r="N9" i="28"/>
  <c r="N10" i="28" s="1"/>
  <c r="N11" i="28" s="1"/>
  <c r="N12" i="28" s="1"/>
  <c r="N13" i="28" s="1"/>
  <c r="N14" i="28" s="1"/>
  <c r="N15" i="28" s="1"/>
  <c r="N16" i="28" s="1"/>
  <c r="N17" i="28" s="1"/>
  <c r="N18" i="28" s="1"/>
  <c r="N19" i="28" s="1"/>
  <c r="N20" i="28" s="1"/>
  <c r="N21" i="28" s="1"/>
  <c r="N22" i="28" s="1"/>
  <c r="N23" i="28" s="1"/>
  <c r="N24" i="28" s="1"/>
  <c r="N25" i="28" s="1"/>
  <c r="N26" i="28" s="1"/>
  <c r="N27" i="28" s="1"/>
  <c r="N28" i="28" s="1"/>
  <c r="N29" i="28" s="1"/>
  <c r="N30" i="28" s="1"/>
  <c r="N31" i="28" s="1"/>
  <c r="N32" i="28" s="1"/>
  <c r="N33" i="28" s="1"/>
  <c r="N34" i="28" s="1"/>
  <c r="N35" i="28" s="1"/>
  <c r="N36" i="28" s="1"/>
  <c r="N37" i="28" s="1"/>
  <c r="N38" i="28" s="1"/>
  <c r="N39" i="28" s="1"/>
  <c r="J61" i="46"/>
  <c r="U52" i="46"/>
  <c r="U53" i="46" s="1"/>
  <c r="U63" i="46"/>
  <c r="J63" i="46"/>
  <c r="U62" i="46"/>
  <c r="L41" i="43"/>
  <c r="F11" i="43"/>
  <c r="C11" i="43"/>
  <c r="H52" i="45"/>
  <c r="E52" i="45"/>
  <c r="B45" i="45"/>
  <c r="F13" i="45"/>
  <c r="F14" i="45" s="1"/>
  <c r="F15" i="45" s="1"/>
  <c r="F16" i="45" s="1"/>
  <c r="F17" i="45" s="1"/>
  <c r="F18" i="45" s="1"/>
  <c r="F19" i="45" s="1"/>
  <c r="F20" i="45" s="1"/>
  <c r="F21" i="45" s="1"/>
  <c r="F22" i="45" s="1"/>
  <c r="F23" i="45" s="1"/>
  <c r="F24" i="45" s="1"/>
  <c r="F25" i="45" s="1"/>
  <c r="F26" i="45" s="1"/>
  <c r="F27" i="45" s="1"/>
  <c r="F28" i="45" s="1"/>
  <c r="F29" i="45" s="1"/>
  <c r="F30" i="45" s="1"/>
  <c r="F31" i="45" s="1"/>
  <c r="F32" i="45" s="1"/>
  <c r="F33" i="45" s="1"/>
  <c r="F34" i="45" s="1"/>
  <c r="F35" i="45" s="1"/>
  <c r="F36" i="45" s="1"/>
  <c r="F37" i="45" s="1"/>
  <c r="F38" i="45" s="1"/>
  <c r="F39" i="45" s="1"/>
  <c r="F40" i="45" s="1"/>
  <c r="F41" i="45" s="1"/>
  <c r="F42" i="45" s="1"/>
  <c r="F43" i="45" s="1"/>
  <c r="C13" i="45"/>
  <c r="C14" i="45" s="1"/>
  <c r="C15" i="45" s="1"/>
  <c r="C16" i="45" s="1"/>
  <c r="C17" i="45" s="1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Q9" i="28" l="1"/>
  <c r="Q10" i="28" s="1"/>
  <c r="Q11" i="28" s="1"/>
  <c r="Q12" i="28" s="1"/>
  <c r="Q13" i="28" s="1"/>
  <c r="Q14" i="28" s="1"/>
  <c r="Q15" i="28" s="1"/>
  <c r="Q16" i="28" s="1"/>
  <c r="Q17" i="28" s="1"/>
  <c r="Q18" i="28" s="1"/>
  <c r="Q19" i="28" s="1"/>
  <c r="Q20" i="28" s="1"/>
  <c r="Q21" i="28" s="1"/>
  <c r="Q22" i="28" s="1"/>
  <c r="Q23" i="28" s="1"/>
  <c r="Q24" i="28" s="1"/>
  <c r="Q25" i="28" s="1"/>
  <c r="Q26" i="28" s="1"/>
  <c r="Q27" i="28" s="1"/>
  <c r="Q28" i="28" s="1"/>
  <c r="Q29" i="28" s="1"/>
  <c r="Q30" i="28" s="1"/>
  <c r="Q31" i="28" s="1"/>
  <c r="Q32" i="28" s="1"/>
  <c r="Q33" i="28" s="1"/>
  <c r="Q34" i="28" s="1"/>
  <c r="Q35" i="28" s="1"/>
  <c r="Q36" i="28" s="1"/>
  <c r="Q37" i="28" s="1"/>
  <c r="Q38" i="28" s="1"/>
  <c r="Q39" i="28" s="1"/>
  <c r="T7" i="28"/>
  <c r="S32" i="8"/>
  <c r="S60" i="8"/>
  <c r="S51" i="8"/>
  <c r="S20" i="8"/>
  <c r="S28" i="8"/>
  <c r="S57" i="8"/>
  <c r="S16" i="8"/>
  <c r="S48" i="8"/>
  <c r="S49" i="8" s="1"/>
  <c r="H54" i="45"/>
  <c r="H55" i="45"/>
  <c r="H51" i="43"/>
  <c r="E53" i="43"/>
  <c r="E52" i="43" s="1"/>
  <c r="H53" i="43"/>
  <c r="H52" i="43" s="1"/>
  <c r="G47" i="31"/>
  <c r="T9" i="28" l="1"/>
  <c r="T10" i="28" s="1"/>
  <c r="T11" i="28" s="1"/>
  <c r="T12" i="28" s="1"/>
  <c r="T13" i="28" s="1"/>
  <c r="T14" i="28" s="1"/>
  <c r="T15" i="28" s="1"/>
  <c r="T16" i="28" s="1"/>
  <c r="T17" i="28" s="1"/>
  <c r="T18" i="28" s="1"/>
  <c r="T19" i="28" s="1"/>
  <c r="T20" i="28" s="1"/>
  <c r="T21" i="28" s="1"/>
  <c r="T22" i="28" s="1"/>
  <c r="T23" i="28" s="1"/>
  <c r="T24" i="28" s="1"/>
  <c r="T25" i="28" s="1"/>
  <c r="T26" i="28" s="1"/>
  <c r="T27" i="28" s="1"/>
  <c r="T28" i="28" s="1"/>
  <c r="T29" i="28" s="1"/>
  <c r="T30" i="28" s="1"/>
  <c r="T31" i="28" s="1"/>
  <c r="T32" i="28" s="1"/>
  <c r="T33" i="28" s="1"/>
  <c r="T34" i="28" s="1"/>
  <c r="T35" i="28" s="1"/>
  <c r="T36" i="28" s="1"/>
  <c r="T37" i="28" s="1"/>
  <c r="T38" i="28" s="1"/>
  <c r="T39" i="28" s="1"/>
  <c r="W7" i="28"/>
  <c r="H68" i="45"/>
  <c r="H70" i="45" s="1"/>
  <c r="H56" i="45"/>
  <c r="H58" i="45" s="1"/>
  <c r="Q55" i="43"/>
  <c r="H54" i="43"/>
  <c r="H55" i="43"/>
  <c r="J56" i="31"/>
  <c r="J59" i="31" s="1"/>
  <c r="J47" i="31"/>
  <c r="J46" i="31" s="1"/>
  <c r="G46" i="31"/>
  <c r="J45" i="31"/>
  <c r="G45" i="31"/>
  <c r="H37" i="31"/>
  <c r="H38" i="31" s="1"/>
  <c r="H39" i="31" s="1"/>
  <c r="H7" i="31"/>
  <c r="E7" i="31"/>
  <c r="J60" i="30"/>
  <c r="J59" i="30" s="1"/>
  <c r="G60" i="30"/>
  <c r="G59" i="30" s="1"/>
  <c r="J58" i="30"/>
  <c r="G58" i="30"/>
  <c r="J50" i="30"/>
  <c r="J49" i="30" s="1"/>
  <c r="J48" i="30"/>
  <c r="G50" i="30"/>
  <c r="G49" i="30" s="1"/>
  <c r="G48" i="30"/>
  <c r="G64" i="25"/>
  <c r="G63" i="25" s="1"/>
  <c r="J64" i="25"/>
  <c r="J63" i="25" s="1"/>
  <c r="J51" i="25"/>
  <c r="J53" i="25"/>
  <c r="J52" i="25" s="1"/>
  <c r="J57" i="8"/>
  <c r="J56" i="8" s="1"/>
  <c r="G57" i="8"/>
  <c r="G56" i="8" s="1"/>
  <c r="H7" i="8"/>
  <c r="E7" i="8"/>
  <c r="J62" i="20"/>
  <c r="Z7" i="28" l="1"/>
  <c r="W9" i="28"/>
  <c r="W10" i="28" s="1"/>
  <c r="W11" i="28" s="1"/>
  <c r="W12" i="28" s="1"/>
  <c r="W13" i="28" s="1"/>
  <c r="W14" i="28" s="1"/>
  <c r="W15" i="28" s="1"/>
  <c r="W16" i="28" s="1"/>
  <c r="W17" i="28" s="1"/>
  <c r="W18" i="28" s="1"/>
  <c r="W19" i="28" s="1"/>
  <c r="W20" i="28" s="1"/>
  <c r="W21" i="28" s="1"/>
  <c r="W22" i="28" s="1"/>
  <c r="W23" i="28" s="1"/>
  <c r="W24" i="28" s="1"/>
  <c r="W25" i="28" s="1"/>
  <c r="W26" i="28" s="1"/>
  <c r="W27" i="28" s="1"/>
  <c r="W28" i="28" s="1"/>
  <c r="W29" i="28" s="1"/>
  <c r="W30" i="28" s="1"/>
  <c r="W31" i="28" s="1"/>
  <c r="W32" i="28" s="1"/>
  <c r="W33" i="28" s="1"/>
  <c r="W34" i="28" s="1"/>
  <c r="W35" i="28" s="1"/>
  <c r="W36" i="28" s="1"/>
  <c r="W37" i="28" s="1"/>
  <c r="W38" i="28" s="1"/>
  <c r="W39" i="28" s="1"/>
  <c r="J61" i="30"/>
  <c r="J62" i="30"/>
  <c r="Q68" i="43"/>
  <c r="Q70" i="43" s="1"/>
  <c r="J54" i="25"/>
  <c r="J65" i="25"/>
  <c r="Q56" i="43"/>
  <c r="Q58" i="43" s="1"/>
  <c r="H56" i="43"/>
  <c r="H58" i="43" s="1"/>
  <c r="H68" i="43"/>
  <c r="H70" i="43" s="1"/>
  <c r="J58" i="8"/>
  <c r="J48" i="31"/>
  <c r="J51" i="30"/>
  <c r="J52" i="30"/>
  <c r="J63" i="30"/>
  <c r="J55" i="25"/>
  <c r="J66" i="25"/>
  <c r="J67" i="25"/>
  <c r="J69" i="25" s="1"/>
  <c r="J48" i="8"/>
  <c r="J63" i="20"/>
  <c r="J49" i="20"/>
  <c r="Z9" i="28" l="1"/>
  <c r="Z10" i="28" s="1"/>
  <c r="Z11" i="28" s="1"/>
  <c r="Z12" i="28" s="1"/>
  <c r="Z13" i="28" s="1"/>
  <c r="Z14" i="28" s="1"/>
  <c r="Z15" i="28" s="1"/>
  <c r="Z16" i="28" s="1"/>
  <c r="Z17" i="28" s="1"/>
  <c r="Z18" i="28" s="1"/>
  <c r="Z19" i="28" s="1"/>
  <c r="Z20" i="28" s="1"/>
  <c r="Z21" i="28" s="1"/>
  <c r="Z22" i="28" s="1"/>
  <c r="Z23" i="28" s="1"/>
  <c r="Z24" i="28" s="1"/>
  <c r="Z25" i="28" s="1"/>
  <c r="Z26" i="28" s="1"/>
  <c r="Z27" i="28" s="1"/>
  <c r="Z28" i="28" s="1"/>
  <c r="Z29" i="28" s="1"/>
  <c r="Z30" i="28" s="1"/>
  <c r="Z31" i="28" s="1"/>
  <c r="Z32" i="28" s="1"/>
  <c r="Z33" i="28" s="1"/>
  <c r="Z34" i="28" s="1"/>
  <c r="Z35" i="28" s="1"/>
  <c r="Z36" i="28" s="1"/>
  <c r="Z37" i="28" s="1"/>
  <c r="Z38" i="28" s="1"/>
  <c r="Z39" i="28" s="1"/>
  <c r="AC7" i="28"/>
  <c r="J56" i="25"/>
  <c r="J58" i="25" s="1"/>
  <c r="S36" i="8"/>
  <c r="S63" i="8"/>
  <c r="S64" i="8" s="1"/>
  <c r="J53" i="30"/>
  <c r="J50" i="8"/>
  <c r="S25" i="8" s="1"/>
  <c r="J53" i="20"/>
  <c r="S54" i="8" s="1"/>
  <c r="AC9" i="28" l="1"/>
  <c r="AC10" i="28" s="1"/>
  <c r="AC11" i="28" s="1"/>
  <c r="AC12" i="28" s="1"/>
  <c r="AC13" i="28" s="1"/>
  <c r="AC14" i="28" s="1"/>
  <c r="AC15" i="28" s="1"/>
  <c r="AC16" i="28" s="1"/>
  <c r="AC17" i="28" s="1"/>
  <c r="AC18" i="28" s="1"/>
  <c r="AC19" i="28" s="1"/>
  <c r="AC20" i="28" s="1"/>
  <c r="AC21" i="28" s="1"/>
  <c r="AC22" i="28" s="1"/>
  <c r="AC23" i="28" s="1"/>
  <c r="AC24" i="28" s="1"/>
  <c r="AC25" i="28" s="1"/>
  <c r="AC26" i="28" s="1"/>
  <c r="AC27" i="28" s="1"/>
  <c r="AC28" i="28" s="1"/>
  <c r="AC29" i="28" s="1"/>
  <c r="AC30" i="28" s="1"/>
  <c r="AC31" i="28" s="1"/>
  <c r="AC32" i="28" s="1"/>
  <c r="AC33" i="28" s="1"/>
  <c r="AC34" i="28" s="1"/>
  <c r="AC35" i="28" s="1"/>
  <c r="AC36" i="28" s="1"/>
  <c r="AC37" i="28" s="1"/>
  <c r="AC38" i="28" s="1"/>
  <c r="AC39" i="28" s="1"/>
  <c r="AF7" i="28"/>
  <c r="S21" i="8"/>
  <c r="S22" i="8" s="1"/>
  <c r="S17" i="8"/>
  <c r="S18" i="8" s="1"/>
  <c r="AF9" i="28" l="1"/>
  <c r="AF10" i="28" s="1"/>
  <c r="AF11" i="28" s="1"/>
  <c r="AF12" i="28" s="1"/>
  <c r="AF13" i="28" s="1"/>
  <c r="AF14" i="28" s="1"/>
  <c r="AF15" i="28" s="1"/>
  <c r="AF16" i="28" s="1"/>
  <c r="AF17" i="28" s="1"/>
  <c r="AF18" i="28" s="1"/>
  <c r="AF19" i="28" s="1"/>
  <c r="AF20" i="28" s="1"/>
  <c r="AF21" i="28" s="1"/>
  <c r="AF22" i="28" s="1"/>
  <c r="AF23" i="28" s="1"/>
  <c r="AF24" i="28" s="1"/>
  <c r="AF25" i="28" s="1"/>
  <c r="AF26" i="28" s="1"/>
  <c r="AF27" i="28" s="1"/>
  <c r="AF28" i="28" s="1"/>
  <c r="AF29" i="28" s="1"/>
  <c r="AF30" i="28" s="1"/>
  <c r="AF31" i="28" s="1"/>
  <c r="AF32" i="28" s="1"/>
  <c r="AF33" i="28" s="1"/>
  <c r="AF34" i="28" s="1"/>
  <c r="AF35" i="28" s="1"/>
  <c r="AF36" i="28" s="1"/>
  <c r="AF37" i="28" s="1"/>
  <c r="AF38" i="28" s="1"/>
  <c r="AF39" i="28" s="1"/>
  <c r="AI7" i="28"/>
  <c r="K45" i="43"/>
  <c r="B45" i="43"/>
  <c r="O13" i="43"/>
  <c r="O14" i="43" s="1"/>
  <c r="O15" i="43" s="1"/>
  <c r="O16" i="43" s="1"/>
  <c r="O17" i="43" s="1"/>
  <c r="O18" i="43" s="1"/>
  <c r="O19" i="43" s="1"/>
  <c r="O20" i="43" s="1"/>
  <c r="O21" i="43" s="1"/>
  <c r="O22" i="43" s="1"/>
  <c r="O23" i="43" s="1"/>
  <c r="O24" i="43" s="1"/>
  <c r="O25" i="43" s="1"/>
  <c r="O26" i="43" s="1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L13" i="43"/>
  <c r="L14" i="43" s="1"/>
  <c r="L15" i="43" s="1"/>
  <c r="L16" i="43" s="1"/>
  <c r="L17" i="43" s="1"/>
  <c r="L18" i="43" s="1"/>
  <c r="L19" i="43" s="1"/>
  <c r="L20" i="43" s="1"/>
  <c r="L21" i="43" s="1"/>
  <c r="L22" i="43" s="1"/>
  <c r="L23" i="43" s="1"/>
  <c r="L24" i="43" s="1"/>
  <c r="L25" i="43" s="1"/>
  <c r="L26" i="43" s="1"/>
  <c r="L27" i="43" s="1"/>
  <c r="L28" i="43" s="1"/>
  <c r="L29" i="43" s="1"/>
  <c r="L30" i="43" s="1"/>
  <c r="L31" i="43" s="1"/>
  <c r="L32" i="43" s="1"/>
  <c r="L33" i="43" s="1"/>
  <c r="L34" i="43" s="1"/>
  <c r="L35" i="43" s="1"/>
  <c r="L36" i="43" s="1"/>
  <c r="L37" i="43" s="1"/>
  <c r="L38" i="43" s="1"/>
  <c r="L39" i="43" s="1"/>
  <c r="L40" i="43" s="1"/>
  <c r="F13" i="43"/>
  <c r="F14" i="43" s="1"/>
  <c r="F15" i="43" s="1"/>
  <c r="F16" i="43" s="1"/>
  <c r="F17" i="43" s="1"/>
  <c r="F18" i="43" s="1"/>
  <c r="F19" i="43" s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F38" i="43" s="1"/>
  <c r="F39" i="43" s="1"/>
  <c r="F40" i="43" s="1"/>
  <c r="F41" i="43" s="1"/>
  <c r="F42" i="43" s="1"/>
  <c r="F43" i="43" s="1"/>
  <c r="C13" i="43"/>
  <c r="C14" i="43" s="1"/>
  <c r="C15" i="43" s="1"/>
  <c r="C16" i="43" s="1"/>
  <c r="C17" i="43" s="1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AI9" i="28" l="1"/>
  <c r="AI10" i="28" s="1"/>
  <c r="AI11" i="28" s="1"/>
  <c r="AI12" i="28" s="1"/>
  <c r="AI13" i="28" s="1"/>
  <c r="AI14" i="28" s="1"/>
  <c r="AI15" i="28" s="1"/>
  <c r="AI16" i="28" s="1"/>
  <c r="AI17" i="28" s="1"/>
  <c r="AI18" i="28" s="1"/>
  <c r="AI19" i="28" s="1"/>
  <c r="AI20" i="28" s="1"/>
  <c r="AI21" i="28" s="1"/>
  <c r="AI22" i="28" s="1"/>
  <c r="AI23" i="28" s="1"/>
  <c r="AI24" i="28" s="1"/>
  <c r="AI25" i="28" s="1"/>
  <c r="AI26" i="28" s="1"/>
  <c r="AI27" i="28" s="1"/>
  <c r="AI28" i="28" s="1"/>
  <c r="AI29" i="28" s="1"/>
  <c r="AI30" i="28" s="1"/>
  <c r="AI31" i="28" s="1"/>
  <c r="AI32" i="28" s="1"/>
  <c r="AI33" i="28" s="1"/>
  <c r="AI34" i="28" s="1"/>
  <c r="AI35" i="28" s="1"/>
  <c r="AI36" i="28" s="1"/>
  <c r="AI37" i="28" s="1"/>
  <c r="AI38" i="28" s="1"/>
  <c r="AI39" i="28" s="1"/>
  <c r="AL7" i="28"/>
  <c r="AL9" i="28" s="1"/>
  <c r="AL10" i="28" s="1"/>
  <c r="AL11" i="28" s="1"/>
  <c r="AL12" i="28" s="1"/>
  <c r="AL13" i="28" s="1"/>
  <c r="AL14" i="28" s="1"/>
  <c r="AL15" i="28" s="1"/>
  <c r="AL16" i="28" s="1"/>
  <c r="AL17" i="28" s="1"/>
  <c r="AL18" i="28" s="1"/>
  <c r="AL19" i="28" s="1"/>
  <c r="AL20" i="28" s="1"/>
  <c r="AL21" i="28" s="1"/>
  <c r="J60" i="31"/>
  <c r="E10" i="30" l="1"/>
  <c r="E11" i="30" s="1"/>
  <c r="E12" i="30" s="1"/>
  <c r="E13" i="30" s="1"/>
  <c r="E14" i="30" s="1"/>
  <c r="E15" i="30" s="1"/>
  <c r="E16" i="30" s="1"/>
  <c r="E17" i="30" s="1"/>
  <c r="E18" i="30" s="1"/>
  <c r="E19" i="30" s="1"/>
  <c r="E20" i="30" s="1"/>
  <c r="E21" i="30" s="1"/>
  <c r="E22" i="30" s="1"/>
  <c r="E23" i="30" s="1"/>
  <c r="E24" i="30" s="1"/>
  <c r="E25" i="30" s="1"/>
  <c r="E26" i="30" s="1"/>
  <c r="E27" i="30" s="1"/>
  <c r="E28" i="30" s="1"/>
  <c r="E29" i="30" s="1"/>
  <c r="E30" i="30" s="1"/>
  <c r="E31" i="30" s="1"/>
  <c r="E32" i="30" s="1"/>
  <c r="E33" i="30" s="1"/>
  <c r="E34" i="30" s="1"/>
  <c r="E35" i="30" s="1"/>
  <c r="E36" i="30" s="1"/>
  <c r="E37" i="30" s="1"/>
  <c r="J49" i="31"/>
  <c r="J50" i="31" s="1"/>
  <c r="H9" i="31"/>
  <c r="H10" i="31" s="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33" i="31" s="1"/>
  <c r="H34" i="31" s="1"/>
  <c r="H35" i="31" s="1"/>
  <c r="H36" i="31" s="1"/>
  <c r="E9" i="31"/>
  <c r="E10" i="31" s="1"/>
  <c r="E11" i="31" s="1"/>
  <c r="E12" i="31" s="1"/>
  <c r="E13" i="31" s="1"/>
  <c r="E14" i="31" s="1"/>
  <c r="E15" i="31" s="1"/>
  <c r="E16" i="31" s="1"/>
  <c r="E17" i="31" s="1"/>
  <c r="E18" i="31" s="1"/>
  <c r="E19" i="31" s="1"/>
  <c r="E20" i="31" s="1"/>
  <c r="E21" i="31" s="1"/>
  <c r="E22" i="31" s="1"/>
  <c r="E23" i="31" s="1"/>
  <c r="E24" i="31" s="1"/>
  <c r="E25" i="31" s="1"/>
  <c r="E26" i="31" s="1"/>
  <c r="E27" i="31" s="1"/>
  <c r="E28" i="31" s="1"/>
  <c r="E29" i="31" s="1"/>
  <c r="E30" i="31" s="1"/>
  <c r="E31" i="31" s="1"/>
  <c r="E32" i="31" s="1"/>
  <c r="E33" i="31" s="1"/>
  <c r="E34" i="31" s="1"/>
  <c r="E35" i="31" s="1"/>
  <c r="C6" i="31"/>
  <c r="H10" i="30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1" i="30" s="1"/>
  <c r="H32" i="30" s="1"/>
  <c r="H33" i="30" s="1"/>
  <c r="H34" i="30" s="1"/>
  <c r="H35" i="30" s="1"/>
  <c r="H36" i="30" s="1"/>
  <c r="H37" i="30" s="1"/>
  <c r="H38" i="30" s="1"/>
  <c r="H39" i="30" s="1"/>
  <c r="H40" i="30" s="1"/>
  <c r="H15" i="25"/>
  <c r="H16" i="25" s="1"/>
  <c r="H17" i="25" s="1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3" i="25" s="1"/>
  <c r="H34" i="25" s="1"/>
  <c r="H35" i="25" s="1"/>
  <c r="H36" i="25" s="1"/>
  <c r="H37" i="25" s="1"/>
  <c r="H38" i="25" s="1"/>
  <c r="H39" i="25" s="1"/>
  <c r="H40" i="25" s="1"/>
  <c r="H41" i="25" s="1"/>
  <c r="H42" i="25" s="1"/>
  <c r="H43" i="25" s="1"/>
  <c r="H44" i="25" s="1"/>
  <c r="H45" i="25" s="1"/>
  <c r="E36" i="31" l="1"/>
  <c r="S53" i="31"/>
  <c r="S54" i="31" s="1"/>
  <c r="S50" i="31"/>
  <c r="S51" i="31" s="1"/>
  <c r="S32" i="31" l="1"/>
  <c r="S36" i="31"/>
  <c r="S37" i="31"/>
  <c r="S33" i="31"/>
  <c r="E9" i="8"/>
  <c r="E10" i="8" s="1"/>
  <c r="E11" i="8" s="1"/>
  <c r="E12" i="8" s="1"/>
  <c r="E13" i="8" s="1"/>
  <c r="E14" i="8" s="1"/>
  <c r="E15" i="8" s="1"/>
  <c r="E16" i="8" s="1"/>
  <c r="E17" i="8" s="1"/>
  <c r="E18" i="8" s="1"/>
  <c r="E19" i="8" s="1"/>
  <c r="E20" i="8" s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H9" i="8"/>
  <c r="S61" i="8"/>
  <c r="S55" i="8"/>
  <c r="H10" i="8" l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S58" i="8"/>
  <c r="S52" i="8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34" i="8" l="1"/>
  <c r="H35" i="8" s="1"/>
  <c r="H36" i="8" s="1"/>
  <c r="H37" i="8" s="1"/>
  <c r="H38" i="8" s="1"/>
  <c r="H39" i="8" s="1"/>
  <c r="S38" i="31"/>
  <c r="S34" i="31"/>
  <c r="S24" i="8"/>
  <c r="J59" i="8" l="1"/>
  <c r="J60" i="8" l="1"/>
  <c r="S29" i="8" l="1"/>
  <c r="S30" i="8" s="1"/>
  <c r="S37" i="8"/>
  <c r="S33" i="8"/>
  <c r="E15" i="25" l="1"/>
  <c r="E16" i="25" s="1"/>
  <c r="E17" i="25" s="1"/>
  <c r="E18" i="25" s="1"/>
  <c r="E19" i="25" s="1"/>
  <c r="E20" i="25" s="1"/>
  <c r="E21" i="25" s="1"/>
  <c r="E22" i="25" s="1"/>
  <c r="E23" i="25" s="1"/>
  <c r="E24" i="25" s="1"/>
  <c r="E25" i="25" s="1"/>
  <c r="E26" i="25" s="1"/>
  <c r="E27" i="25" s="1"/>
  <c r="E28" i="25" s="1"/>
  <c r="E29" i="25" s="1"/>
  <c r="E30" i="25" s="1"/>
  <c r="E31" i="25" s="1"/>
  <c r="E32" i="25" s="1"/>
  <c r="E33" i="25" s="1"/>
  <c r="E34" i="25" s="1"/>
  <c r="E35" i="25" s="1"/>
  <c r="E36" i="25" s="1"/>
  <c r="E37" i="25" s="1"/>
  <c r="E38" i="25" s="1"/>
  <c r="E39" i="25" s="1"/>
  <c r="E40" i="25" s="1"/>
  <c r="E41" i="25" s="1"/>
  <c r="E42" i="25" s="1"/>
  <c r="E43" i="25" s="1"/>
  <c r="E44" i="25" s="1"/>
  <c r="E45" i="25" s="1"/>
  <c r="S26" i="8" l="1"/>
  <c r="C12" i="25" l="1"/>
  <c r="E10" i="20" l="1"/>
  <c r="E11" i="20" s="1"/>
  <c r="E12" i="20" s="1"/>
  <c r="E13" i="20" s="1"/>
  <c r="E14" i="20" s="1"/>
  <c r="E15" i="20" s="1"/>
  <c r="E16" i="20" s="1"/>
  <c r="E17" i="20" s="1"/>
  <c r="E18" i="20" s="1"/>
  <c r="E19" i="20" s="1"/>
  <c r="E20" i="20" s="1"/>
  <c r="E21" i="20" s="1"/>
  <c r="E22" i="20" s="1"/>
  <c r="E23" i="20" s="1"/>
  <c r="E24" i="20" s="1"/>
  <c r="E25" i="20" s="1"/>
  <c r="E26" i="20" s="1"/>
  <c r="E27" i="20" s="1"/>
  <c r="E28" i="20" s="1"/>
  <c r="E29" i="20" s="1"/>
  <c r="E30" i="20" s="1"/>
  <c r="E31" i="20" s="1"/>
  <c r="E32" i="20" s="1"/>
  <c r="E33" i="20" s="1"/>
  <c r="E34" i="20" s="1"/>
  <c r="E35" i="20" s="1"/>
  <c r="E36" i="20" s="1"/>
  <c r="E37" i="20" s="1"/>
  <c r="C6" i="8" l="1"/>
  <c r="S38" i="8" l="1"/>
  <c r="S34" i="8" l="1"/>
</calcChain>
</file>

<file path=xl/sharedStrings.xml><?xml version="1.0" encoding="utf-8"?>
<sst xmlns="http://schemas.openxmlformats.org/spreadsheetml/2006/main" count="802" uniqueCount="196">
  <si>
    <t>売上高</t>
    <rPh sb="0" eb="2">
      <t>ウリアゲ</t>
    </rPh>
    <rPh sb="2" eb="3">
      <t>ダカ</t>
    </rPh>
    <phoneticPr fontId="1"/>
  </si>
  <si>
    <t>店舗名：</t>
    <rPh sb="0" eb="2">
      <t>テンポ</t>
    </rPh>
    <rPh sb="2" eb="3">
      <t>メイ</t>
    </rPh>
    <phoneticPr fontId="1"/>
  </si>
  <si>
    <t>飲食業部門　店舗別 売上高集計表　　</t>
    <rPh sb="0" eb="3">
      <t>インショクギョウ</t>
    </rPh>
    <rPh sb="3" eb="5">
      <t>ブモン</t>
    </rPh>
    <rPh sb="6" eb="8">
      <t>テンポ</t>
    </rPh>
    <rPh sb="8" eb="9">
      <t>ベツ</t>
    </rPh>
    <rPh sb="10" eb="12">
      <t>ウリアゲ</t>
    </rPh>
    <rPh sb="12" eb="13">
      <t>ダカ</t>
    </rPh>
    <rPh sb="13" eb="16">
      <t>シュウケイヒョウ</t>
    </rPh>
    <phoneticPr fontId="1"/>
  </si>
  <si>
    <t>営業日</t>
    <rPh sb="0" eb="3">
      <t>エイギョウビ</t>
    </rPh>
    <phoneticPr fontId="1"/>
  </si>
  <si>
    <t>【月単位方式】　</t>
    <phoneticPr fontId="1"/>
  </si>
  <si>
    <t>【月単位方式】</t>
    <phoneticPr fontId="1"/>
  </si>
  <si>
    <t>【時短要請期間方式】</t>
    <phoneticPr fontId="1"/>
  </si>
  <si>
    <t>　</t>
    <phoneticPr fontId="1"/>
  </si>
  <si>
    <t>※１円未満を切り上げ</t>
    <phoneticPr fontId="1"/>
  </si>
  <si>
    <t>※千円未満を切り上げ</t>
    <rPh sb="1" eb="2">
      <t>セン</t>
    </rPh>
    <phoneticPr fontId="1"/>
  </si>
  <si>
    <t>日</t>
    <rPh sb="0" eb="1">
      <t>ヒ</t>
    </rPh>
    <phoneticPr fontId="1"/>
  </si>
  <si>
    <t>最も高い金額にチェック</t>
    <rPh sb="0" eb="1">
      <t>モット</t>
    </rPh>
    <rPh sb="2" eb="3">
      <t>タカ</t>
    </rPh>
    <rPh sb="4" eb="6">
      <t>キンガク</t>
    </rPh>
    <phoneticPr fontId="1"/>
  </si>
  <si>
    <t>選択方式</t>
  </si>
  <si>
    <t>休</t>
    <rPh sb="0" eb="1">
      <t>ヤス</t>
    </rPh>
    <phoneticPr fontId="1"/>
  </si>
  <si>
    <t>令和２年　参照 月　１日当たり売上高</t>
    <rPh sb="0" eb="2">
      <t>レイワ</t>
    </rPh>
    <rPh sb="3" eb="4">
      <t>ネン</t>
    </rPh>
    <rPh sb="5" eb="6">
      <t>サン</t>
    </rPh>
    <rPh sb="6" eb="8">
      <t>テルヅキ</t>
    </rPh>
    <rPh sb="8" eb="9">
      <t>ツキ</t>
    </rPh>
    <rPh sb="11" eb="12">
      <t>ニチ</t>
    </rPh>
    <rPh sb="12" eb="13">
      <t>ア</t>
    </rPh>
    <rPh sb="15" eb="17">
      <t>ウリアゲ</t>
    </rPh>
    <rPh sb="17" eb="18">
      <t>ダカ</t>
    </rPh>
    <phoneticPr fontId="1"/>
  </si>
  <si>
    <r>
      <t>＜売上高減少額方式算出表＞</t>
    </r>
    <r>
      <rPr>
        <sz val="12"/>
        <color rgb="FFFF0000"/>
        <rFont val="Meiryo UI"/>
        <family val="3"/>
        <charset val="128"/>
      </rPr>
      <t>【時間短縮要請期間】</t>
    </r>
    <rPh sb="14" eb="16">
      <t>ジカン</t>
    </rPh>
    <rPh sb="16" eb="18">
      <t>タンシュク</t>
    </rPh>
    <rPh sb="18" eb="20">
      <t>ヨウセイ</t>
    </rPh>
    <rPh sb="20" eb="22">
      <t>キカン</t>
    </rPh>
    <phoneticPr fontId="1"/>
  </si>
  <si>
    <t>売上高計算シート　記載の手引き</t>
    <rPh sb="0" eb="2">
      <t>ウリアゲ</t>
    </rPh>
    <rPh sb="2" eb="3">
      <t>ダカ</t>
    </rPh>
    <rPh sb="3" eb="5">
      <t>ケイサン</t>
    </rPh>
    <rPh sb="9" eb="11">
      <t>キサイ</t>
    </rPh>
    <rPh sb="12" eb="14">
      <t>テビ</t>
    </rPh>
    <phoneticPr fontId="1"/>
  </si>
  <si>
    <t xml:space="preserve">
</t>
    <phoneticPr fontId="1"/>
  </si>
  <si>
    <t>↓上の入力結果が自動計算されます</t>
    <rPh sb="1" eb="2">
      <t>ウエ</t>
    </rPh>
    <rPh sb="3" eb="5">
      <t>ニュウリョク</t>
    </rPh>
    <rPh sb="5" eb="7">
      <t>ケッカ</t>
    </rPh>
    <rPh sb="8" eb="10">
      <t>ジドウ</t>
    </rPh>
    <rPh sb="10" eb="12">
      <t>ケイサン</t>
    </rPh>
    <phoneticPr fontId="1"/>
  </si>
  <si>
    <t>定休日には「休」欄に〇を、「売上高」欄には売上高を入力ください。</t>
    <rPh sb="0" eb="3">
      <t>テイキュウビ</t>
    </rPh>
    <rPh sb="6" eb="7">
      <t>ヤス</t>
    </rPh>
    <rPh sb="8" eb="9">
      <t>ラン</t>
    </rPh>
    <rPh sb="14" eb="16">
      <t>ウリアゲ</t>
    </rPh>
    <rPh sb="16" eb="17">
      <t>ダカ</t>
    </rPh>
    <rPh sb="18" eb="19">
      <t>ラン</t>
    </rPh>
    <rPh sb="21" eb="23">
      <t>ウリアゲ</t>
    </rPh>
    <rPh sb="23" eb="24">
      <t>ダカ</t>
    </rPh>
    <rPh sb="25" eb="27">
      <t>ニュウリョク</t>
    </rPh>
    <phoneticPr fontId="1"/>
  </si>
  <si>
    <r>
      <t>＜売上高減少額方式算出表＞　</t>
    </r>
    <r>
      <rPr>
        <sz val="12"/>
        <color rgb="FFFF0000"/>
        <rFont val="Meiryo UI"/>
        <family val="3"/>
        <charset val="128"/>
      </rPr>
      <t>【参照期間】</t>
    </r>
    <rPh sb="4" eb="6">
      <t>ゲンショウ</t>
    </rPh>
    <rPh sb="6" eb="7">
      <t>ガク</t>
    </rPh>
    <phoneticPr fontId="1"/>
  </si>
  <si>
    <r>
      <t>飲食業部門　店舗別 売上高集計表　</t>
    </r>
    <r>
      <rPr>
        <sz val="16"/>
        <color rgb="FFFF0000"/>
        <rFont val="Meiryo UI"/>
        <family val="3"/>
        <charset val="128"/>
      </rPr>
      <t>【罹災特例】　</t>
    </r>
    <rPh sb="0" eb="3">
      <t>インショクギョウ</t>
    </rPh>
    <rPh sb="3" eb="5">
      <t>ブモン</t>
    </rPh>
    <rPh sb="6" eb="8">
      <t>テンポ</t>
    </rPh>
    <rPh sb="8" eb="9">
      <t>ベツ</t>
    </rPh>
    <rPh sb="10" eb="12">
      <t>ウリアゲ</t>
    </rPh>
    <rPh sb="12" eb="13">
      <t>ダカ</t>
    </rPh>
    <rPh sb="13" eb="16">
      <t>シュウケイヒョウ</t>
    </rPh>
    <phoneticPr fontId="1"/>
  </si>
  <si>
    <t>　</t>
    <phoneticPr fontId="1"/>
  </si>
  <si>
    <t>　　</t>
    <phoneticPr fontId="1"/>
  </si>
  <si>
    <t>令和２年　１日当たり売上高</t>
    <rPh sb="0" eb="2">
      <t>レイワ</t>
    </rPh>
    <rPh sb="3" eb="4">
      <t>ネン</t>
    </rPh>
    <rPh sb="6" eb="7">
      <t>ニチ</t>
    </rPh>
    <rPh sb="7" eb="8">
      <t>ア</t>
    </rPh>
    <rPh sb="10" eb="12">
      <t>ウリアゲ</t>
    </rPh>
    <rPh sb="12" eb="13">
      <t>ダカ</t>
    </rPh>
    <phoneticPr fontId="1"/>
  </si>
  <si>
    <t xml:space="preserve"> (ア)</t>
    <phoneticPr fontId="1"/>
  </si>
  <si>
    <t>2021　　令和３年</t>
    <rPh sb="6" eb="8">
      <t>レイワ</t>
    </rPh>
    <rPh sb="9" eb="10">
      <t>ネン</t>
    </rPh>
    <phoneticPr fontId="1"/>
  </si>
  <si>
    <t>2020　　令和２年</t>
    <rPh sb="6" eb="8">
      <t>レイワ</t>
    </rPh>
    <rPh sb="9" eb="10">
      <t>ネン</t>
    </rPh>
    <phoneticPr fontId="1"/>
  </si>
  <si>
    <t>＜売上高方式算出表＞ 【参照期間】</t>
    <rPh sb="1" eb="3">
      <t>ウリアゲ</t>
    </rPh>
    <rPh sb="3" eb="4">
      <t>ダカ</t>
    </rPh>
    <rPh sb="4" eb="6">
      <t>ホウシキ</t>
    </rPh>
    <rPh sb="6" eb="8">
      <t>サンシュツ</t>
    </rPh>
    <rPh sb="8" eb="9">
      <t>ヒョウ</t>
    </rPh>
    <phoneticPr fontId="1"/>
  </si>
  <si>
    <t>【新規開店特例】</t>
    <rPh sb="1" eb="3">
      <t>シンキ</t>
    </rPh>
    <rPh sb="3" eb="5">
      <t>カイテン</t>
    </rPh>
    <rPh sb="5" eb="7">
      <t>トクレイ</t>
    </rPh>
    <phoneticPr fontId="1"/>
  </si>
  <si>
    <t>売上高計算シート③【新規開店特例】</t>
    <phoneticPr fontId="1"/>
  </si>
  <si>
    <t>飲食業部門　店舗別 売上高集計表</t>
    <phoneticPr fontId="1"/>
  </si>
  <si>
    <t>令和３年</t>
    <rPh sb="0" eb="2">
      <t>レイワ</t>
    </rPh>
    <rPh sb="3" eb="4">
      <t>ネン</t>
    </rPh>
    <phoneticPr fontId="1"/>
  </si>
  <si>
    <t>６月計</t>
    <rPh sb="1" eb="2">
      <t>ツキ</t>
    </rPh>
    <rPh sb="2" eb="3">
      <t>ケイ</t>
    </rPh>
    <phoneticPr fontId="1"/>
  </si>
  <si>
    <t>７月計</t>
    <rPh sb="1" eb="2">
      <t>ツキ</t>
    </rPh>
    <rPh sb="2" eb="3">
      <t>ケイ</t>
    </rPh>
    <phoneticPr fontId="1"/>
  </si>
  <si>
    <t>８月計</t>
    <rPh sb="1" eb="2">
      <t>ツキ</t>
    </rPh>
    <rPh sb="2" eb="3">
      <t>ケイ</t>
    </rPh>
    <phoneticPr fontId="1"/>
  </si>
  <si>
    <t>９月計</t>
    <rPh sb="1" eb="2">
      <t>ツキ</t>
    </rPh>
    <rPh sb="2" eb="3">
      <t>ケイ</t>
    </rPh>
    <phoneticPr fontId="1"/>
  </si>
  <si>
    <t>10月計</t>
    <rPh sb="2" eb="3">
      <t>ツキ</t>
    </rPh>
    <rPh sb="3" eb="4">
      <t>ケイ</t>
    </rPh>
    <phoneticPr fontId="1"/>
  </si>
  <si>
    <t>11月計</t>
    <rPh sb="2" eb="3">
      <t>ツキ</t>
    </rPh>
    <rPh sb="3" eb="4">
      <t>ケイ</t>
    </rPh>
    <phoneticPr fontId="1"/>
  </si>
  <si>
    <t>12月計</t>
    <rPh sb="2" eb="3">
      <t>ツキ</t>
    </rPh>
    <rPh sb="3" eb="4">
      <t>ケイ</t>
    </rPh>
    <phoneticPr fontId="1"/>
  </si>
  <si>
    <t>１月計</t>
    <rPh sb="1" eb="2">
      <t>ツキ</t>
    </rPh>
    <rPh sb="2" eb="3">
      <t>ケイ</t>
    </rPh>
    <phoneticPr fontId="1"/>
  </si>
  <si>
    <t>２月計</t>
    <rPh sb="1" eb="2">
      <t>ツキ</t>
    </rPh>
    <rPh sb="2" eb="3">
      <t>ケイ</t>
    </rPh>
    <phoneticPr fontId="1"/>
  </si>
  <si>
    <t>３月計</t>
    <rPh sb="1" eb="2">
      <t>ツキ</t>
    </rPh>
    <rPh sb="2" eb="3">
      <t>ケイ</t>
    </rPh>
    <phoneticPr fontId="1"/>
  </si>
  <si>
    <t>４月計</t>
    <rPh sb="1" eb="2">
      <t>ツキ</t>
    </rPh>
    <rPh sb="2" eb="3">
      <t>ケイ</t>
    </rPh>
    <phoneticPr fontId="1"/>
  </si>
  <si>
    <t>店休日</t>
    <rPh sb="0" eb="3">
      <t>テンキュウビ</t>
    </rPh>
    <phoneticPr fontId="1"/>
  </si>
  <si>
    <t xml:space="preserve">  【新規開店特例】</t>
    <phoneticPr fontId="1"/>
  </si>
  <si>
    <r>
      <t>【罹災特例】　</t>
    </r>
    <r>
      <rPr>
        <b/>
        <sz val="16"/>
        <rFont val="Meiryo UI"/>
        <family val="3"/>
        <charset val="128"/>
      </rPr>
      <t xml:space="preserve">売上高計算シート④＜売上高方式算出表＞  </t>
    </r>
    <rPh sb="1" eb="3">
      <t>リサイ</t>
    </rPh>
    <rPh sb="3" eb="5">
      <t>トクレイ</t>
    </rPh>
    <rPh sb="7" eb="9">
      <t>ウリアゲ</t>
    </rPh>
    <rPh sb="9" eb="10">
      <t>ダカ</t>
    </rPh>
    <rPh sb="10" eb="12">
      <t>ケイサン</t>
    </rPh>
    <rPh sb="17" eb="19">
      <t>ウリアゲ</t>
    </rPh>
    <rPh sb="19" eb="20">
      <t>ダカ</t>
    </rPh>
    <rPh sb="20" eb="22">
      <t>ホウシキ</t>
    </rPh>
    <rPh sb="22" eb="24">
      <t>サンシュツ</t>
    </rPh>
    <rPh sb="24" eb="25">
      <t>ヒョウ</t>
    </rPh>
    <phoneticPr fontId="1"/>
  </si>
  <si>
    <t>※月を通して営業している場合は、日々の売上高の記入を省略し、各月計のみ売上高を記入することでも可</t>
  </si>
  <si>
    <t xml:space="preserve">売上高計算シート②－２＜売上高減少額方式算出表＞  </t>
    <rPh sb="0" eb="2">
      <t>ウリアゲ</t>
    </rPh>
    <rPh sb="2" eb="3">
      <t>ダカ</t>
    </rPh>
    <rPh sb="3" eb="5">
      <t>ケイサン</t>
    </rPh>
    <rPh sb="12" eb="14">
      <t>ウリアゲ</t>
    </rPh>
    <rPh sb="14" eb="15">
      <t>ダカ</t>
    </rPh>
    <rPh sb="15" eb="17">
      <t>ゲンショウ</t>
    </rPh>
    <rPh sb="17" eb="18">
      <t>ガク</t>
    </rPh>
    <rPh sb="18" eb="20">
      <t>ホウシキ</t>
    </rPh>
    <rPh sb="20" eb="22">
      <t>サンシュツ</t>
    </rPh>
    <rPh sb="22" eb="23">
      <t>ヒョウ</t>
    </rPh>
    <phoneticPr fontId="1"/>
  </si>
  <si>
    <t xml:space="preserve">売上高計算シート②－１＜売上高減少額方式算出表＞  </t>
    <rPh sb="0" eb="2">
      <t>ウリアゲ</t>
    </rPh>
    <rPh sb="2" eb="3">
      <t>ダカ</t>
    </rPh>
    <rPh sb="3" eb="5">
      <t>ケイサン</t>
    </rPh>
    <phoneticPr fontId="1"/>
  </si>
  <si>
    <t xml:space="preserve">売上高計算シート①＜売上高方式算出表＞   </t>
    <rPh sb="0" eb="2">
      <t>ウリアゲ</t>
    </rPh>
    <rPh sb="2" eb="3">
      <t>ダカ</t>
    </rPh>
    <rPh sb="3" eb="5">
      <t>ケイサン</t>
    </rPh>
    <phoneticPr fontId="1"/>
  </si>
  <si>
    <t>合　計</t>
    <rPh sb="0" eb="1">
      <t>ア</t>
    </rPh>
    <rPh sb="2" eb="3">
      <t>ケイ</t>
    </rPh>
    <phoneticPr fontId="1"/>
  </si>
  <si>
    <t>５月計</t>
    <rPh sb="1" eb="2">
      <t>ツキ</t>
    </rPh>
    <rPh sb="2" eb="3">
      <t>ケイ</t>
    </rPh>
    <phoneticPr fontId="1"/>
  </si>
  <si>
    <t>月</t>
  </si>
  <si>
    <r>
      <t>※売上高には、</t>
    </r>
    <r>
      <rPr>
        <u/>
        <sz val="12"/>
        <color rgb="FFFF0000"/>
        <rFont val="Meiryo UI"/>
        <family val="3"/>
        <charset val="128"/>
      </rPr>
      <t>消費税を除いた金額</t>
    </r>
    <r>
      <rPr>
        <sz val="12"/>
        <color rgb="FFFF0000"/>
        <rFont val="Meiryo UI"/>
        <family val="3"/>
        <charset val="128"/>
      </rPr>
      <t>を記載してください。</t>
    </r>
    <rPh sb="1" eb="3">
      <t>ウリアゲ</t>
    </rPh>
    <rPh sb="3" eb="4">
      <t>ダカ</t>
    </rPh>
    <rPh sb="7" eb="10">
      <t>ショウヒゼイ</t>
    </rPh>
    <rPh sb="11" eb="12">
      <t>ノゾ</t>
    </rPh>
    <rPh sb="14" eb="16">
      <t>キンガク</t>
    </rPh>
    <rPh sb="17" eb="19">
      <t>キサイ</t>
    </rPh>
    <phoneticPr fontId="1"/>
  </si>
  <si>
    <r>
      <t>※売上高には、</t>
    </r>
    <r>
      <rPr>
        <u/>
        <sz val="12"/>
        <color rgb="FFFF0000"/>
        <rFont val="Meiryo UI"/>
        <family val="3"/>
        <charset val="128"/>
      </rPr>
      <t>消費税を除いた金額</t>
    </r>
    <r>
      <rPr>
        <sz val="12"/>
        <color rgb="FFFF0000"/>
        <rFont val="Meiryo UI"/>
        <family val="3"/>
        <charset val="128"/>
      </rPr>
      <t>を記載してください。</t>
    </r>
    <phoneticPr fontId="1"/>
  </si>
  <si>
    <t>２月営業日</t>
    <rPh sb="2" eb="5">
      <t>エイギョウビ</t>
    </rPh>
    <phoneticPr fontId="1"/>
  </si>
  <si>
    <t>２月店休日</t>
    <rPh sb="2" eb="3">
      <t>テン</t>
    </rPh>
    <rPh sb="3" eb="4">
      <t>キュウ</t>
    </rPh>
    <rPh sb="4" eb="5">
      <t>ヒ</t>
    </rPh>
    <phoneticPr fontId="1"/>
  </si>
  <si>
    <t>※売上高については、日々の売上ではなく、ⒶとⒷに合計金額を直接入力することでも可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4" eb="26">
      <t>ゴウケイ</t>
    </rPh>
    <rPh sb="26" eb="28">
      <t>キンガク</t>
    </rPh>
    <rPh sb="29" eb="31">
      <t>チョクセツ</t>
    </rPh>
    <rPh sb="31" eb="33">
      <t>ニュウリョク</t>
    </rPh>
    <rPh sb="39" eb="40">
      <t>カ</t>
    </rPh>
    <phoneticPr fontId="1"/>
  </si>
  <si>
    <t>営業日数計</t>
    <rPh sb="0" eb="2">
      <t>エイギョウ</t>
    </rPh>
    <rPh sb="2" eb="4">
      <t>ニッスウ</t>
    </rPh>
    <rPh sb="4" eb="5">
      <t>ケイ</t>
    </rPh>
    <phoneticPr fontId="1"/>
  </si>
  <si>
    <t>令和３年　参照 月　１日当たり売上高</t>
    <rPh sb="0" eb="2">
      <t>レイワ</t>
    </rPh>
    <rPh sb="3" eb="4">
      <t>ネン</t>
    </rPh>
    <rPh sb="5" eb="6">
      <t>サン</t>
    </rPh>
    <rPh sb="6" eb="8">
      <t>テルヅキ</t>
    </rPh>
    <rPh sb="8" eb="9">
      <t>ツキ</t>
    </rPh>
    <rPh sb="11" eb="12">
      <t>ニチ</t>
    </rPh>
    <rPh sb="12" eb="13">
      <t>ア</t>
    </rPh>
    <rPh sb="15" eb="17">
      <t>ウリアゲ</t>
    </rPh>
    <rPh sb="17" eb="18">
      <t>ダカ</t>
    </rPh>
    <phoneticPr fontId="1"/>
  </si>
  <si>
    <t>令和２年売上高計</t>
    <rPh sb="0" eb="2">
      <t>レイワ</t>
    </rPh>
    <rPh sb="3" eb="4">
      <t>ネン</t>
    </rPh>
    <rPh sb="4" eb="6">
      <t>ウリアゲ</t>
    </rPh>
    <rPh sb="6" eb="7">
      <t>ダカ</t>
    </rPh>
    <rPh sb="7" eb="8">
      <t>ケイ</t>
    </rPh>
    <phoneticPr fontId="1"/>
  </si>
  <si>
    <t>令和２年営業日数計</t>
    <rPh sb="4" eb="6">
      <t>エイギョウ</t>
    </rPh>
    <rPh sb="6" eb="8">
      <t>ニッスウ</t>
    </rPh>
    <rPh sb="8" eb="9">
      <t>ケイ</t>
    </rPh>
    <phoneticPr fontId="1"/>
  </si>
  <si>
    <t>令和３年売上高計</t>
    <rPh sb="0" eb="2">
      <t>レイワ</t>
    </rPh>
    <rPh sb="3" eb="4">
      <t>ネン</t>
    </rPh>
    <rPh sb="4" eb="6">
      <t>ウリアゲ</t>
    </rPh>
    <rPh sb="6" eb="7">
      <t>ダカ</t>
    </rPh>
    <rPh sb="7" eb="8">
      <t>ケイ</t>
    </rPh>
    <phoneticPr fontId="1"/>
  </si>
  <si>
    <t>令和３年営業日数計</t>
    <rPh sb="4" eb="6">
      <t>エイギョウ</t>
    </rPh>
    <rPh sb="6" eb="8">
      <t>ニッスウ</t>
    </rPh>
    <rPh sb="8" eb="9">
      <t>ケイ</t>
    </rPh>
    <phoneticPr fontId="1"/>
  </si>
  <si>
    <t>(イ)</t>
    <phoneticPr fontId="1"/>
  </si>
  <si>
    <t>(ウ)</t>
    <phoneticPr fontId="1"/>
  </si>
  <si>
    <t>(エ)</t>
    <phoneticPr fontId="1"/>
  </si>
  <si>
    <t>２月営業日計</t>
    <rPh sb="1" eb="2">
      <t>ガツ</t>
    </rPh>
    <rPh sb="2" eb="5">
      <t>エイギョウビ</t>
    </rPh>
    <rPh sb="5" eb="6">
      <t>ケイ</t>
    </rPh>
    <phoneticPr fontId="1"/>
  </si>
  <si>
    <t>２月店休日</t>
    <rPh sb="1" eb="2">
      <t>ガツ</t>
    </rPh>
    <rPh sb="2" eb="3">
      <t>テン</t>
    </rPh>
    <rPh sb="3" eb="4">
      <t>キュウ</t>
    </rPh>
    <rPh sb="4" eb="5">
      <t>ヒ</t>
    </rPh>
    <phoneticPr fontId="1"/>
  </si>
  <si>
    <t>令和４年　時短要請期間　１日当たり売上高</t>
    <rPh sb="0" eb="2">
      <t>レイワ</t>
    </rPh>
    <rPh sb="3" eb="4">
      <t>ネン</t>
    </rPh>
    <rPh sb="5" eb="7">
      <t>ジタン</t>
    </rPh>
    <rPh sb="7" eb="9">
      <t>ヨウセイ</t>
    </rPh>
    <rPh sb="9" eb="11">
      <t>キカン</t>
    </rPh>
    <rPh sb="13" eb="14">
      <t>ニチ</t>
    </rPh>
    <rPh sb="14" eb="15">
      <t>ア</t>
    </rPh>
    <rPh sb="17" eb="19">
      <t>ウリアゲ</t>
    </rPh>
    <rPh sb="19" eb="20">
      <t>ダカ</t>
    </rPh>
    <phoneticPr fontId="1"/>
  </si>
  <si>
    <t>2022　　令和４年</t>
    <rPh sb="6" eb="8">
      <t>レイワ</t>
    </rPh>
    <rPh sb="9" eb="10">
      <t>ネン</t>
    </rPh>
    <phoneticPr fontId="1"/>
  </si>
  <si>
    <t>1日当たりの支払い額（上記×　(❶0.4、➋ 0.3) ）</t>
    <rPh sb="1" eb="2">
      <t>ニチ</t>
    </rPh>
    <rPh sb="2" eb="3">
      <t>ア</t>
    </rPh>
    <rPh sb="6" eb="8">
      <t>シハライ</t>
    </rPh>
    <rPh sb="9" eb="10">
      <t>ガク</t>
    </rPh>
    <phoneticPr fontId="1"/>
  </si>
  <si>
    <t>上限額</t>
    <rPh sb="0" eb="3">
      <t>ジョウゲンガク</t>
    </rPh>
    <phoneticPr fontId="1"/>
  </si>
  <si>
    <t>上限額（定額）</t>
    <rPh sb="0" eb="3">
      <t>ジョウゲンガク</t>
    </rPh>
    <rPh sb="4" eb="6">
      <t>テイガク</t>
    </rPh>
    <phoneticPr fontId="1"/>
  </si>
  <si>
    <t>A</t>
    <phoneticPr fontId="1"/>
  </si>
  <si>
    <t>B</t>
    <phoneticPr fontId="1"/>
  </si>
  <si>
    <t>(オ)</t>
    <phoneticPr fontId="1"/>
  </si>
  <si>
    <t>(カ)</t>
    <phoneticPr fontId="1"/>
  </si>
  <si>
    <t>『時短営業9時まで(認証店)』の場合のみ、最も高い金額にチェック</t>
    <rPh sb="1" eb="3">
      <t>ジタン</t>
    </rPh>
    <rPh sb="3" eb="5">
      <t>エイギョウ</t>
    </rPh>
    <rPh sb="6" eb="7">
      <t>ジ</t>
    </rPh>
    <rPh sb="10" eb="12">
      <t>ニンショウ</t>
    </rPh>
    <rPh sb="12" eb="13">
      <t>テン</t>
    </rPh>
    <rPh sb="16" eb="18">
      <t>バアイ</t>
    </rPh>
    <rPh sb="21" eb="22">
      <t>モット</t>
    </rPh>
    <rPh sb="23" eb="24">
      <t>タカ</t>
    </rPh>
    <rPh sb="25" eb="27">
      <t>キンガク</t>
    </rPh>
    <phoneticPr fontId="1"/>
  </si>
  <si>
    <t>２月売上高計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</si>
  <si>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平成31年　１日当たり売上高</t>
    <rPh sb="0" eb="2">
      <t>ヘイセイ</t>
    </rPh>
    <rPh sb="4" eb="5">
      <t>ネン</t>
    </rPh>
    <rPh sb="7" eb="8">
      <t>ニチ</t>
    </rPh>
    <rPh sb="8" eb="9">
      <t>ア</t>
    </rPh>
    <rPh sb="11" eb="13">
      <t>ウリアゲ</t>
    </rPh>
    <rPh sb="13" eb="14">
      <t>ダカ</t>
    </rPh>
    <phoneticPr fontId="1"/>
  </si>
  <si>
    <r>
      <t xml:space="preserve">  　　　</t>
    </r>
    <r>
      <rPr>
        <b/>
        <sz val="16"/>
        <color rgb="FFFF0000"/>
        <rFont val="Meiryo UI"/>
        <family val="3"/>
        <charset val="128"/>
      </rPr>
      <t>【罹災特例】</t>
    </r>
    <r>
      <rPr>
        <b/>
        <sz val="16"/>
        <color theme="1"/>
        <rFont val="Meiryo UI"/>
        <family val="3"/>
        <charset val="128"/>
      </rPr>
      <t xml:space="preserve"> 売上高計算シート⑤－１＜売上高減少額方式算出表＞  </t>
    </r>
    <phoneticPr fontId="1"/>
  </si>
  <si>
    <t>平成31年　参照 月　１日当たり売上高</t>
    <rPh sb="0" eb="2">
      <t>ヘイセイ</t>
    </rPh>
    <rPh sb="4" eb="5">
      <t>ネン</t>
    </rPh>
    <rPh sb="6" eb="7">
      <t>サン</t>
    </rPh>
    <rPh sb="7" eb="9">
      <t>テルヅキ</t>
    </rPh>
    <rPh sb="9" eb="10">
      <t>ツキ</t>
    </rPh>
    <rPh sb="12" eb="13">
      <t>ニチ</t>
    </rPh>
    <rPh sb="13" eb="14">
      <t>ア</t>
    </rPh>
    <rPh sb="16" eb="18">
      <t>ウリアゲ</t>
    </rPh>
    <rPh sb="18" eb="19">
      <t>ダカ</t>
    </rPh>
    <phoneticPr fontId="1"/>
  </si>
  <si>
    <t>2019　　平成31年</t>
    <rPh sb="6" eb="8">
      <t>ヘイセイ</t>
    </rPh>
    <rPh sb="10" eb="11">
      <t>ネン</t>
    </rPh>
    <phoneticPr fontId="1"/>
  </si>
  <si>
    <r>
      <t>　　　　</t>
    </r>
    <r>
      <rPr>
        <b/>
        <sz val="16"/>
        <color rgb="FFFF0000"/>
        <rFont val="Meiryo UI"/>
        <family val="3"/>
        <charset val="128"/>
      </rPr>
      <t>【罹災特例】</t>
    </r>
    <r>
      <rPr>
        <b/>
        <sz val="16"/>
        <color theme="1"/>
        <rFont val="Meiryo UI"/>
        <family val="3"/>
        <charset val="128"/>
      </rPr>
      <t xml:space="preserve">　売上高計算シート⑤－２＜売上高減少額方式算出表＞  </t>
    </r>
    <phoneticPr fontId="1"/>
  </si>
  <si>
    <t>　　　（（ア）ー（ウ））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</si>
  <si>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※売上高については、日々の売上ではなく、🄫とⒹに合計金額を直接入力することでも可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5" eb="27">
      <t>ゴウケイ</t>
    </rPh>
    <rPh sb="27" eb="29">
      <t>キンガク</t>
    </rPh>
    <rPh sb="30" eb="32">
      <t>チョクセツ</t>
    </rPh>
    <rPh sb="32" eb="34">
      <t>ニュウリョク</t>
    </rPh>
    <rPh sb="40" eb="41">
      <t>カ</t>
    </rPh>
    <phoneticPr fontId="1"/>
  </si>
  <si>
    <t>※売上高については、日々の売上ではなく、ⒺとⒻに合計金額を直接入力することでも可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4" eb="26">
      <t>ゴウケイ</t>
    </rPh>
    <rPh sb="26" eb="28">
      <t>キンガク</t>
    </rPh>
    <rPh sb="29" eb="31">
      <t>チョクセツ</t>
    </rPh>
    <rPh sb="31" eb="33">
      <t>ニュウリョク</t>
    </rPh>
    <rPh sb="39" eb="40">
      <t>カ</t>
    </rPh>
    <phoneticPr fontId="1"/>
  </si>
  <si>
    <t>※売上高については、日々の売上ではなく、ⒼとⒽに合計金額を直接入力することでも可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4" eb="26">
      <t>ゴウケイ</t>
    </rPh>
    <rPh sb="26" eb="28">
      <t>キンガク</t>
    </rPh>
    <rPh sb="29" eb="31">
      <t>チョクセツ</t>
    </rPh>
    <rPh sb="31" eb="33">
      <t>ニュウリョク</t>
    </rPh>
    <rPh sb="39" eb="40">
      <t>カ</t>
    </rPh>
    <phoneticPr fontId="1"/>
  </si>
  <si>
    <t>※売上高については、日々の売上ではなく、ⒸとⒹに合計金額を直接入力することでも可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4" eb="26">
      <t>ゴウケイ</t>
    </rPh>
    <rPh sb="26" eb="28">
      <t>キンガク</t>
    </rPh>
    <rPh sb="29" eb="31">
      <t>チョクセツ</t>
    </rPh>
    <rPh sb="31" eb="33">
      <t>ニュウリョク</t>
    </rPh>
    <rPh sb="39" eb="40">
      <t>カ</t>
    </rPh>
    <phoneticPr fontId="1"/>
  </si>
  <si>
    <t>令和４年営業日計</t>
    <rPh sb="0" eb="2">
      <t>レイワ</t>
    </rPh>
    <rPh sb="3" eb="4">
      <t>ネン</t>
    </rPh>
    <rPh sb="4" eb="7">
      <t>エイギョウビ</t>
    </rPh>
    <rPh sb="7" eb="8">
      <t>ケイ</t>
    </rPh>
    <phoneticPr fontId="1"/>
  </si>
  <si>
    <t>令和４年営業日計</t>
    <rPh sb="4" eb="7">
      <t>エイギョウビ</t>
    </rPh>
    <rPh sb="7" eb="8">
      <t>ケイ</t>
    </rPh>
    <phoneticPr fontId="1"/>
  </si>
  <si>
    <t>　　　（（イ）ー（エ））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</si>
  <si>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❶0.4　または　➋ 0.3</t>
    <phoneticPr fontId="1"/>
  </si>
  <si>
    <t xml:space="preserve">↓上の入力結果が自動計算されます </t>
    <rPh sb="1" eb="2">
      <t>ウエ</t>
    </rPh>
    <rPh sb="3" eb="5">
      <t>ニュウリョク</t>
    </rPh>
    <rPh sb="5" eb="7">
      <t>ケッカ</t>
    </rPh>
    <rPh sb="8" eb="10">
      <t>ジドウ</t>
    </rPh>
    <rPh sb="10" eb="12">
      <t>ケイサン</t>
    </rPh>
    <phoneticPr fontId="1"/>
  </si>
  <si>
    <t>　　　上記　×　0.3（千円未満切り上げ）</t>
    <rPh sb="3" eb="5">
      <t>ジョウキ</t>
    </rPh>
    <rPh sb="12" eb="14">
      <t>センエン</t>
    </rPh>
    <rPh sb="14" eb="16">
      <t>ミマン</t>
    </rPh>
    <rPh sb="16" eb="17">
      <t>キ</t>
    </rPh>
    <rPh sb="18" eb="19">
      <t>ア</t>
    </rPh>
    <phoneticPr fontId="1"/>
  </si>
  <si>
    <t>２月売上高</t>
    <rPh sb="1" eb="2">
      <t>ガツ</t>
    </rPh>
    <rPh sb="2" eb="4">
      <t>ウリアゲ</t>
    </rPh>
    <rPh sb="4" eb="5">
      <t>ダカ</t>
    </rPh>
    <phoneticPr fontId="1"/>
  </si>
  <si>
    <t>❶0.3　または　➋ 0.4</t>
    <phoneticPr fontId="1"/>
  </si>
  <si>
    <t>❶0.3　または　➋ 0.4</t>
    <phoneticPr fontId="1"/>
  </si>
  <si>
    <t>　　　●下記Bの最も高い金額が、200,000円を上回れば、200,000にチェック</t>
    <phoneticPr fontId="1"/>
  </si>
  <si>
    <t>選択方式</t>
    <phoneticPr fontId="1"/>
  </si>
  <si>
    <t>1日当たりの支払い額（売上高×　(❶0.3、➋0.4) ）</t>
    <rPh sb="1" eb="2">
      <t>ニチ</t>
    </rPh>
    <rPh sb="2" eb="3">
      <t>ア</t>
    </rPh>
    <rPh sb="6" eb="8">
      <t>シハライ</t>
    </rPh>
    <rPh sb="9" eb="10">
      <t>ガク</t>
    </rPh>
    <rPh sb="11" eb="13">
      <t>ウリアゲ</t>
    </rPh>
    <rPh sb="13" eb="14">
      <t>ダカ</t>
    </rPh>
    <phoneticPr fontId="1"/>
  </si>
  <si>
    <t>２月売上高計Ⓐ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</si>
  <si>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３月売上高計Ⓑ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</si>
  <si>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令和２年営業日数計（最大22日）</t>
    <rPh sb="0" eb="2">
      <t>レイワ</t>
    </rPh>
    <rPh sb="3" eb="4">
      <t>ネン</t>
    </rPh>
    <rPh sb="4" eb="6">
      <t>エイギョウ</t>
    </rPh>
    <rPh sb="6" eb="8">
      <t>ニッスウ</t>
    </rPh>
    <rPh sb="8" eb="9">
      <t>ケイ</t>
    </rPh>
    <phoneticPr fontId="1"/>
  </si>
  <si>
    <t>２月売上高計Ⓔ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</si>
  <si>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３月売上高計Ⓕ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</si>
  <si>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３月営業日</t>
    <rPh sb="2" eb="5">
      <t>エイギョウビ</t>
    </rPh>
    <phoneticPr fontId="1"/>
  </si>
  <si>
    <t>３月店休日</t>
    <rPh sb="2" eb="3">
      <t>テン</t>
    </rPh>
    <rPh sb="3" eb="4">
      <t>キュウ</t>
    </rPh>
    <rPh sb="4" eb="5">
      <t>ヒ</t>
    </rPh>
    <phoneticPr fontId="1"/>
  </si>
  <si>
    <t>２月売上高計🄫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</si>
  <si>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３月売上高計Ⓓ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</si>
  <si>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※令和２年２月・３月の２か月間</t>
    <rPh sb="1" eb="3">
      <t>レイワ</t>
    </rPh>
    <rPh sb="4" eb="5">
      <t>ネン</t>
    </rPh>
    <rPh sb="6" eb="7">
      <t>ツキ</t>
    </rPh>
    <rPh sb="9" eb="10">
      <t>ガツ</t>
    </rPh>
    <rPh sb="13" eb="14">
      <t>ゲツ</t>
    </rPh>
    <rPh sb="14" eb="15">
      <t>カン</t>
    </rPh>
    <phoneticPr fontId="1"/>
  </si>
  <si>
    <t>※令和３年２月・３月の２か月間</t>
    <rPh sb="1" eb="3">
      <t>レイワ</t>
    </rPh>
    <rPh sb="4" eb="5">
      <t>ネン</t>
    </rPh>
    <rPh sb="6" eb="7">
      <t>ツキ</t>
    </rPh>
    <rPh sb="9" eb="10">
      <t>ガツ</t>
    </rPh>
    <rPh sb="13" eb="14">
      <t>ゲツ</t>
    </rPh>
    <rPh sb="14" eb="15">
      <t>カン</t>
    </rPh>
    <phoneticPr fontId="1"/>
  </si>
  <si>
    <t>令和２年2/14～3/6　売上高計</t>
    <rPh sb="0" eb="2">
      <t>レイワ</t>
    </rPh>
    <rPh sb="3" eb="4">
      <t>ネン</t>
    </rPh>
    <phoneticPr fontId="1"/>
  </si>
  <si>
    <t>２月売上高計Ⓖ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</si>
  <si>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３月売上高計Ⓗ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</si>
  <si>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※令和３年2/14から3/6までの21日間</t>
    <rPh sb="1" eb="3">
      <t>レイワ</t>
    </rPh>
    <phoneticPr fontId="1"/>
  </si>
  <si>
    <t>　※令和４年２月、３月の２か月間</t>
    <rPh sb="2" eb="4">
      <t>レイワ</t>
    </rPh>
    <rPh sb="5" eb="6">
      <t>ネン</t>
    </rPh>
    <rPh sb="7" eb="8">
      <t>ツキ</t>
    </rPh>
    <rPh sb="10" eb="11">
      <t>ガツ</t>
    </rPh>
    <rPh sb="14" eb="16">
      <t>ゲツカン</t>
    </rPh>
    <phoneticPr fontId="1"/>
  </si>
  <si>
    <t>３月営業日計</t>
    <rPh sb="1" eb="2">
      <t>ガツ</t>
    </rPh>
    <rPh sb="2" eb="5">
      <t>エイギョウビ</t>
    </rPh>
    <rPh sb="5" eb="6">
      <t>ケイ</t>
    </rPh>
    <phoneticPr fontId="1"/>
  </si>
  <si>
    <t>３月店休日</t>
    <rPh sb="1" eb="2">
      <t>ガツ</t>
    </rPh>
    <rPh sb="2" eb="3">
      <t>テン</t>
    </rPh>
    <rPh sb="3" eb="4">
      <t>キュウ</t>
    </rPh>
    <rPh sb="4" eb="5">
      <t>ヒ</t>
    </rPh>
    <phoneticPr fontId="1"/>
  </si>
  <si>
    <t>令和４年２月、３月売上高計</t>
    <rPh sb="0" eb="2">
      <t>レイワ</t>
    </rPh>
    <rPh sb="3" eb="4">
      <t>ネン</t>
    </rPh>
    <rPh sb="5" eb="6">
      <t>ガツ</t>
    </rPh>
    <rPh sb="8" eb="9">
      <t>ガツ</t>
    </rPh>
    <rPh sb="9" eb="11">
      <t>ウリアゲ</t>
    </rPh>
    <rPh sb="11" eb="12">
      <t>ダカ</t>
    </rPh>
    <rPh sb="12" eb="13">
      <t>ケイ</t>
    </rPh>
    <phoneticPr fontId="1"/>
  </si>
  <si>
    <t>※令和４年2/14から3/6までの21日間</t>
    <rPh sb="1" eb="3">
      <t>レイワ</t>
    </rPh>
    <phoneticPr fontId="1"/>
  </si>
  <si>
    <t>令和２年2/14～3/6 売上高計</t>
    <rPh sb="0" eb="2">
      <t>レイワ</t>
    </rPh>
    <rPh sb="3" eb="4">
      <t>ネン</t>
    </rPh>
    <phoneticPr fontId="1"/>
  </si>
  <si>
    <t>令和３年2/14～3/6 売上高計</t>
    <rPh sb="0" eb="2">
      <t>レイワ</t>
    </rPh>
    <rPh sb="3" eb="4">
      <t>ネン</t>
    </rPh>
    <phoneticPr fontId="1"/>
  </si>
  <si>
    <t>令和４年2/14～3/6 売上高計</t>
    <rPh sb="0" eb="2">
      <t>レイワ</t>
    </rPh>
    <rPh sb="3" eb="4">
      <t>ネン</t>
    </rPh>
    <phoneticPr fontId="1"/>
  </si>
  <si>
    <t>令和４年営業日計（最大21日）</t>
    <rPh sb="0" eb="2">
      <t>レイワ</t>
    </rPh>
    <rPh sb="3" eb="4">
      <t>ネン</t>
    </rPh>
    <rPh sb="4" eb="7">
      <t>エイギョウビ</t>
    </rPh>
    <rPh sb="7" eb="8">
      <t>ケイ</t>
    </rPh>
    <rPh sb="9" eb="11">
      <t>サイダイ</t>
    </rPh>
    <rPh sb="13" eb="14">
      <t>ニチ</t>
    </rPh>
    <phoneticPr fontId="1"/>
  </si>
  <si>
    <t>３月売上高計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</si>
  <si>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３月営業日</t>
    <rPh sb="1" eb="2">
      <t>ガツ</t>
    </rPh>
    <rPh sb="2" eb="5">
      <t>エイギョウビ</t>
    </rPh>
    <phoneticPr fontId="1"/>
  </si>
  <si>
    <t>※平成31年２月・３月の２か月間</t>
    <rPh sb="1" eb="3">
      <t>ヘイセイ</t>
    </rPh>
    <rPh sb="5" eb="6">
      <t>ネン</t>
    </rPh>
    <rPh sb="7" eb="8">
      <t>ツキ</t>
    </rPh>
    <rPh sb="10" eb="11">
      <t>ガツ</t>
    </rPh>
    <rPh sb="14" eb="15">
      <t>ゲツ</t>
    </rPh>
    <rPh sb="15" eb="16">
      <t>カン</t>
    </rPh>
    <phoneticPr fontId="1"/>
  </si>
  <si>
    <t>※令和４年2/14から3/6までの21日間</t>
    <rPh sb="1" eb="3">
      <t>レイワ</t>
    </rPh>
    <rPh sb="4" eb="5">
      <t>ネン</t>
    </rPh>
    <phoneticPr fontId="1"/>
  </si>
  <si>
    <t>令和４年2月14日~3月6日 売上高計</t>
    <rPh sb="0" eb="2">
      <t>レイワ</t>
    </rPh>
    <rPh sb="3" eb="4">
      <t>ネン</t>
    </rPh>
    <rPh sb="5" eb="6">
      <t>ガツ</t>
    </rPh>
    <rPh sb="8" eb="9">
      <t>ニチ</t>
    </rPh>
    <rPh sb="11" eb="12">
      <t>ガツ</t>
    </rPh>
    <rPh sb="13" eb="14">
      <t>ニチ</t>
    </rPh>
    <rPh sb="15" eb="17">
      <t>ウリアゲ</t>
    </rPh>
    <rPh sb="17" eb="18">
      <t>ダカ</t>
    </rPh>
    <rPh sb="18" eb="19">
      <t>ケイ</t>
    </rPh>
    <phoneticPr fontId="1"/>
  </si>
  <si>
    <t>①（参照）月単位方式　平成31年２月、３月（ア）</t>
    <rPh sb="11" eb="13">
      <t>ヘイセイ</t>
    </rPh>
    <rPh sb="20" eb="21">
      <t>ガツ</t>
    </rPh>
    <phoneticPr fontId="1"/>
  </si>
  <si>
    <t>　　時短要請期間　令和４年２月、３月（ウ）</t>
    <rPh sb="2" eb="4">
      <t>ジタン</t>
    </rPh>
    <rPh sb="4" eb="6">
      <t>ヨウセイ</t>
    </rPh>
    <rPh sb="6" eb="8">
      <t>キカン</t>
    </rPh>
    <rPh sb="9" eb="11">
      <t>レイワ</t>
    </rPh>
    <rPh sb="12" eb="13">
      <t>ネン</t>
    </rPh>
    <rPh sb="14" eb="15">
      <t>ツキ</t>
    </rPh>
    <rPh sb="17" eb="18">
      <t>ガツ</t>
    </rPh>
    <phoneticPr fontId="1"/>
  </si>
  <si>
    <t>　　時短要請期間　令和４年２/14～３/６（エ）</t>
    <rPh sb="2" eb="4">
      <t>ジタン</t>
    </rPh>
    <rPh sb="4" eb="6">
      <t>ヨウセイ</t>
    </rPh>
    <rPh sb="6" eb="8">
      <t>キカン</t>
    </rPh>
    <rPh sb="9" eb="11">
      <t>レイワ</t>
    </rPh>
    <rPh sb="12" eb="13">
      <t>ネン</t>
    </rPh>
    <phoneticPr fontId="1"/>
  </si>
  <si>
    <t>２月売上高計©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</si>
  <si>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※平成31年2/14から3/6までの21日間</t>
    <rPh sb="1" eb="3">
      <t>ヘイセイ</t>
    </rPh>
    <rPh sb="5" eb="6">
      <t>ネン</t>
    </rPh>
    <phoneticPr fontId="1"/>
  </si>
  <si>
    <t>平成31年売上高計</t>
    <rPh sb="0" eb="2">
      <t>ヘイセイ</t>
    </rPh>
    <rPh sb="4" eb="5">
      <t>ネン</t>
    </rPh>
    <rPh sb="5" eb="7">
      <t>ウリアゲ</t>
    </rPh>
    <rPh sb="7" eb="8">
      <t>ダカ</t>
    </rPh>
    <rPh sb="8" eb="9">
      <t>ケイ</t>
    </rPh>
    <phoneticPr fontId="1"/>
  </si>
  <si>
    <t>平成31年2/14～3/6　売上高計</t>
    <rPh sb="0" eb="2">
      <t>ヘイセイ</t>
    </rPh>
    <rPh sb="4" eb="5">
      <t>ネン</t>
    </rPh>
    <phoneticPr fontId="1"/>
  </si>
  <si>
    <t>平成31年営業日数計（最大21日）</t>
    <rPh sb="0" eb="2">
      <t>ヘイセイ</t>
    </rPh>
    <rPh sb="4" eb="5">
      <t>ネン</t>
    </rPh>
    <rPh sb="5" eb="7">
      <t>エイギョウ</t>
    </rPh>
    <rPh sb="7" eb="9">
      <t>ニッスウ</t>
    </rPh>
    <rPh sb="9" eb="10">
      <t>ケイ</t>
    </rPh>
    <phoneticPr fontId="1"/>
  </si>
  <si>
    <t>【時短要請期間方式】</t>
    <phoneticPr fontId="1"/>
  </si>
  <si>
    <t>令和３年2/14～3/6　売上高計</t>
    <rPh sb="0" eb="2">
      <t>レイワ</t>
    </rPh>
    <rPh sb="3" eb="4">
      <t>ネン</t>
    </rPh>
    <phoneticPr fontId="1"/>
  </si>
  <si>
    <t>平成31年営業日数計</t>
    <rPh sb="0" eb="2">
      <t>ヘイセイ</t>
    </rPh>
    <rPh sb="5" eb="7">
      <t>エイギョウ</t>
    </rPh>
    <rPh sb="7" eb="9">
      <t>ニッスウ</t>
    </rPh>
    <rPh sb="9" eb="10">
      <t>ケイ</t>
    </rPh>
    <phoneticPr fontId="1"/>
  </si>
  <si>
    <t>平成31年2/14～3/6 売上高計</t>
    <rPh sb="0" eb="2">
      <t>ヘイセイ</t>
    </rPh>
    <rPh sb="4" eb="5">
      <t>ネン</t>
    </rPh>
    <phoneticPr fontId="1"/>
  </si>
  <si>
    <t>※令和2年２月・３月の２か月間</t>
    <rPh sb="1" eb="3">
      <t>レイワ</t>
    </rPh>
    <rPh sb="4" eb="5">
      <t>ネン</t>
    </rPh>
    <rPh sb="6" eb="7">
      <t>ツキ</t>
    </rPh>
    <rPh sb="9" eb="10">
      <t>ガツ</t>
    </rPh>
    <rPh sb="13" eb="14">
      <t>ゲツ</t>
    </rPh>
    <rPh sb="14" eb="15">
      <t>カン</t>
    </rPh>
    <phoneticPr fontId="1"/>
  </si>
  <si>
    <t>③（参照）月単位方式　令和３年２月、３月（ウ）</t>
    <rPh sb="19" eb="20">
      <t>ガツ</t>
    </rPh>
    <phoneticPr fontId="1"/>
  </si>
  <si>
    <t>②（参照）月単位方式　令和２年２月、３月（イ）</t>
    <rPh sb="19" eb="20">
      <t>ガツ</t>
    </rPh>
    <phoneticPr fontId="1"/>
  </si>
  <si>
    <t xml:space="preserve"> (ウ)</t>
    <phoneticPr fontId="1"/>
  </si>
  <si>
    <t>(キ)</t>
    <phoneticPr fontId="1"/>
  </si>
  <si>
    <t>(ク)</t>
    <phoneticPr fontId="1"/>
  </si>
  <si>
    <t>　　　（（ア）ー（キ））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</si>
  <si>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（（イ）ー（キ））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</si>
  <si>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（（ウ）ー（キ））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</si>
  <si>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時短要請期間　令和４年２月、３月（キ）</t>
    <rPh sb="2" eb="4">
      <t>ジタン</t>
    </rPh>
    <rPh sb="4" eb="6">
      <t>ヨウセイ</t>
    </rPh>
    <rPh sb="6" eb="8">
      <t>キカン</t>
    </rPh>
    <rPh sb="9" eb="11">
      <t>レイワ</t>
    </rPh>
    <rPh sb="12" eb="13">
      <t>ネン</t>
    </rPh>
    <rPh sb="14" eb="15">
      <t>ツキ</t>
    </rPh>
    <rPh sb="17" eb="18">
      <t>ガツ</t>
    </rPh>
    <phoneticPr fontId="1"/>
  </si>
  <si>
    <t>　　時短要請期間　令和４年２/14～３/６（ク）</t>
    <rPh sb="2" eb="4">
      <t>ジタン</t>
    </rPh>
    <rPh sb="4" eb="6">
      <t>ヨウセイ</t>
    </rPh>
    <rPh sb="6" eb="8">
      <t>キカン</t>
    </rPh>
    <rPh sb="9" eb="11">
      <t>レイワ</t>
    </rPh>
    <rPh sb="12" eb="13">
      <t>ネン</t>
    </rPh>
    <phoneticPr fontId="1"/>
  </si>
  <si>
    <t>　　　（（エ）ー（ク））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</si>
  <si>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r>
      <t>⑤（参照）時短要請期間方式　</t>
    </r>
    <r>
      <rPr>
        <sz val="9"/>
        <rFont val="Meiryo UI"/>
        <family val="3"/>
        <charset val="128"/>
      </rPr>
      <t>令和２年２/14～３/６</t>
    </r>
    <r>
      <rPr>
        <sz val="9.5"/>
        <rFont val="Meiryo UI"/>
        <family val="3"/>
        <charset val="128"/>
      </rPr>
      <t>（オ）</t>
    </r>
    <phoneticPr fontId="1"/>
  </si>
  <si>
    <t>　　時短要請期間　令和４年２/14～３/６（ク）</t>
    <rPh sb="2" eb="4">
      <t>ジタン</t>
    </rPh>
    <rPh sb="4" eb="6">
      <t>ヨウセイ</t>
    </rPh>
    <rPh sb="6" eb="8">
      <t>キカン</t>
    </rPh>
    <phoneticPr fontId="1"/>
  </si>
  <si>
    <t>　　　（（カ）ー（ク））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</si>
  <si>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（（オ）ー（ク））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</si>
  <si>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令和３年営業日数計（最大21日）</t>
    <rPh sb="4" eb="6">
      <t>エイギョウ</t>
    </rPh>
    <rPh sb="6" eb="8">
      <t>ニッスウ</t>
    </rPh>
    <rPh sb="8" eb="9">
      <t>ケイ</t>
    </rPh>
    <phoneticPr fontId="1"/>
  </si>
  <si>
    <t>①（参照）月単位方式　平成30年２月、３月（ア）</t>
    <rPh sb="11" eb="13">
      <t>ヘイセイ</t>
    </rPh>
    <rPh sb="20" eb="21">
      <t>ガツ</t>
    </rPh>
    <phoneticPr fontId="1"/>
  </si>
  <si>
    <r>
      <t>②（参照）時短要請期間方式　平成30</t>
    </r>
    <r>
      <rPr>
        <sz val="9"/>
        <rFont val="Meiryo UI"/>
        <family val="3"/>
        <charset val="128"/>
      </rPr>
      <t>年２/14～３/６（</t>
    </r>
    <r>
      <rPr>
        <sz val="9.5"/>
        <rFont val="Meiryo UI"/>
        <family val="3"/>
        <charset val="128"/>
      </rPr>
      <t>イ）</t>
    </r>
    <rPh sb="14" eb="16">
      <t>ヘイセイ</t>
    </rPh>
    <phoneticPr fontId="1"/>
  </si>
  <si>
    <t>①（参照）月単位方式　平成30年２月、３月</t>
    <rPh sb="11" eb="13">
      <t>ヘイセイ</t>
    </rPh>
    <rPh sb="17" eb="18">
      <t>ガツ</t>
    </rPh>
    <rPh sb="20" eb="21">
      <t>ガツ</t>
    </rPh>
    <phoneticPr fontId="1"/>
  </si>
  <si>
    <r>
      <t>②（参照）時短要請期間方式　平成３0</t>
    </r>
    <r>
      <rPr>
        <sz val="9"/>
        <rFont val="Meiryo UI"/>
        <family val="3"/>
        <charset val="128"/>
      </rPr>
      <t>年２/14～３/６</t>
    </r>
    <rPh sb="14" eb="16">
      <t>ヘイセイ</t>
    </rPh>
    <phoneticPr fontId="1"/>
  </si>
  <si>
    <t>※令和2年2/14から3/6までの22日間</t>
    <rPh sb="1" eb="3">
      <t>レイワ</t>
    </rPh>
    <phoneticPr fontId="1"/>
  </si>
  <si>
    <t>令和３年　１日当たり売上高</t>
    <rPh sb="0" eb="2">
      <t>レイワ</t>
    </rPh>
    <rPh sb="3" eb="4">
      <t>ネン</t>
    </rPh>
    <rPh sb="6" eb="7">
      <t>ニチ</t>
    </rPh>
    <rPh sb="7" eb="8">
      <t>ア</t>
    </rPh>
    <rPh sb="10" eb="12">
      <t>ウリアゲ</t>
    </rPh>
    <rPh sb="12" eb="13">
      <t>ダカ</t>
    </rPh>
    <phoneticPr fontId="1"/>
  </si>
  <si>
    <t>令和３年営業日数計（最大21日）</t>
    <rPh sb="0" eb="2">
      <t>レイワ</t>
    </rPh>
    <rPh sb="3" eb="4">
      <t>ネン</t>
    </rPh>
    <rPh sb="4" eb="6">
      <t>エイギョウ</t>
    </rPh>
    <rPh sb="6" eb="8">
      <t>ニッスウ</t>
    </rPh>
    <rPh sb="8" eb="9">
      <t>ケイ</t>
    </rPh>
    <phoneticPr fontId="1"/>
  </si>
  <si>
    <t>令和3年　１日当たり売上高</t>
    <rPh sb="0" eb="2">
      <t>レイワ</t>
    </rPh>
    <rPh sb="3" eb="4">
      <t>ネン</t>
    </rPh>
    <rPh sb="6" eb="7">
      <t>ニチ</t>
    </rPh>
    <rPh sb="7" eb="8">
      <t>ア</t>
    </rPh>
    <rPh sb="10" eb="12">
      <t>ウリアゲ</t>
    </rPh>
    <rPh sb="12" eb="13">
      <t>ダカ</t>
    </rPh>
    <phoneticPr fontId="1"/>
  </si>
  <si>
    <t>平成31年営業日数計（最大21日）</t>
    <rPh sb="0" eb="2">
      <t>ヘイセイ</t>
    </rPh>
    <rPh sb="5" eb="7">
      <t>エイギョウ</t>
    </rPh>
    <rPh sb="7" eb="9">
      <t>ニッスウ</t>
    </rPh>
    <rPh sb="9" eb="10">
      <t>ケイ</t>
    </rPh>
    <phoneticPr fontId="1"/>
  </si>
  <si>
    <t>令和２年営業日数計（最大22日）</t>
    <rPh sb="4" eb="6">
      <t>エイギョウ</t>
    </rPh>
    <rPh sb="6" eb="8">
      <t>ニッスウ</t>
    </rPh>
    <rPh sb="8" eb="9">
      <t>ケイ</t>
    </rPh>
    <rPh sb="10" eb="12">
      <t>サイダイ</t>
    </rPh>
    <rPh sb="14" eb="15">
      <t>ニチ</t>
    </rPh>
    <phoneticPr fontId="1"/>
  </si>
  <si>
    <t>2018　　平成30年</t>
    <rPh sb="6" eb="8">
      <t>ヘイセイ</t>
    </rPh>
    <rPh sb="10" eb="11">
      <t>ネン</t>
    </rPh>
    <phoneticPr fontId="1"/>
  </si>
  <si>
    <t>平成30年　売上高計</t>
    <rPh sb="0" eb="2">
      <t>ヘイセイ</t>
    </rPh>
    <rPh sb="4" eb="5">
      <t>ネン</t>
    </rPh>
    <rPh sb="6" eb="8">
      <t>ウリアゲ</t>
    </rPh>
    <rPh sb="8" eb="9">
      <t>ダカ</t>
    </rPh>
    <rPh sb="9" eb="10">
      <t>ケイ</t>
    </rPh>
    <phoneticPr fontId="1"/>
  </si>
  <si>
    <t>平成30年　営業日数計</t>
    <rPh sb="0" eb="2">
      <t>ヘイセイ</t>
    </rPh>
    <rPh sb="4" eb="5">
      <t>ネン</t>
    </rPh>
    <rPh sb="6" eb="11">
      <t>エイギョウニッスウケイ</t>
    </rPh>
    <phoneticPr fontId="1"/>
  </si>
  <si>
    <t>平成30年　参照 月　１日当たり売上高</t>
    <rPh sb="0" eb="2">
      <t>ヘイセイ</t>
    </rPh>
    <rPh sb="4" eb="5">
      <t>ネン</t>
    </rPh>
    <rPh sb="6" eb="7">
      <t>サン</t>
    </rPh>
    <rPh sb="7" eb="9">
      <t>テルヅキ</t>
    </rPh>
    <rPh sb="9" eb="10">
      <t>ツキ</t>
    </rPh>
    <rPh sb="12" eb="13">
      <t>ニチ</t>
    </rPh>
    <rPh sb="13" eb="14">
      <t>ア</t>
    </rPh>
    <rPh sb="16" eb="18">
      <t>ウリアゲ</t>
    </rPh>
    <rPh sb="18" eb="19">
      <t>ダカ</t>
    </rPh>
    <phoneticPr fontId="1"/>
  </si>
  <si>
    <t>平成30年2/14から3/6までの売上高計</t>
    <rPh sb="0" eb="2">
      <t>ヘイセイ</t>
    </rPh>
    <rPh sb="4" eb="5">
      <t>ネン</t>
    </rPh>
    <rPh sb="17" eb="19">
      <t>ウリアゲ</t>
    </rPh>
    <rPh sb="19" eb="20">
      <t>ダカ</t>
    </rPh>
    <rPh sb="20" eb="21">
      <t>ケイ</t>
    </rPh>
    <phoneticPr fontId="1"/>
  </si>
  <si>
    <t>平成30年営業日数計（最大21日）</t>
    <rPh sb="5" eb="7">
      <t>エイギョウ</t>
    </rPh>
    <rPh sb="7" eb="9">
      <t>ニッスウ</t>
    </rPh>
    <rPh sb="9" eb="10">
      <t>ケイ</t>
    </rPh>
    <rPh sb="11" eb="13">
      <t>サイダイ</t>
    </rPh>
    <rPh sb="15" eb="16">
      <t>ニチ</t>
    </rPh>
    <phoneticPr fontId="1"/>
  </si>
  <si>
    <t>※平成30年２月・３月の２か月間</t>
    <rPh sb="1" eb="3">
      <t>ヘイセイ</t>
    </rPh>
    <rPh sb="5" eb="6">
      <t>ネン</t>
    </rPh>
    <rPh sb="7" eb="8">
      <t>ツキ</t>
    </rPh>
    <rPh sb="10" eb="11">
      <t>ガツ</t>
    </rPh>
    <rPh sb="14" eb="15">
      <t>ゲツ</t>
    </rPh>
    <rPh sb="15" eb="16">
      <t>カン</t>
    </rPh>
    <phoneticPr fontId="1"/>
  </si>
  <si>
    <t>※平成30年2/14から3/6までの21日間</t>
    <rPh sb="1" eb="3">
      <t>ヘイセイ</t>
    </rPh>
    <phoneticPr fontId="1"/>
  </si>
  <si>
    <t>2018　平成30年</t>
    <rPh sb="5" eb="7">
      <t>ヘイセイ</t>
    </rPh>
    <rPh sb="9" eb="10">
      <t>ネン</t>
    </rPh>
    <phoneticPr fontId="1"/>
  </si>
  <si>
    <t>平成30年　１日当たり売上高</t>
    <rPh sb="0" eb="2">
      <t>ヘイセイ</t>
    </rPh>
    <rPh sb="4" eb="5">
      <t>ネン</t>
    </rPh>
    <rPh sb="7" eb="8">
      <t>ニチ</t>
    </rPh>
    <rPh sb="8" eb="9">
      <t>ア</t>
    </rPh>
    <rPh sb="11" eb="13">
      <t>ウリアゲ</t>
    </rPh>
    <rPh sb="13" eb="14">
      <t>ダカ</t>
    </rPh>
    <phoneticPr fontId="1"/>
  </si>
  <si>
    <t>平成30年　営業日数計（最大２１日）</t>
    <rPh sb="0" eb="2">
      <t>ヘイセイ</t>
    </rPh>
    <rPh sb="4" eb="5">
      <t>ネン</t>
    </rPh>
    <rPh sb="6" eb="11">
      <t>エイギョウニッスウケイ</t>
    </rPh>
    <rPh sb="12" eb="14">
      <t>サイダイ</t>
    </rPh>
    <rPh sb="16" eb="17">
      <t>ニチ</t>
    </rPh>
    <phoneticPr fontId="1"/>
  </si>
  <si>
    <t>3月店休日</t>
    <rPh sb="1" eb="2">
      <t>ガツ</t>
    </rPh>
    <rPh sb="2" eb="3">
      <t>テン</t>
    </rPh>
    <rPh sb="3" eb="4">
      <t>キュウ</t>
    </rPh>
    <rPh sb="4" eb="5">
      <t>ヒ</t>
    </rPh>
    <phoneticPr fontId="1"/>
  </si>
  <si>
    <t>※令和２年2/14から3/6までの22日間</t>
    <rPh sb="1" eb="3">
      <t>レイワ</t>
    </rPh>
    <phoneticPr fontId="1"/>
  </si>
  <si>
    <t>④（参照）時短要請期間方式　平成31年２/14～３/６（エ）</t>
    <rPh sb="14" eb="16">
      <t>ヘイセイ</t>
    </rPh>
    <phoneticPr fontId="1"/>
  </si>
  <si>
    <t>⑥（参照）時短要請期間方式　令和３年２/14～３/６（カ）</t>
    <phoneticPr fontId="1"/>
  </si>
  <si>
    <t>※平成30年２月、３月の２か月間</t>
    <rPh sb="1" eb="3">
      <t>ヘイセイ</t>
    </rPh>
    <rPh sb="5" eb="6">
      <t>ネン</t>
    </rPh>
    <rPh sb="7" eb="8">
      <t>ツキ</t>
    </rPh>
    <rPh sb="10" eb="11">
      <t>ガツ</t>
    </rPh>
    <rPh sb="14" eb="16">
      <t>ゲツカン</t>
    </rPh>
    <phoneticPr fontId="1"/>
  </si>
  <si>
    <t>※売上高については、日々の売上ではなく、ⒾとⒿに合計金額を直接入力することでも可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4" eb="26">
      <t>ゴウケイ</t>
    </rPh>
    <rPh sb="26" eb="28">
      <t>キンガク</t>
    </rPh>
    <rPh sb="29" eb="31">
      <t>チョクセツ</t>
    </rPh>
    <rPh sb="31" eb="33">
      <t>ニュウリョク</t>
    </rPh>
    <rPh sb="39" eb="40">
      <t>カ</t>
    </rPh>
    <phoneticPr fontId="1"/>
  </si>
  <si>
    <t>２月売上高計Ⓘ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</si>
  <si>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３月売上高計Ⓙ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</si>
  <si>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※売上高については、日々の売上ではなく、ⓀとⓁに合計金額を直接入力することでも可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4" eb="26">
      <t>ゴウケイ</t>
    </rPh>
    <rPh sb="26" eb="28">
      <t>キンガク</t>
    </rPh>
    <rPh sb="29" eb="31">
      <t>チョクセツ</t>
    </rPh>
    <rPh sb="31" eb="33">
      <t>ニュウリョク</t>
    </rPh>
    <rPh sb="39" eb="40">
      <t>カ</t>
    </rPh>
    <phoneticPr fontId="1"/>
  </si>
  <si>
    <t>２月売上高計Ⓚ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</si>
  <si>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３月売上高計Ⓛ</t>
    <rPh sb="1" eb="2">
      <t>ガツ</t>
    </rPh>
    <rPh sb="2" eb="4">
      <t>ウリアゲ</t>
    </rPh>
    <rPh sb="4" eb="5">
      <t>ダカ</t>
    </rPh>
    <rPh sb="5" eb="6">
      <t>ケイ</t>
    </rPh>
    <phoneticPr fontId="1"/>
  </si>
  <si>
    <t>Ⓙ</t>
    <phoneticPr fontId="1"/>
  </si>
  <si>
    <t>店舗名</t>
    <rPh sb="0" eb="2">
      <t>テンポ</t>
    </rPh>
    <rPh sb="2" eb="3">
      <t>メイ</t>
    </rPh>
    <phoneticPr fontId="1"/>
  </si>
  <si>
    <t>令和４年</t>
    <rPh sb="0" eb="2">
      <t>レイワ</t>
    </rPh>
    <rPh sb="3" eb="4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</si>
</sst>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&quot;月&quot;"/>
    <numFmt numFmtId="177" formatCode="daaa"/>
    <numFmt numFmtId="178" formatCode="0_);[Red]\(0\)"/>
    <numFmt numFmtId="179" formatCode="d&quot;日（&quot;aaa&quot;）&quot;"/>
    <numFmt numFmtId="180" formatCode="yyyy/mm/dd"/>
    <numFmt numFmtId="181" formatCode="yyyy/m/d;@"/>
    <numFmt numFmtId="182" formatCode="m&quot;月計&quot;"/>
    <numFmt numFmtId="183" formatCode="#,##0.0;[Red]\-#,##0.0"/>
  </numFmts>
  <fonts count="39" x14ac:knownFonts="1"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15"/>
      <name val="Meiryo UI"/>
      <family val="3"/>
      <charset val="128"/>
    </font>
    <font>
      <b/>
      <sz val="15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9.5"/>
      <name val="Meiryo UI"/>
      <family val="3"/>
      <charset val="128"/>
    </font>
    <font>
      <sz val="9.5"/>
      <color theme="1"/>
      <name val="Meiryo UI"/>
      <family val="3"/>
      <charset val="128"/>
    </font>
    <font>
      <sz val="10"/>
      <color theme="0"/>
      <name val="Meiryo UI"/>
      <family val="3"/>
      <charset val="128"/>
    </font>
    <font>
      <sz val="12"/>
      <color theme="0"/>
      <name val="Meiryo UI"/>
      <family val="3"/>
      <charset val="128"/>
    </font>
    <font>
      <sz val="10"/>
      <color theme="1"/>
      <name val="Meiryo UI"/>
      <family val="2"/>
      <charset val="128"/>
    </font>
    <font>
      <sz val="16"/>
      <name val="Meiryo UI"/>
      <family val="3"/>
      <charset val="128"/>
    </font>
    <font>
      <sz val="8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sz val="16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sz val="12"/>
      <color rgb="FFFF0000"/>
      <name val="Meiryo UI"/>
      <family val="3"/>
      <charset val="128"/>
    </font>
    <font>
      <sz val="9.5"/>
      <color rgb="FFFF0000"/>
      <name val="Meiryo UI"/>
      <family val="3"/>
      <charset val="128"/>
    </font>
    <font>
      <sz val="16"/>
      <color rgb="FFFF0000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8"/>
      <color rgb="FFFF0000"/>
      <name val="HGPｺﾞｼｯｸE"/>
      <family val="3"/>
      <charset val="128"/>
    </font>
    <font>
      <sz val="11"/>
      <name val="Meiryo UI"/>
      <family val="3"/>
      <charset val="128"/>
    </font>
    <font>
      <sz val="9"/>
      <name val="Meiryo UI"/>
      <family val="3"/>
      <charset val="128"/>
    </font>
    <font>
      <sz val="10"/>
      <color rgb="FFFF0000"/>
      <name val="Meiryo UI"/>
      <family val="2"/>
      <charset val="128"/>
    </font>
    <font>
      <b/>
      <sz val="16"/>
      <color rgb="FFFF000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6"/>
      <name val="Meiryo UI"/>
      <family val="3"/>
      <charset val="128"/>
    </font>
    <font>
      <sz val="18"/>
      <name val="Meiryo UI"/>
      <family val="3"/>
      <charset val="128"/>
    </font>
    <font>
      <sz val="10"/>
      <color rgb="FFFF0000"/>
      <name val="HGPｺﾞｼｯｸE"/>
      <family val="3"/>
      <charset val="128"/>
    </font>
    <font>
      <u/>
      <sz val="12"/>
      <color rgb="FFFF0000"/>
      <name val="Meiryo UI"/>
      <family val="3"/>
      <charset val="128"/>
    </font>
    <font>
      <b/>
      <u/>
      <sz val="14"/>
      <color rgb="FFFF0000"/>
      <name val="Meiryo UI"/>
      <family val="3"/>
      <charset val="128"/>
    </font>
    <font>
      <sz val="10"/>
      <color theme="0" tint="-0.34998626667073579"/>
      <name val="Meiryo UI"/>
      <family val="3"/>
      <charset val="128"/>
    </font>
    <font>
      <sz val="9.5"/>
      <color theme="0" tint="-0.34998626667073579"/>
      <name val="Meiryo UI"/>
      <family val="3"/>
      <charset val="128"/>
    </font>
    <font>
      <sz val="12"/>
      <color theme="0" tint="-0.34998626667073579"/>
      <name val="Meiryo UI"/>
      <family val="3"/>
      <charset val="128"/>
    </font>
    <font>
      <sz val="11"/>
      <color rgb="FFFF0000"/>
      <name val="Meiryo UI"/>
      <family val="3"/>
      <charset val="128"/>
    </font>
    <font>
      <sz val="12"/>
      <color rgb="FFFF0000"/>
      <name val="Meiryo UI"/>
      <family val="2"/>
      <charset val="128"/>
    </font>
    <font>
      <sz val="9.5"/>
      <color theme="0"/>
      <name val="Meiryo UI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theme="5" tint="0.59996337778862885"/>
      </patternFill>
    </fill>
    <fill>
      <patternFill patternType="solid">
        <fgColor indexed="65"/>
        <bgColor theme="9" tint="0.39994506668294322"/>
      </patternFill>
    </fill>
  </fills>
  <borders count="108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double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Dashed">
        <color rgb="FFFF0000"/>
      </top>
      <bottom/>
      <diagonal/>
    </border>
    <border>
      <left/>
      <right/>
      <top/>
      <bottom style="mediumDashed">
        <color rgb="FFFF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Dashed">
        <color rgb="FFFFC000"/>
      </left>
      <right/>
      <top style="mediumDashed">
        <color rgb="FFFFC000"/>
      </top>
      <bottom/>
      <diagonal/>
    </border>
    <border>
      <left/>
      <right/>
      <top style="mediumDashed">
        <color rgb="FFFFC000"/>
      </top>
      <bottom/>
      <diagonal/>
    </border>
    <border>
      <left/>
      <right style="mediumDashed">
        <color rgb="FFFFC000"/>
      </right>
      <top style="mediumDashed">
        <color rgb="FFFFC000"/>
      </top>
      <bottom/>
      <diagonal/>
    </border>
    <border>
      <left style="mediumDashed">
        <color rgb="FFFFC000"/>
      </left>
      <right/>
      <top/>
      <bottom/>
      <diagonal/>
    </border>
    <border>
      <left/>
      <right style="mediumDashed">
        <color rgb="FFFFC000"/>
      </right>
      <top/>
      <bottom/>
      <diagonal/>
    </border>
    <border>
      <left style="thin">
        <color theme="0" tint="-0.499984740745262"/>
      </left>
      <right style="mediumDashed">
        <color rgb="FFFFC000"/>
      </right>
      <top/>
      <bottom/>
      <diagonal/>
    </border>
    <border>
      <left style="mediumDashed">
        <color rgb="FFFFC000"/>
      </left>
      <right/>
      <top style="mediumDashed">
        <color rgb="FFFF0000"/>
      </top>
      <bottom/>
      <diagonal/>
    </border>
    <border>
      <left/>
      <right style="mediumDashed">
        <color rgb="FFFFC000"/>
      </right>
      <top style="mediumDashed">
        <color rgb="FFFF0000"/>
      </top>
      <bottom/>
      <diagonal/>
    </border>
    <border>
      <left style="mediumDashed">
        <color rgb="FFFFC000"/>
      </left>
      <right/>
      <top/>
      <bottom style="mediumDashed">
        <color rgb="FFFFC000"/>
      </bottom>
      <diagonal/>
    </border>
    <border>
      <left/>
      <right/>
      <top/>
      <bottom style="mediumDashed">
        <color rgb="FFFFC000"/>
      </bottom>
      <diagonal/>
    </border>
    <border>
      <left/>
      <right style="mediumDashed">
        <color rgb="FFFFC000"/>
      </right>
      <top/>
      <bottom style="mediumDashed">
        <color rgb="FFFFC000"/>
      </bottom>
      <diagonal/>
    </border>
    <border>
      <left style="mediumDashed">
        <color rgb="FFFFC000"/>
      </left>
      <right style="mediumDashed">
        <color rgb="FFFFC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 style="mediumDashed">
        <color rgb="FFFFC000"/>
      </left>
      <right/>
      <top/>
      <bottom style="medium">
        <color rgb="FFFFC000"/>
      </bottom>
      <diagonal/>
    </border>
    <border>
      <left/>
      <right/>
      <top/>
      <bottom style="medium">
        <color rgb="FFFFC000"/>
      </bottom>
      <diagonal/>
    </border>
    <border>
      <left/>
      <right style="mediumDashed">
        <color rgb="FFFFC000"/>
      </right>
      <top/>
      <bottom style="medium">
        <color rgb="FFFFC000"/>
      </bottom>
      <diagonal/>
    </border>
    <border>
      <left style="mediumDashed">
        <color theme="7"/>
      </left>
      <right/>
      <top/>
      <bottom/>
      <diagonal/>
    </border>
    <border>
      <left/>
      <right style="mediumDashed">
        <color theme="7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mediumDashed">
        <color rgb="FFFFC000"/>
      </top>
      <bottom style="mediumDashed">
        <color rgb="FFFF0000"/>
      </bottom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 style="mediumDashed">
        <color rgb="FFFFC000"/>
      </left>
      <right/>
      <top/>
      <bottom style="mediumDashed">
        <color rgb="FFFF0000"/>
      </bottom>
      <diagonal/>
    </border>
    <border>
      <left/>
      <right style="mediumDashed">
        <color rgb="FFFFC000"/>
      </right>
      <top/>
      <bottom style="mediumDashed">
        <color rgb="FFFF0000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Dashed">
        <color rgb="FFFFC000"/>
      </left>
      <right/>
      <top style="mediumDashed">
        <color rgb="FFFFC000"/>
      </top>
      <bottom style="mediumDashed">
        <color rgb="FFFF0000"/>
      </bottom>
      <diagonal/>
    </border>
    <border>
      <left/>
      <right style="mediumDashed">
        <color rgb="FFFFC000"/>
      </right>
      <top style="mediumDashed">
        <color rgb="FFFFC000"/>
      </top>
      <bottom style="mediumDashed">
        <color rgb="FFFF0000"/>
      </bottom>
      <diagonal/>
    </border>
    <border>
      <left style="mediumDashed">
        <color rgb="FFFFC000"/>
      </left>
      <right/>
      <top/>
      <bottom style="thick">
        <color rgb="FFFFC000"/>
      </bottom>
      <diagonal/>
    </border>
    <border>
      <left/>
      <right/>
      <top/>
      <bottom style="thick">
        <color rgb="FFFFC000"/>
      </bottom>
      <diagonal/>
    </border>
    <border>
      <left/>
      <right style="mediumDashed">
        <color rgb="FFFFC000"/>
      </right>
      <top/>
      <bottom style="thick">
        <color rgb="FFFFC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slantDashDot">
        <color theme="1" tint="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mediumDashed">
        <color rgb="FFFF000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double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slantDashDot">
        <color theme="1" tint="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mediumDashed">
        <color rgb="FFFFC000"/>
      </left>
      <right/>
      <top style="medium">
        <color rgb="FFFFC000"/>
      </top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medium">
        <color indexed="64"/>
      </left>
      <right style="mediumDashed">
        <color rgb="FFFFC000"/>
      </right>
      <top/>
      <bottom/>
      <diagonal/>
    </border>
    <border>
      <left style="medium">
        <color rgb="FFFFC000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rgb="FFFF0000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slantDashDot">
        <color theme="1" tint="0.499984740745262"/>
      </top>
      <bottom/>
      <diagonal/>
    </border>
    <border>
      <left/>
      <right style="thin">
        <color theme="0" tint="-0.499984740745262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ck">
        <color rgb="FFFF000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rgb="FFFF0000"/>
      </right>
      <top style="thin">
        <color theme="1"/>
      </top>
      <bottom style="thin">
        <color theme="1"/>
      </bottom>
      <diagonal/>
    </border>
    <border>
      <left style="thick">
        <color rgb="FFFF0000"/>
      </left>
      <right style="thin">
        <color theme="1"/>
      </right>
      <top style="thin">
        <color theme="1"/>
      </top>
      <bottom style="thick">
        <color rgb="FFFF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rgb="FFFF0000"/>
      </bottom>
      <diagonal/>
    </border>
    <border>
      <left style="thin">
        <color theme="1"/>
      </left>
      <right style="thick">
        <color rgb="FFFF0000"/>
      </right>
      <top style="thin">
        <color theme="1"/>
      </top>
      <bottom style="thick">
        <color rgb="FFFF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ck">
        <color rgb="FFFF0000"/>
      </left>
      <right style="thin">
        <color theme="1"/>
      </right>
      <top style="thick">
        <color rgb="FFFF000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rgb="FFFF0000"/>
      </top>
      <bottom style="thin">
        <color theme="1"/>
      </bottom>
      <diagonal/>
    </border>
    <border>
      <left style="thin">
        <color theme="1"/>
      </left>
      <right style="thick">
        <color rgb="FFFF0000"/>
      </right>
      <top style="thick">
        <color rgb="FFFF0000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mediumDashed">
        <color rgb="FFFFC000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ck">
        <color rgb="FFFF0000"/>
      </bottom>
      <diagonal/>
    </border>
  </borders>
  <cellStyleXfs count="2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59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178" fontId="4" fillId="0" borderId="0" xfId="0" applyNumberFormat="1" applyFont="1">
      <alignment vertical="center"/>
    </xf>
    <xf numFmtId="178" fontId="5" fillId="0" borderId="0" xfId="0" applyNumberFormat="1" applyFont="1" applyAlignment="1">
      <alignment horizontal="right" vertical="center"/>
    </xf>
    <xf numFmtId="176" fontId="6" fillId="0" borderId="0" xfId="0" applyNumberFormat="1" applyFont="1">
      <alignment vertical="center"/>
    </xf>
    <xf numFmtId="0" fontId="7" fillId="0" borderId="0" xfId="0" applyFont="1">
      <alignment vertical="center"/>
    </xf>
    <xf numFmtId="177" fontId="8" fillId="0" borderId="0" xfId="0" applyNumberFormat="1" applyFont="1" applyAlignment="1">
      <alignment horizontal="left" vertical="center"/>
    </xf>
    <xf numFmtId="0" fontId="9" fillId="0" borderId="0" xfId="0" applyFont="1">
      <alignment vertical="center"/>
    </xf>
    <xf numFmtId="178" fontId="4" fillId="0" borderId="0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2" fillId="0" borderId="0" xfId="0" applyFont="1" applyBorder="1">
      <alignment vertical="center"/>
    </xf>
    <xf numFmtId="179" fontId="8" fillId="0" borderId="0" xfId="0" applyNumberFormat="1" applyFont="1" applyFill="1" applyBorder="1" applyAlignment="1">
      <alignment horizontal="left" vertical="center"/>
    </xf>
    <xf numFmtId="177" fontId="3" fillId="0" borderId="0" xfId="0" applyNumberFormat="1" applyFont="1" applyBorder="1" applyAlignment="1">
      <alignment horizontal="left"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7" fillId="2" borderId="0" xfId="0" applyFont="1" applyFill="1">
      <alignment vertical="center"/>
    </xf>
    <xf numFmtId="176" fontId="6" fillId="2" borderId="0" xfId="0" applyNumberFormat="1" applyFont="1" applyFill="1">
      <alignment vertical="center"/>
    </xf>
    <xf numFmtId="176" fontId="6" fillId="2" borderId="0" xfId="0" applyNumberFormat="1" applyFont="1" applyFill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178" fontId="10" fillId="0" borderId="0" xfId="0" applyNumberFormat="1" applyFont="1">
      <alignment vertical="center"/>
    </xf>
    <xf numFmtId="0" fontId="13" fillId="0" borderId="0" xfId="0" applyFont="1">
      <alignment vertical="center"/>
    </xf>
    <xf numFmtId="0" fontId="2" fillId="0" borderId="0" xfId="0" applyFont="1" applyBorder="1" applyAlignment="1">
      <alignment horizontal="right" vertical="center"/>
    </xf>
    <xf numFmtId="177" fontId="3" fillId="0" borderId="0" xfId="0" applyNumberFormat="1" applyFont="1" applyBorder="1" applyAlignment="1">
      <alignment horizontal="right" vertical="center"/>
    </xf>
    <xf numFmtId="0" fontId="9" fillId="0" borderId="0" xfId="0" applyFont="1" applyFill="1">
      <alignment vertical="center"/>
    </xf>
    <xf numFmtId="38" fontId="8" fillId="0" borderId="0" xfId="1" applyFont="1" applyFill="1" applyBorder="1" applyAlignment="1">
      <alignment horizontal="right" vertical="center"/>
    </xf>
    <xf numFmtId="177" fontId="8" fillId="0" borderId="0" xfId="0" applyNumberFormat="1" applyFont="1" applyFill="1" applyAlignment="1">
      <alignment horizontal="left" vertical="center"/>
    </xf>
    <xf numFmtId="181" fontId="2" fillId="0" borderId="0" xfId="0" applyNumberFormat="1" applyFont="1" applyFill="1" applyAlignment="1">
      <alignment horizontal="center" vertical="center"/>
    </xf>
    <xf numFmtId="176" fontId="6" fillId="2" borderId="6" xfId="0" applyNumberFormat="1" applyFont="1" applyFill="1" applyBorder="1" applyAlignment="1">
      <alignment horizontal="center" vertical="center"/>
    </xf>
    <xf numFmtId="38" fontId="2" fillId="0" borderId="0" xfId="1" applyFont="1" applyBorder="1" applyAlignment="1">
      <alignment horizontal="right" vertical="center"/>
    </xf>
    <xf numFmtId="176" fontId="6" fillId="0" borderId="0" xfId="0" applyNumberFormat="1" applyFont="1" applyBorder="1">
      <alignment vertical="center"/>
    </xf>
    <xf numFmtId="176" fontId="6" fillId="2" borderId="0" xfId="0" applyNumberFormat="1" applyFont="1" applyFill="1" applyBorder="1">
      <alignment vertical="center"/>
    </xf>
    <xf numFmtId="177" fontId="8" fillId="0" borderId="0" xfId="0" applyNumberFormat="1" applyFont="1" applyBorder="1" applyAlignment="1">
      <alignment horizontal="left" vertical="center"/>
    </xf>
    <xf numFmtId="177" fontId="8" fillId="0" borderId="0" xfId="0" applyNumberFormat="1" applyFont="1" applyFill="1" applyBorder="1" applyAlignment="1">
      <alignment horizontal="left" vertical="center"/>
    </xf>
    <xf numFmtId="38" fontId="8" fillId="0" borderId="0" xfId="1" applyFont="1" applyBorder="1" applyAlignment="1">
      <alignment horizontal="right"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14" fillId="0" borderId="14" xfId="0" applyFont="1" applyBorder="1" applyAlignment="1">
      <alignment horizontal="right" vertical="center"/>
    </xf>
    <xf numFmtId="0" fontId="15" fillId="0" borderId="13" xfId="0" applyFont="1" applyBorder="1">
      <alignment vertical="center"/>
    </xf>
    <xf numFmtId="177" fontId="8" fillId="0" borderId="15" xfId="0" applyNumberFormat="1" applyFont="1" applyBorder="1" applyAlignment="1">
      <alignment horizontal="left" vertical="center"/>
    </xf>
    <xf numFmtId="177" fontId="8" fillId="0" borderId="16" xfId="0" applyNumberFormat="1" applyFont="1" applyBorder="1" applyAlignment="1">
      <alignment horizontal="left" vertical="center"/>
    </xf>
    <xf numFmtId="180" fontId="0" fillId="0" borderId="16" xfId="0" applyNumberFormat="1" applyBorder="1" applyAlignment="1">
      <alignment horizontal="center" vertical="center"/>
    </xf>
    <xf numFmtId="177" fontId="8" fillId="0" borderId="18" xfId="0" applyNumberFormat="1" applyFont="1" applyBorder="1" applyAlignment="1">
      <alignment horizontal="left" vertical="center"/>
    </xf>
    <xf numFmtId="177" fontId="8" fillId="0" borderId="19" xfId="0" applyNumberFormat="1" applyFont="1" applyBorder="1" applyAlignment="1">
      <alignment horizontal="left" vertical="center"/>
    </xf>
    <xf numFmtId="180" fontId="0" fillId="0" borderId="19" xfId="0" applyNumberFormat="1" applyBorder="1" applyAlignment="1">
      <alignment horizontal="center" vertical="center"/>
    </xf>
    <xf numFmtId="177" fontId="8" fillId="0" borderId="20" xfId="0" applyNumberFormat="1" applyFont="1" applyBorder="1" applyAlignment="1">
      <alignment horizontal="right" vertical="center"/>
    </xf>
    <xf numFmtId="180" fontId="0" fillId="0" borderId="11" xfId="0" applyNumberFormat="1" applyBorder="1" applyAlignment="1">
      <alignment horizontal="center" vertical="center"/>
    </xf>
    <xf numFmtId="177" fontId="8" fillId="0" borderId="21" xfId="0" applyNumberFormat="1" applyFont="1" applyBorder="1" applyAlignment="1">
      <alignment horizontal="left" vertical="center"/>
    </xf>
    <xf numFmtId="177" fontId="8" fillId="0" borderId="22" xfId="0" applyNumberFormat="1" applyFont="1" applyBorder="1" applyAlignment="1">
      <alignment horizontal="right" vertical="center"/>
    </xf>
    <xf numFmtId="177" fontId="8" fillId="0" borderId="23" xfId="0" applyNumberFormat="1" applyFont="1" applyBorder="1" applyAlignment="1">
      <alignment horizontal="left" vertical="center"/>
    </xf>
    <xf numFmtId="180" fontId="0" fillId="0" borderId="21" xfId="0" applyNumberFormat="1" applyBorder="1" applyAlignment="1">
      <alignment horizontal="center" vertical="center"/>
    </xf>
    <xf numFmtId="177" fontId="8" fillId="0" borderId="22" xfId="0" applyNumberFormat="1" applyFont="1" applyBorder="1" applyAlignment="1">
      <alignment horizontal="left" vertical="center"/>
    </xf>
    <xf numFmtId="180" fontId="0" fillId="0" borderId="18" xfId="0" applyNumberFormat="1" applyBorder="1" applyAlignment="1">
      <alignment horizontal="center" vertical="center"/>
    </xf>
    <xf numFmtId="177" fontId="8" fillId="0" borderId="20" xfId="0" applyNumberFormat="1" applyFont="1" applyBorder="1" applyAlignment="1">
      <alignment horizontal="left" vertical="center"/>
    </xf>
    <xf numFmtId="176" fontId="6" fillId="2" borderId="0" xfId="0" applyNumberFormat="1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right" vertical="center"/>
    </xf>
    <xf numFmtId="0" fontId="14" fillId="0" borderId="0" xfId="0" applyFont="1" applyBorder="1" applyAlignment="1">
      <alignment horizontal="right" vertical="center"/>
    </xf>
    <xf numFmtId="0" fontId="9" fillId="0" borderId="0" xfId="0" applyFont="1" applyBorder="1">
      <alignment vertical="center"/>
    </xf>
    <xf numFmtId="180" fontId="0" fillId="0" borderId="0" xfId="0" applyNumberFormat="1" applyBorder="1" applyAlignment="1">
      <alignment horizontal="center" vertical="center"/>
    </xf>
    <xf numFmtId="38" fontId="9" fillId="0" borderId="0" xfId="1" applyFont="1" applyBorder="1">
      <alignment vertical="center"/>
    </xf>
    <xf numFmtId="177" fontId="8" fillId="0" borderId="0" xfId="0" applyNumberFormat="1" applyFont="1" applyBorder="1" applyAlignment="1">
      <alignment horizontal="right" vertical="center"/>
    </xf>
    <xf numFmtId="181" fontId="2" fillId="0" borderId="0" xfId="0" applyNumberFormat="1" applyFont="1" applyBorder="1" applyAlignment="1">
      <alignment horizontal="center" vertical="center"/>
    </xf>
    <xf numFmtId="0" fontId="9" fillId="0" borderId="21" xfId="0" applyFont="1" applyBorder="1">
      <alignment vertical="center"/>
    </xf>
    <xf numFmtId="0" fontId="9" fillId="0" borderId="18" xfId="0" applyFont="1" applyBorder="1">
      <alignment vertical="center"/>
    </xf>
    <xf numFmtId="38" fontId="8" fillId="0" borderId="22" xfId="1" applyFont="1" applyBorder="1" applyAlignment="1">
      <alignment horizontal="right" vertical="center"/>
    </xf>
    <xf numFmtId="38" fontId="8" fillId="0" borderId="20" xfId="1" applyFont="1" applyBorder="1" applyAlignment="1">
      <alignment horizontal="right" vertical="center"/>
    </xf>
    <xf numFmtId="180" fontId="0" fillId="0" borderId="15" xfId="0" applyNumberFormat="1" applyBorder="1" applyAlignment="1">
      <alignment horizontal="center" vertical="center"/>
    </xf>
    <xf numFmtId="38" fontId="9" fillId="0" borderId="15" xfId="1" applyFont="1" applyBorder="1">
      <alignment vertical="center"/>
    </xf>
    <xf numFmtId="0" fontId="9" fillId="0" borderId="15" xfId="0" applyFont="1" applyBorder="1">
      <alignment vertical="center"/>
    </xf>
    <xf numFmtId="0" fontId="9" fillId="0" borderId="11" xfId="0" applyFont="1" applyBorder="1">
      <alignment vertical="center"/>
    </xf>
    <xf numFmtId="176" fontId="6" fillId="0" borderId="0" xfId="0" applyNumberFormat="1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right" vertical="center"/>
    </xf>
    <xf numFmtId="177" fontId="3" fillId="0" borderId="0" xfId="0" applyNumberFormat="1" applyFont="1" applyFill="1" applyBorder="1" applyAlignment="1">
      <alignment horizontal="left" vertical="center"/>
    </xf>
    <xf numFmtId="177" fontId="3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right" vertical="center"/>
    </xf>
    <xf numFmtId="0" fontId="15" fillId="0" borderId="0" xfId="0" applyFont="1" applyFill="1" applyBorder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8" fillId="0" borderId="0" xfId="0" applyFont="1">
      <alignment vertical="center"/>
    </xf>
    <xf numFmtId="0" fontId="9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38" fontId="8" fillId="0" borderId="17" xfId="1" applyFont="1" applyBorder="1" applyAlignment="1">
      <alignment horizontal="right" vertical="center"/>
    </xf>
    <xf numFmtId="180" fontId="0" fillId="0" borderId="23" xfId="0" applyNumberFormat="1" applyBorder="1" applyAlignment="1">
      <alignment horizontal="center" vertical="center"/>
    </xf>
    <xf numFmtId="38" fontId="9" fillId="0" borderId="23" xfId="1" applyFont="1" applyBorder="1">
      <alignment vertical="center"/>
    </xf>
    <xf numFmtId="0" fontId="0" fillId="0" borderId="23" xfId="0" applyBorder="1" applyAlignment="1">
      <alignment vertical="center"/>
    </xf>
    <xf numFmtId="0" fontId="9" fillId="0" borderId="23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Border="1">
      <alignment vertical="center"/>
    </xf>
    <xf numFmtId="38" fontId="8" fillId="0" borderId="15" xfId="1" applyFont="1" applyBorder="1" applyAlignment="1">
      <alignment horizontal="right" vertical="center"/>
    </xf>
    <xf numFmtId="0" fontId="18" fillId="2" borderId="0" xfId="0" applyFont="1" applyFill="1" applyBorder="1" applyAlignment="1">
      <alignment horizontal="right" vertical="center"/>
    </xf>
    <xf numFmtId="0" fontId="15" fillId="0" borderId="23" xfId="0" applyFont="1" applyBorder="1">
      <alignment vertical="center"/>
    </xf>
    <xf numFmtId="178" fontId="4" fillId="0" borderId="0" xfId="0" applyNumberFormat="1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7" fillId="0" borderId="0" xfId="0" applyFont="1" applyFill="1" applyBorder="1">
      <alignment vertical="center"/>
    </xf>
    <xf numFmtId="0" fontId="9" fillId="0" borderId="0" xfId="0" applyFont="1" applyFill="1" applyBorder="1">
      <alignment vertical="center"/>
    </xf>
    <xf numFmtId="178" fontId="4" fillId="0" borderId="5" xfId="0" applyNumberFormat="1" applyFont="1" applyBorder="1" applyProtection="1">
      <alignment vertical="center"/>
      <protection locked="0"/>
    </xf>
    <xf numFmtId="0" fontId="2" fillId="0" borderId="5" xfId="0" applyFont="1" applyBorder="1" applyProtection="1">
      <alignment vertical="center"/>
      <protection locked="0"/>
    </xf>
    <xf numFmtId="179" fontId="22" fillId="0" borderId="0" xfId="0" applyNumberFormat="1" applyFont="1" applyFill="1" applyBorder="1" applyAlignment="1">
      <alignment horizontal="left" vertical="center"/>
    </xf>
    <xf numFmtId="179" fontId="8" fillId="0" borderId="13" xfId="0" applyNumberFormat="1" applyFont="1" applyFill="1" applyBorder="1" applyAlignment="1">
      <alignment horizontal="left" vertical="center"/>
    </xf>
    <xf numFmtId="38" fontId="8" fillId="0" borderId="13" xfId="1" applyFont="1" applyFill="1" applyBorder="1" applyAlignment="1">
      <alignment horizontal="right" vertical="center"/>
    </xf>
    <xf numFmtId="38" fontId="8" fillId="0" borderId="0" xfId="1" applyFont="1" applyBorder="1" applyAlignment="1" applyProtection="1">
      <alignment horizontal="right" vertical="center"/>
      <protection locked="0"/>
    </xf>
    <xf numFmtId="0" fontId="2" fillId="0" borderId="25" xfId="0" applyFont="1" applyBorder="1">
      <alignment vertical="center"/>
    </xf>
    <xf numFmtId="178" fontId="4" fillId="0" borderId="26" xfId="0" applyNumberFormat="1" applyFont="1" applyBorder="1">
      <alignment vertical="center"/>
    </xf>
    <xf numFmtId="0" fontId="3" fillId="0" borderId="27" xfId="0" applyFont="1" applyBorder="1">
      <alignment vertical="center"/>
    </xf>
    <xf numFmtId="0" fontId="2" fillId="0" borderId="28" xfId="0" applyFont="1" applyBorder="1">
      <alignment vertical="center"/>
    </xf>
    <xf numFmtId="0" fontId="7" fillId="0" borderId="28" xfId="0" applyFont="1" applyBorder="1">
      <alignment vertical="center"/>
    </xf>
    <xf numFmtId="0" fontId="7" fillId="2" borderId="28" xfId="0" applyFont="1" applyFill="1" applyBorder="1">
      <alignment vertical="center"/>
    </xf>
    <xf numFmtId="176" fontId="6" fillId="2" borderId="30" xfId="0" applyNumberFormat="1" applyFont="1" applyFill="1" applyBorder="1" applyAlignment="1">
      <alignment horizontal="center" vertical="center"/>
    </xf>
    <xf numFmtId="0" fontId="9" fillId="0" borderId="28" xfId="0" applyFont="1" applyBorder="1">
      <alignment vertical="center"/>
    </xf>
    <xf numFmtId="38" fontId="8" fillId="0" borderId="29" xfId="1" applyFont="1" applyBorder="1" applyAlignment="1" applyProtection="1">
      <alignment horizontal="right" vertical="center"/>
      <protection locked="0"/>
    </xf>
    <xf numFmtId="0" fontId="9" fillId="0" borderId="31" xfId="0" applyFont="1" applyFill="1" applyBorder="1">
      <alignment vertical="center"/>
    </xf>
    <xf numFmtId="38" fontId="8" fillId="0" borderId="32" xfId="1" applyFont="1" applyFill="1" applyBorder="1" applyAlignment="1">
      <alignment horizontal="right" vertical="center"/>
    </xf>
    <xf numFmtId="0" fontId="2" fillId="0" borderId="29" xfId="0" applyFont="1" applyBorder="1" applyAlignment="1">
      <alignment horizontal="right" vertical="center"/>
    </xf>
    <xf numFmtId="178" fontId="8" fillId="0" borderId="29" xfId="0" applyNumberFormat="1" applyFont="1" applyFill="1" applyBorder="1" applyAlignment="1">
      <alignment horizontal="right" vertical="center"/>
    </xf>
    <xf numFmtId="0" fontId="9" fillId="0" borderId="28" xfId="0" applyFont="1" applyFill="1" applyBorder="1">
      <alignment vertical="center"/>
    </xf>
    <xf numFmtId="38" fontId="8" fillId="0" borderId="29" xfId="1" applyFont="1" applyFill="1" applyBorder="1" applyAlignment="1">
      <alignment horizontal="right" vertical="center"/>
    </xf>
    <xf numFmtId="38" fontId="8" fillId="0" borderId="29" xfId="1" applyFont="1" applyBorder="1" applyAlignment="1">
      <alignment horizontal="right" vertical="center"/>
    </xf>
    <xf numFmtId="0" fontId="2" fillId="0" borderId="29" xfId="0" applyFont="1" applyBorder="1">
      <alignment vertical="center"/>
    </xf>
    <xf numFmtId="0" fontId="2" fillId="0" borderId="31" xfId="0" applyFont="1" applyBorder="1">
      <alignment vertical="center"/>
    </xf>
    <xf numFmtId="0" fontId="2" fillId="0" borderId="32" xfId="0" applyFont="1" applyBorder="1">
      <alignment vertical="center"/>
    </xf>
    <xf numFmtId="0" fontId="2" fillId="0" borderId="33" xfId="0" applyFont="1" applyBorder="1">
      <alignment vertical="center"/>
    </xf>
    <xf numFmtId="0" fontId="2" fillId="0" borderId="34" xfId="0" applyFont="1" applyBorder="1">
      <alignment vertical="center"/>
    </xf>
    <xf numFmtId="0" fontId="14" fillId="0" borderId="34" xfId="0" applyFont="1" applyBorder="1" applyAlignment="1">
      <alignment horizontal="right" vertical="center"/>
    </xf>
    <xf numFmtId="0" fontId="14" fillId="0" borderId="35" xfId="0" applyFont="1" applyBorder="1" applyAlignment="1">
      <alignment horizontal="right" vertical="center"/>
    </xf>
    <xf numFmtId="0" fontId="3" fillId="0" borderId="25" xfId="0" applyFont="1" applyBorder="1">
      <alignment vertical="center"/>
    </xf>
    <xf numFmtId="178" fontId="4" fillId="0" borderId="27" xfId="0" applyNumberFormat="1" applyFont="1" applyBorder="1">
      <alignment vertical="center"/>
    </xf>
    <xf numFmtId="176" fontId="6" fillId="0" borderId="28" xfId="0" applyNumberFormat="1" applyFont="1" applyFill="1" applyBorder="1" applyAlignment="1">
      <alignment horizontal="center" vertical="center"/>
    </xf>
    <xf numFmtId="176" fontId="6" fillId="0" borderId="30" xfId="0" applyNumberFormat="1" applyFont="1" applyFill="1" applyBorder="1" applyAlignment="1">
      <alignment horizontal="center" vertical="center"/>
    </xf>
    <xf numFmtId="38" fontId="8" fillId="0" borderId="28" xfId="1" applyFont="1" applyBorder="1" applyAlignment="1">
      <alignment horizontal="right" vertical="center"/>
    </xf>
    <xf numFmtId="38" fontId="8" fillId="0" borderId="31" xfId="1" applyFont="1" applyFill="1" applyBorder="1" applyAlignment="1">
      <alignment horizontal="right" vertical="center"/>
    </xf>
    <xf numFmtId="0" fontId="2" fillId="0" borderId="28" xfId="0" applyFont="1" applyBorder="1" applyAlignment="1">
      <alignment horizontal="right" vertical="center"/>
    </xf>
    <xf numFmtId="177" fontId="3" fillId="0" borderId="29" xfId="0" applyNumberFormat="1" applyFont="1" applyBorder="1" applyAlignment="1">
      <alignment horizontal="right" vertical="center"/>
    </xf>
    <xf numFmtId="38" fontId="8" fillId="0" borderId="28" xfId="1" applyFont="1" applyFill="1" applyBorder="1" applyAlignment="1">
      <alignment horizontal="right" vertical="center"/>
    </xf>
    <xf numFmtId="0" fontId="2" fillId="0" borderId="35" xfId="0" applyFont="1" applyBorder="1">
      <alignment vertical="center"/>
    </xf>
    <xf numFmtId="0" fontId="14" fillId="0" borderId="29" xfId="0" applyFont="1" applyBorder="1" applyAlignment="1">
      <alignment horizontal="right" vertical="center"/>
    </xf>
    <xf numFmtId="0" fontId="14" fillId="0" borderId="36" xfId="0" applyFont="1" applyBorder="1" applyAlignment="1">
      <alignment horizontal="right" vertical="center"/>
    </xf>
    <xf numFmtId="179" fontId="23" fillId="0" borderId="0" xfId="0" applyNumberFormat="1" applyFont="1" applyFill="1" applyBorder="1" applyAlignment="1">
      <alignment horizontal="left" vertical="center"/>
    </xf>
    <xf numFmtId="0" fontId="23" fillId="0" borderId="13" xfId="0" applyFont="1" applyBorder="1">
      <alignment vertical="center"/>
    </xf>
    <xf numFmtId="0" fontId="3" fillId="0" borderId="36" xfId="0" applyFont="1" applyBorder="1">
      <alignment vertical="center"/>
    </xf>
    <xf numFmtId="179" fontId="19" fillId="0" borderId="0" xfId="0" applyNumberFormat="1" applyFont="1" applyFill="1" applyBorder="1" applyAlignment="1">
      <alignment horizontal="left" vertical="center"/>
    </xf>
    <xf numFmtId="179" fontId="23" fillId="0" borderId="13" xfId="0" applyNumberFormat="1" applyFont="1" applyFill="1" applyBorder="1" applyAlignment="1">
      <alignment horizontal="left" vertical="center"/>
    </xf>
    <xf numFmtId="0" fontId="2" fillId="0" borderId="39" xfId="0" applyFont="1" applyBorder="1">
      <alignment vertical="center"/>
    </xf>
    <xf numFmtId="178" fontId="10" fillId="0" borderId="40" xfId="0" applyNumberFormat="1" applyFont="1" applyBorder="1">
      <alignment vertical="center"/>
    </xf>
    <xf numFmtId="0" fontId="3" fillId="0" borderId="40" xfId="0" applyFont="1" applyBorder="1">
      <alignment vertical="center"/>
    </xf>
    <xf numFmtId="0" fontId="3" fillId="0" borderId="41" xfId="0" applyFont="1" applyBorder="1">
      <alignment vertical="center"/>
    </xf>
    <xf numFmtId="0" fontId="3" fillId="0" borderId="39" xfId="0" applyFont="1" applyBorder="1">
      <alignment vertical="center"/>
    </xf>
    <xf numFmtId="178" fontId="5" fillId="0" borderId="40" xfId="0" applyNumberFormat="1" applyFont="1" applyBorder="1" applyAlignment="1">
      <alignment horizontal="right" vertical="center"/>
    </xf>
    <xf numFmtId="178" fontId="4" fillId="0" borderId="40" xfId="0" applyNumberFormat="1" applyFont="1" applyBorder="1">
      <alignment vertical="center"/>
    </xf>
    <xf numFmtId="178" fontId="4" fillId="0" borderId="41" xfId="0" applyNumberFormat="1" applyFont="1" applyBorder="1">
      <alignment vertical="center"/>
    </xf>
    <xf numFmtId="0" fontId="2" fillId="0" borderId="42" xfId="0" applyFont="1" applyBorder="1">
      <alignment vertical="center"/>
    </xf>
    <xf numFmtId="0" fontId="2" fillId="0" borderId="43" xfId="0" applyFont="1" applyBorder="1">
      <alignment vertical="center"/>
    </xf>
    <xf numFmtId="176" fontId="6" fillId="2" borderId="29" xfId="0" applyNumberFormat="1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right" vertical="center"/>
    </xf>
    <xf numFmtId="0" fontId="15" fillId="0" borderId="0" xfId="0" applyFont="1" applyBorder="1">
      <alignment vertical="center"/>
    </xf>
    <xf numFmtId="181" fontId="2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38" fontId="8" fillId="0" borderId="29" xfId="1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176" fontId="6" fillId="2" borderId="45" xfId="0" applyNumberFormat="1" applyFont="1" applyFill="1" applyBorder="1" applyAlignment="1">
      <alignment horizontal="center" vertical="center"/>
    </xf>
    <xf numFmtId="176" fontId="6" fillId="2" borderId="28" xfId="0" applyNumberFormat="1" applyFont="1" applyFill="1" applyBorder="1" applyAlignment="1">
      <alignment horizontal="center" vertical="center"/>
    </xf>
    <xf numFmtId="176" fontId="6" fillId="0" borderId="29" xfId="0" applyNumberFormat="1" applyFont="1" applyFill="1" applyBorder="1" applyAlignment="1">
      <alignment horizontal="center" vertical="center"/>
    </xf>
    <xf numFmtId="179" fontId="8" fillId="2" borderId="0" xfId="0" applyNumberFormat="1" applyFont="1" applyFill="1" applyBorder="1" applyAlignment="1" applyProtection="1">
      <alignment horizontal="center" vertical="center"/>
      <protection locked="0"/>
    </xf>
    <xf numFmtId="178" fontId="15" fillId="0" borderId="40" xfId="0" applyNumberFormat="1" applyFont="1" applyBorder="1">
      <alignment vertical="center"/>
    </xf>
    <xf numFmtId="178" fontId="6" fillId="2" borderId="0" xfId="0" applyNumberFormat="1" applyFont="1" applyFill="1" applyBorder="1" applyAlignment="1">
      <alignment horizontal="center" vertical="center"/>
    </xf>
    <xf numFmtId="178" fontId="8" fillId="2" borderId="0" xfId="0" applyNumberFormat="1" applyFont="1" applyFill="1" applyBorder="1" applyAlignment="1">
      <alignment horizontal="left" vertical="center"/>
    </xf>
    <xf numFmtId="0" fontId="2" fillId="0" borderId="48" xfId="0" applyFont="1" applyBorder="1">
      <alignment vertical="center"/>
    </xf>
    <xf numFmtId="38" fontId="8" fillId="0" borderId="49" xfId="1" applyFont="1" applyBorder="1" applyAlignment="1">
      <alignment horizontal="right" vertical="center"/>
    </xf>
    <xf numFmtId="0" fontId="2" fillId="0" borderId="49" xfId="0" applyFont="1" applyBorder="1">
      <alignment vertical="center"/>
    </xf>
    <xf numFmtId="38" fontId="8" fillId="0" borderId="29" xfId="1" applyFont="1" applyBorder="1" applyAlignment="1">
      <alignment horizontal="left" vertical="center"/>
    </xf>
    <xf numFmtId="182" fontId="8" fillId="0" borderId="0" xfId="0" applyNumberFormat="1" applyFont="1" applyFill="1" applyBorder="1" applyAlignment="1">
      <alignment vertical="center"/>
    </xf>
    <xf numFmtId="178" fontId="5" fillId="0" borderId="46" xfId="0" applyNumberFormat="1" applyFont="1" applyBorder="1" applyAlignment="1">
      <alignment vertical="center"/>
    </xf>
    <xf numFmtId="38" fontId="27" fillId="0" borderId="7" xfId="1" applyFont="1" applyBorder="1" applyAlignment="1">
      <alignment vertical="center" shrinkToFit="1"/>
    </xf>
    <xf numFmtId="0" fontId="27" fillId="0" borderId="0" xfId="0" applyFont="1" applyBorder="1">
      <alignment vertical="center"/>
    </xf>
    <xf numFmtId="38" fontId="27" fillId="0" borderId="0" xfId="1" applyFont="1" applyBorder="1">
      <alignment vertical="center"/>
    </xf>
    <xf numFmtId="177" fontId="8" fillId="0" borderId="17" xfId="0" applyNumberFormat="1" applyFont="1" applyBorder="1" applyAlignment="1">
      <alignment horizontal="left" vertical="center"/>
    </xf>
    <xf numFmtId="176" fontId="6" fillId="2" borderId="0" xfId="0" applyNumberFormat="1" applyFont="1" applyFill="1" applyBorder="1" applyAlignment="1">
      <alignment horizontal="center" vertical="center"/>
    </xf>
    <xf numFmtId="38" fontId="8" fillId="0" borderId="0" xfId="1" applyFont="1" applyBorder="1" applyAlignment="1" applyProtection="1">
      <alignment horizontal="right" vertical="center" shrinkToFit="1"/>
      <protection locked="0"/>
    </xf>
    <xf numFmtId="0" fontId="3" fillId="0" borderId="29" xfId="0" applyFont="1" applyBorder="1">
      <alignment vertical="center"/>
    </xf>
    <xf numFmtId="178" fontId="10" fillId="0" borderId="0" xfId="0" applyNumberFormat="1" applyFont="1" applyBorder="1">
      <alignment vertical="center"/>
    </xf>
    <xf numFmtId="38" fontId="2" fillId="0" borderId="29" xfId="1" applyFont="1" applyBorder="1" applyAlignment="1">
      <alignment horizontal="right" vertical="center"/>
    </xf>
    <xf numFmtId="0" fontId="13" fillId="0" borderId="0" xfId="0" applyFont="1" applyBorder="1">
      <alignment vertical="center"/>
    </xf>
    <xf numFmtId="0" fontId="2" fillId="0" borderId="51" xfId="0" applyFont="1" applyBorder="1">
      <alignment vertical="center"/>
    </xf>
    <xf numFmtId="0" fontId="3" fillId="0" borderId="46" xfId="0" applyFont="1" applyBorder="1">
      <alignment vertical="center"/>
    </xf>
    <xf numFmtId="0" fontId="3" fillId="0" borderId="52" xfId="0" applyFont="1" applyBorder="1">
      <alignment vertical="center"/>
    </xf>
    <xf numFmtId="178" fontId="4" fillId="0" borderId="46" xfId="0" applyNumberFormat="1" applyFont="1" applyBorder="1">
      <alignment vertical="center"/>
    </xf>
    <xf numFmtId="0" fontId="18" fillId="0" borderId="46" xfId="0" applyFont="1" applyBorder="1">
      <alignment vertical="center"/>
    </xf>
    <xf numFmtId="0" fontId="3" fillId="0" borderId="28" xfId="0" applyFont="1" applyBorder="1">
      <alignment vertical="center"/>
    </xf>
    <xf numFmtId="0" fontId="14" fillId="0" borderId="28" xfId="0" applyFont="1" applyBorder="1" applyAlignment="1">
      <alignment horizontal="right" vertical="center"/>
    </xf>
    <xf numFmtId="0" fontId="14" fillId="0" borderId="49" xfId="0" applyFont="1" applyBorder="1" applyAlignment="1">
      <alignment horizontal="right" vertical="center"/>
    </xf>
    <xf numFmtId="0" fontId="2" fillId="0" borderId="53" xfId="0" applyFont="1" applyBorder="1">
      <alignment vertical="center"/>
    </xf>
    <xf numFmtId="0" fontId="2" fillId="0" borderId="54" xfId="0" applyFont="1" applyBorder="1">
      <alignment vertical="center"/>
    </xf>
    <xf numFmtId="0" fontId="2" fillId="0" borderId="55" xfId="0" applyFont="1" applyBorder="1">
      <alignment vertical="center"/>
    </xf>
    <xf numFmtId="0" fontId="9" fillId="0" borderId="53" xfId="0" applyFont="1" applyFill="1" applyBorder="1">
      <alignment vertical="center"/>
    </xf>
    <xf numFmtId="179" fontId="8" fillId="0" borderId="54" xfId="0" applyNumberFormat="1" applyFont="1" applyFill="1" applyBorder="1" applyAlignment="1">
      <alignment horizontal="left" vertical="center"/>
    </xf>
    <xf numFmtId="38" fontId="8" fillId="0" borderId="54" xfId="1" applyFont="1" applyFill="1" applyBorder="1" applyAlignment="1">
      <alignment horizontal="right" vertical="center"/>
    </xf>
    <xf numFmtId="38" fontId="8" fillId="0" borderId="55" xfId="1" applyFont="1" applyFill="1" applyBorder="1" applyAlignment="1">
      <alignment horizontal="right" vertical="center"/>
    </xf>
    <xf numFmtId="0" fontId="2" fillId="0" borderId="0" xfId="0" applyFont="1" applyFill="1">
      <alignment vertical="center"/>
    </xf>
    <xf numFmtId="0" fontId="20" fillId="0" borderId="0" xfId="0" applyFont="1">
      <alignment vertical="center"/>
    </xf>
    <xf numFmtId="0" fontId="17" fillId="0" borderId="0" xfId="0" applyFont="1">
      <alignment vertical="center"/>
    </xf>
    <xf numFmtId="0" fontId="29" fillId="0" borderId="0" xfId="0" applyFont="1">
      <alignment vertical="center"/>
    </xf>
    <xf numFmtId="14" fontId="3" fillId="0" borderId="5" xfId="0" applyNumberFormat="1" applyFont="1" applyBorder="1" applyProtection="1">
      <alignment vertical="center"/>
      <protection locked="0"/>
    </xf>
    <xf numFmtId="0" fontId="3" fillId="0" borderId="5" xfId="0" applyFont="1" applyBorder="1" applyProtection="1">
      <alignment vertical="center"/>
      <protection locked="0"/>
    </xf>
    <xf numFmtId="14" fontId="3" fillId="0" borderId="0" xfId="0" applyNumberFormat="1" applyFont="1">
      <alignment vertical="center"/>
    </xf>
    <xf numFmtId="0" fontId="3" fillId="0" borderId="0" xfId="0" applyFont="1" applyFill="1">
      <alignment vertical="center"/>
    </xf>
    <xf numFmtId="14" fontId="10" fillId="0" borderId="0" xfId="0" applyNumberFormat="1" applyFont="1">
      <alignment vertical="center"/>
    </xf>
    <xf numFmtId="176" fontId="6" fillId="2" borderId="60" xfId="0" applyNumberFormat="1" applyFont="1" applyFill="1" applyBorder="1" applyAlignment="1">
      <alignment horizontal="center" vertical="center"/>
    </xf>
    <xf numFmtId="176" fontId="6" fillId="2" borderId="60" xfId="0" applyNumberFormat="1" applyFont="1" applyFill="1" applyBorder="1" applyAlignment="1" applyProtection="1">
      <alignment horizontal="center" vertical="center"/>
    </xf>
    <xf numFmtId="179" fontId="8" fillId="0" borderId="4" xfId="0" applyNumberFormat="1" applyFont="1" applyFill="1" applyBorder="1" applyAlignment="1">
      <alignment horizontal="left" vertical="center"/>
    </xf>
    <xf numFmtId="178" fontId="8" fillId="6" borderId="61" xfId="0" applyNumberFormat="1" applyFont="1" applyFill="1" applyBorder="1" applyAlignment="1" applyProtection="1">
      <alignment horizontal="center" vertical="center"/>
      <protection locked="0"/>
    </xf>
    <xf numFmtId="178" fontId="8" fillId="6" borderId="4" xfId="0" applyNumberFormat="1" applyFont="1" applyFill="1" applyBorder="1" applyAlignment="1" applyProtection="1">
      <alignment horizontal="center" vertical="center"/>
      <protection locked="0"/>
    </xf>
    <xf numFmtId="178" fontId="8" fillId="6" borderId="1" xfId="0" applyNumberFormat="1" applyFont="1" applyFill="1" applyBorder="1" applyAlignment="1" applyProtection="1">
      <alignment horizontal="center" vertical="center"/>
      <protection locked="0"/>
    </xf>
    <xf numFmtId="38" fontId="8" fillId="0" borderId="1" xfId="1" applyFont="1" applyBorder="1" applyAlignment="1" applyProtection="1">
      <alignment horizontal="right" vertical="center" shrinkToFit="1"/>
      <protection locked="0"/>
    </xf>
    <xf numFmtId="179" fontId="8" fillId="0" borderId="1" xfId="0" applyNumberFormat="1" applyFont="1" applyFill="1" applyBorder="1" applyAlignment="1">
      <alignment horizontal="left" vertical="center"/>
    </xf>
    <xf numFmtId="178" fontId="8" fillId="6" borderId="56" xfId="0" applyNumberFormat="1" applyFont="1" applyFill="1" applyBorder="1" applyAlignment="1" applyProtection="1">
      <alignment horizontal="center" vertical="center"/>
      <protection locked="0"/>
    </xf>
    <xf numFmtId="38" fontId="8" fillId="0" borderId="56" xfId="1" applyFont="1" applyBorder="1" applyAlignment="1" applyProtection="1">
      <alignment horizontal="right" vertical="center" shrinkToFit="1"/>
      <protection locked="0"/>
    </xf>
    <xf numFmtId="0" fontId="30" fillId="0" borderId="0" xfId="0" applyFont="1">
      <alignment vertical="center"/>
    </xf>
    <xf numFmtId="0" fontId="30" fillId="0" borderId="62" xfId="0" applyFont="1" applyBorder="1">
      <alignment vertical="center"/>
    </xf>
    <xf numFmtId="179" fontId="8" fillId="0" borderId="7" xfId="0" applyNumberFormat="1" applyFont="1" applyFill="1" applyBorder="1" applyAlignment="1">
      <alignment horizontal="center" vertical="center"/>
    </xf>
    <xf numFmtId="179" fontId="8" fillId="0" borderId="16" xfId="0" applyNumberFormat="1" applyFont="1" applyFill="1" applyBorder="1" applyAlignment="1">
      <alignment horizontal="center" vertical="center"/>
    </xf>
    <xf numFmtId="176" fontId="6" fillId="2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7" fontId="8" fillId="0" borderId="9" xfId="0" applyNumberFormat="1" applyFont="1" applyBorder="1" applyAlignment="1">
      <alignment horizontal="left" vertical="center"/>
    </xf>
    <xf numFmtId="38" fontId="27" fillId="0" borderId="23" xfId="1" applyFont="1" applyBorder="1" applyAlignment="1">
      <alignment vertical="center" shrinkToFit="1"/>
    </xf>
    <xf numFmtId="0" fontId="0" fillId="0" borderId="23" xfId="0" applyBorder="1" applyAlignment="1" applyProtection="1">
      <alignment vertical="center"/>
      <protection locked="0"/>
    </xf>
    <xf numFmtId="180" fontId="0" fillId="0" borderId="9" xfId="0" applyNumberFormat="1" applyBorder="1" applyAlignment="1">
      <alignment horizontal="center" vertical="center"/>
    </xf>
    <xf numFmtId="38" fontId="27" fillId="0" borderId="9" xfId="1" applyFont="1" applyBorder="1" applyAlignment="1">
      <alignment vertical="center" shrinkToFit="1"/>
    </xf>
    <xf numFmtId="0" fontId="0" fillId="0" borderId="9" xfId="0" applyBorder="1" applyAlignment="1" applyProtection="1">
      <alignment vertical="center"/>
      <protection locked="0"/>
    </xf>
    <xf numFmtId="38" fontId="8" fillId="0" borderId="23" xfId="1" applyFont="1" applyBorder="1" applyAlignment="1">
      <alignment horizontal="right" vertical="center"/>
    </xf>
    <xf numFmtId="38" fontId="27" fillId="0" borderId="16" xfId="1" applyFont="1" applyFill="1" applyBorder="1" applyAlignment="1">
      <alignment vertical="center" shrinkToFit="1"/>
    </xf>
    <xf numFmtId="0" fontId="9" fillId="0" borderId="0" xfId="0" applyFont="1" applyAlignment="1">
      <alignment horizontal="center" vertical="center"/>
    </xf>
    <xf numFmtId="176" fontId="6" fillId="2" borderId="71" xfId="0" applyNumberFormat="1" applyFont="1" applyFill="1" applyBorder="1" applyAlignment="1">
      <alignment horizontal="center" vertical="center"/>
    </xf>
    <xf numFmtId="179" fontId="8" fillId="0" borderId="72" xfId="0" applyNumberFormat="1" applyFont="1" applyFill="1" applyBorder="1" applyAlignment="1">
      <alignment horizontal="left" vertical="center"/>
    </xf>
    <xf numFmtId="179" fontId="8" fillId="0" borderId="3" xfId="0" applyNumberFormat="1" applyFont="1" applyFill="1" applyBorder="1" applyAlignment="1">
      <alignment horizontal="left" vertical="center"/>
    </xf>
    <xf numFmtId="38" fontId="8" fillId="0" borderId="1" xfId="1" applyFont="1" applyBorder="1" applyAlignment="1" applyProtection="1">
      <alignment horizontal="right" vertical="center"/>
      <protection locked="0"/>
    </xf>
    <xf numFmtId="38" fontId="8" fillId="0" borderId="0" xfId="1" applyFont="1" applyBorder="1" applyAlignment="1" applyProtection="1">
      <alignment horizontal="center" vertical="center" shrinkToFit="1"/>
      <protection locked="0"/>
    </xf>
    <xf numFmtId="0" fontId="18" fillId="0" borderId="0" xfId="0" applyFont="1" applyAlignment="1">
      <alignment horizontal="right" vertical="center"/>
    </xf>
    <xf numFmtId="38" fontId="27" fillId="0" borderId="0" xfId="1" applyFont="1" applyBorder="1" applyAlignment="1">
      <alignment vertical="center" shrinkToFit="1"/>
    </xf>
    <xf numFmtId="178" fontId="5" fillId="0" borderId="26" xfId="0" applyNumberFormat="1" applyFont="1" applyBorder="1" applyAlignment="1">
      <alignment horizontal="left" vertical="center"/>
    </xf>
    <xf numFmtId="178" fontId="5" fillId="0" borderId="51" xfId="0" applyNumberFormat="1" applyFont="1" applyBorder="1" applyAlignment="1">
      <alignment vertical="center"/>
    </xf>
    <xf numFmtId="179" fontId="23" fillId="0" borderId="31" xfId="0" applyNumberFormat="1" applyFont="1" applyFill="1" applyBorder="1" applyAlignment="1">
      <alignment horizontal="left" vertical="center"/>
    </xf>
    <xf numFmtId="178" fontId="10" fillId="0" borderId="39" xfId="0" applyNumberFormat="1" applyFont="1" applyBorder="1">
      <alignment vertical="center"/>
    </xf>
    <xf numFmtId="179" fontId="19" fillId="0" borderId="28" xfId="0" applyNumberFormat="1" applyFont="1" applyFill="1" applyBorder="1" applyAlignment="1">
      <alignment horizontal="left" vertical="center"/>
    </xf>
    <xf numFmtId="179" fontId="22" fillId="0" borderId="28" xfId="0" applyNumberFormat="1" applyFont="1" applyFill="1" applyBorder="1" applyAlignment="1">
      <alignment horizontal="left" vertical="center"/>
    </xf>
    <xf numFmtId="182" fontId="3" fillId="0" borderId="28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182" fontId="24" fillId="0" borderId="28" xfId="0" applyNumberFormat="1" applyFont="1" applyFill="1" applyBorder="1" applyAlignment="1">
      <alignment horizontal="center" vertical="center"/>
    </xf>
    <xf numFmtId="0" fontId="23" fillId="0" borderId="31" xfId="0" applyFont="1" applyBorder="1">
      <alignment vertical="center"/>
    </xf>
    <xf numFmtId="178" fontId="5" fillId="0" borderId="51" xfId="0" applyNumberFormat="1" applyFont="1" applyBorder="1" applyAlignment="1">
      <alignment horizontal="left" vertical="center"/>
    </xf>
    <xf numFmtId="0" fontId="23" fillId="0" borderId="28" xfId="0" applyFont="1" applyBorder="1">
      <alignment vertical="center"/>
    </xf>
    <xf numFmtId="179" fontId="19" fillId="0" borderId="73" xfId="0" applyNumberFormat="1" applyFont="1" applyFill="1" applyBorder="1" applyAlignment="1">
      <alignment horizontal="left" vertical="center"/>
    </xf>
    <xf numFmtId="179" fontId="8" fillId="3" borderId="7" xfId="0" applyNumberFormat="1" applyFont="1" applyFill="1" applyBorder="1" applyAlignment="1" applyProtection="1">
      <alignment horizontal="center" vertical="center"/>
      <protection locked="0"/>
    </xf>
    <xf numFmtId="179" fontId="8" fillId="0" borderId="74" xfId="0" applyNumberFormat="1" applyFont="1" applyFill="1" applyBorder="1" applyAlignment="1">
      <alignment horizontal="center" vertical="center"/>
    </xf>
    <xf numFmtId="179" fontId="8" fillId="3" borderId="75" xfId="0" applyNumberFormat="1" applyFont="1" applyFill="1" applyBorder="1" applyAlignment="1" applyProtection="1">
      <alignment horizontal="center" vertical="center"/>
      <protection locked="0"/>
    </xf>
    <xf numFmtId="179" fontId="8" fillId="0" borderId="77" xfId="0" applyNumberFormat="1" applyFont="1" applyFill="1" applyBorder="1" applyAlignment="1">
      <alignment horizontal="center" vertical="center"/>
    </xf>
    <xf numFmtId="179" fontId="8" fillId="0" borderId="79" xfId="0" applyNumberFormat="1" applyFont="1" applyFill="1" applyBorder="1" applyAlignment="1">
      <alignment horizontal="center" vertical="center"/>
    </xf>
    <xf numFmtId="179" fontId="8" fillId="3" borderId="80" xfId="0" applyNumberFormat="1" applyFont="1" applyFill="1" applyBorder="1" applyAlignment="1" applyProtection="1">
      <alignment horizontal="center" vertical="center"/>
      <protection locked="0"/>
    </xf>
    <xf numFmtId="179" fontId="8" fillId="0" borderId="12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82" fontId="8" fillId="0" borderId="0" xfId="0" applyNumberFormat="1" applyFont="1" applyFill="1" applyBorder="1" applyAlignment="1">
      <alignment horizontal="center" vertical="center"/>
    </xf>
    <xf numFmtId="179" fontId="8" fillId="0" borderId="7" xfId="0" applyNumberFormat="1" applyFont="1" applyFill="1" applyBorder="1" applyAlignment="1">
      <alignment horizontal="left" vertical="center"/>
    </xf>
    <xf numFmtId="179" fontId="8" fillId="0" borderId="10" xfId="0" applyNumberFormat="1" applyFont="1" applyFill="1" applyBorder="1" applyAlignment="1">
      <alignment horizontal="left" vertical="center"/>
    </xf>
    <xf numFmtId="179" fontId="8" fillId="0" borderId="16" xfId="0" applyNumberFormat="1" applyFont="1" applyFill="1" applyBorder="1" applyAlignment="1">
      <alignment horizontal="left" vertical="center"/>
    </xf>
    <xf numFmtId="179" fontId="8" fillId="0" borderId="74" xfId="0" applyNumberFormat="1" applyFont="1" applyFill="1" applyBorder="1" applyAlignment="1">
      <alignment horizontal="left" vertical="center"/>
    </xf>
    <xf numFmtId="179" fontId="8" fillId="0" borderId="77" xfId="0" applyNumberFormat="1" applyFont="1" applyFill="1" applyBorder="1" applyAlignment="1">
      <alignment horizontal="left" vertical="center"/>
    </xf>
    <xf numFmtId="179" fontId="8" fillId="0" borderId="79" xfId="0" applyNumberFormat="1" applyFont="1" applyFill="1" applyBorder="1" applyAlignment="1">
      <alignment horizontal="left" vertical="center"/>
    </xf>
    <xf numFmtId="179" fontId="8" fillId="0" borderId="12" xfId="0" applyNumberFormat="1" applyFont="1" applyFill="1" applyBorder="1" applyAlignment="1">
      <alignment horizontal="left" vertical="center"/>
    </xf>
    <xf numFmtId="182" fontId="24" fillId="0" borderId="0" xfId="0" applyNumberFormat="1" applyFont="1" applyFill="1" applyBorder="1" applyAlignment="1">
      <alignment horizontal="center" vertical="center"/>
    </xf>
    <xf numFmtId="182" fontId="3" fillId="0" borderId="0" xfId="0" applyNumberFormat="1" applyFont="1" applyFill="1" applyBorder="1" applyAlignment="1">
      <alignment horizontal="center" vertical="center" shrinkToFit="1"/>
    </xf>
    <xf numFmtId="182" fontId="3" fillId="0" borderId="0" xfId="0" applyNumberFormat="1" applyFont="1" applyFill="1" applyBorder="1" applyAlignment="1">
      <alignment horizontal="center" vertical="center"/>
    </xf>
    <xf numFmtId="0" fontId="9" fillId="0" borderId="28" xfId="0" applyFont="1" applyBorder="1" applyAlignment="1">
      <alignment vertical="center"/>
    </xf>
    <xf numFmtId="179" fontId="8" fillId="0" borderId="10" xfId="0" applyNumberFormat="1" applyFont="1" applyFill="1" applyBorder="1" applyAlignment="1">
      <alignment horizontal="center" vertical="center"/>
    </xf>
    <xf numFmtId="0" fontId="3" fillId="0" borderId="26" xfId="0" applyFont="1" applyBorder="1">
      <alignment vertical="center"/>
    </xf>
    <xf numFmtId="38" fontId="8" fillId="0" borderId="36" xfId="1" applyFont="1" applyFill="1" applyBorder="1" applyAlignment="1">
      <alignment horizontal="right" vertical="center"/>
    </xf>
    <xf numFmtId="176" fontId="6" fillId="2" borderId="36" xfId="0" applyNumberFormat="1" applyFont="1" applyFill="1" applyBorder="1" applyAlignment="1">
      <alignment horizontal="center" vertical="center"/>
    </xf>
    <xf numFmtId="38" fontId="8" fillId="0" borderId="36" xfId="1" applyFont="1" applyBorder="1" applyAlignment="1" applyProtection="1">
      <alignment horizontal="right" vertical="center"/>
      <protection locked="0"/>
    </xf>
    <xf numFmtId="0" fontId="2" fillId="0" borderId="36" xfId="0" applyFont="1" applyBorder="1">
      <alignment vertical="center"/>
    </xf>
    <xf numFmtId="0" fontId="2" fillId="0" borderId="36" xfId="0" applyFont="1" applyBorder="1" applyAlignment="1">
      <alignment horizontal="right" vertical="center"/>
    </xf>
    <xf numFmtId="177" fontId="8" fillId="0" borderId="36" xfId="0" applyNumberFormat="1" applyFont="1" applyBorder="1" applyAlignment="1">
      <alignment horizontal="left" vertical="center"/>
    </xf>
    <xf numFmtId="38" fontId="8" fillId="0" borderId="36" xfId="1" applyFont="1" applyBorder="1" applyAlignment="1">
      <alignment horizontal="right" vertical="center"/>
    </xf>
    <xf numFmtId="178" fontId="8" fillId="0" borderId="36" xfId="0" applyNumberFormat="1" applyFont="1" applyFill="1" applyBorder="1" applyAlignment="1">
      <alignment horizontal="right" vertical="center"/>
    </xf>
    <xf numFmtId="0" fontId="0" fillId="0" borderId="22" xfId="0" applyBorder="1" applyAlignment="1">
      <alignment vertical="center"/>
    </xf>
    <xf numFmtId="0" fontId="0" fillId="0" borderId="82" xfId="0" applyBorder="1" applyAlignment="1">
      <alignment vertical="center"/>
    </xf>
    <xf numFmtId="0" fontId="0" fillId="0" borderId="83" xfId="0" applyBorder="1" applyAlignment="1">
      <alignment vertical="center"/>
    </xf>
    <xf numFmtId="177" fontId="8" fillId="0" borderId="83" xfId="0" applyNumberFormat="1" applyFont="1" applyFill="1" applyBorder="1" applyAlignment="1">
      <alignment horizontal="left" vertical="center"/>
    </xf>
    <xf numFmtId="0" fontId="2" fillId="0" borderId="83" xfId="0" applyFont="1" applyBorder="1">
      <alignment vertical="center"/>
    </xf>
    <xf numFmtId="0" fontId="2" fillId="0" borderId="0" xfId="0" applyFont="1" applyAlignment="1">
      <alignment vertical="center" wrapText="1"/>
    </xf>
    <xf numFmtId="0" fontId="2" fillId="0" borderId="9" xfId="0" applyFont="1" applyBorder="1">
      <alignment vertical="center"/>
    </xf>
    <xf numFmtId="0" fontId="27" fillId="0" borderId="0" xfId="0" applyFont="1">
      <alignment vertical="center"/>
    </xf>
    <xf numFmtId="180" fontId="0" fillId="0" borderId="10" xfId="0" applyNumberFormat="1" applyBorder="1" applyAlignment="1">
      <alignment horizontal="center" vertical="center"/>
    </xf>
    <xf numFmtId="38" fontId="27" fillId="0" borderId="7" xfId="1" applyFont="1" applyBorder="1">
      <alignment vertical="center"/>
    </xf>
    <xf numFmtId="0" fontId="2" fillId="0" borderId="18" xfId="0" applyFont="1" applyBorder="1">
      <alignment vertical="center"/>
    </xf>
    <xf numFmtId="0" fontId="2" fillId="0" borderId="20" xfId="0" applyFont="1" applyBorder="1">
      <alignment vertical="center"/>
    </xf>
    <xf numFmtId="177" fontId="8" fillId="0" borderId="9" xfId="0" applyNumberFormat="1" applyFont="1" applyFill="1" applyBorder="1" applyAlignment="1">
      <alignment horizontal="left" vertical="center"/>
    </xf>
    <xf numFmtId="181" fontId="2" fillId="0" borderId="9" xfId="0" applyNumberFormat="1" applyFont="1" applyFill="1" applyBorder="1" applyAlignment="1">
      <alignment horizontal="center" vertical="center"/>
    </xf>
    <xf numFmtId="0" fontId="2" fillId="0" borderId="19" xfId="0" applyFont="1" applyBorder="1">
      <alignment vertical="center"/>
    </xf>
    <xf numFmtId="38" fontId="2" fillId="0" borderId="19" xfId="1" applyFont="1" applyBorder="1" applyAlignment="1">
      <alignment horizontal="right" vertical="center"/>
    </xf>
    <xf numFmtId="0" fontId="14" fillId="0" borderId="35" xfId="0" applyFont="1" applyBorder="1" applyAlignment="1">
      <alignment horizontal="left" vertical="center"/>
    </xf>
    <xf numFmtId="0" fontId="3" fillId="0" borderId="8" xfId="0" applyFont="1" applyBorder="1">
      <alignment vertical="center"/>
    </xf>
    <xf numFmtId="176" fontId="6" fillId="2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82" fontId="8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5" xfId="0" applyBorder="1" applyAlignment="1">
      <alignment vertical="center"/>
    </xf>
    <xf numFmtId="38" fontId="23" fillId="0" borderId="0" xfId="1" applyFont="1" applyFill="1" applyBorder="1" applyAlignment="1" applyProtection="1">
      <alignment horizontal="right" vertical="center" shrinkToFit="1"/>
      <protection locked="0"/>
    </xf>
    <xf numFmtId="38" fontId="8" fillId="0" borderId="0" xfId="1" applyFont="1" applyFill="1" applyBorder="1" applyAlignment="1">
      <alignment horizontal="right" vertical="center" shrinkToFit="1"/>
    </xf>
    <xf numFmtId="38" fontId="6" fillId="0" borderId="0" xfId="1" applyFont="1" applyFill="1" applyBorder="1" applyAlignment="1">
      <alignment horizontal="right" vertical="center" shrinkToFit="1"/>
    </xf>
    <xf numFmtId="178" fontId="5" fillId="0" borderId="0" xfId="0" applyNumberFormat="1" applyFont="1" applyFill="1" applyBorder="1" applyAlignment="1">
      <alignment vertical="center"/>
    </xf>
    <xf numFmtId="0" fontId="23" fillId="0" borderId="0" xfId="0" applyFont="1" applyFill="1" applyBorder="1">
      <alignment vertical="center"/>
    </xf>
    <xf numFmtId="0" fontId="9" fillId="0" borderId="0" xfId="0" applyFont="1" applyFill="1" applyBorder="1" applyAlignment="1">
      <alignment vertical="center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8" fillId="0" borderId="0" xfId="0" applyNumberFormat="1" applyFont="1" applyFill="1" applyBorder="1" applyAlignment="1" applyProtection="1">
      <alignment vertical="center"/>
      <protection locked="0"/>
    </xf>
    <xf numFmtId="0" fontId="8" fillId="0" borderId="0" xfId="1" applyNumberFormat="1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vertical="center"/>
      <protection locked="0"/>
    </xf>
    <xf numFmtId="0" fontId="2" fillId="0" borderId="0" xfId="0" applyNumberFormat="1" applyFont="1" applyFill="1" applyBorder="1" applyAlignment="1" applyProtection="1">
      <alignment vertical="center"/>
      <protection locked="0"/>
    </xf>
    <xf numFmtId="0" fontId="23" fillId="0" borderId="0" xfId="0" applyNumberFormat="1" applyFont="1" applyFill="1" applyBorder="1" applyAlignment="1" applyProtection="1">
      <alignment vertical="center"/>
      <protection locked="0"/>
    </xf>
    <xf numFmtId="0" fontId="3" fillId="0" borderId="0" xfId="0" applyNumberFormat="1" applyFont="1" applyFill="1" applyBorder="1" applyAlignment="1" applyProtection="1">
      <alignment vertical="center"/>
      <protection locked="0"/>
    </xf>
    <xf numFmtId="0" fontId="22" fillId="0" borderId="0" xfId="0" applyNumberFormat="1" applyFont="1" applyFill="1" applyBorder="1" applyAlignment="1" applyProtection="1">
      <alignment vertical="center"/>
      <protection locked="0"/>
    </xf>
    <xf numFmtId="179" fontId="8" fillId="0" borderId="84" xfId="0" applyNumberFormat="1" applyFont="1" applyFill="1" applyBorder="1" applyAlignment="1">
      <alignment horizontal="left" vertical="center"/>
    </xf>
    <xf numFmtId="38" fontId="8" fillId="0" borderId="84" xfId="1" applyFont="1" applyBorder="1" applyAlignment="1" applyProtection="1">
      <alignment horizontal="right" vertical="center" shrinkToFit="1"/>
      <protection locked="0"/>
    </xf>
    <xf numFmtId="178" fontId="4" fillId="0" borderId="0" xfId="0" applyNumberFormat="1" applyFont="1" applyBorder="1" applyProtection="1">
      <alignment vertical="center"/>
      <protection locked="0"/>
    </xf>
    <xf numFmtId="0" fontId="2" fillId="0" borderId="0" xfId="0" applyFont="1" applyBorder="1" applyProtection="1">
      <alignment vertical="center"/>
      <protection locked="0"/>
    </xf>
    <xf numFmtId="182" fontId="8" fillId="0" borderId="0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 applyProtection="1">
      <alignment horizontal="center" vertical="center"/>
      <protection locked="0"/>
    </xf>
    <xf numFmtId="38" fontId="8" fillId="0" borderId="0" xfId="1" applyFont="1" applyFill="1" applyBorder="1" applyAlignment="1" applyProtection="1">
      <alignment horizontal="right" vertical="center" shrinkToFit="1"/>
      <protection locked="0"/>
    </xf>
    <xf numFmtId="38" fontId="8" fillId="2" borderId="0" xfId="1" applyFont="1" applyFill="1" applyBorder="1" applyAlignment="1" applyProtection="1">
      <alignment horizontal="right" vertical="center" shrinkToFit="1"/>
      <protection locked="0"/>
    </xf>
    <xf numFmtId="179" fontId="8" fillId="4" borderId="7" xfId="0" applyNumberFormat="1" applyFont="1" applyFill="1" applyBorder="1" applyAlignment="1" applyProtection="1">
      <alignment horizontal="center" vertical="center"/>
      <protection locked="0"/>
    </xf>
    <xf numFmtId="179" fontId="8" fillId="4" borderId="12" xfId="0" applyNumberFormat="1" applyFont="1" applyFill="1" applyBorder="1" applyAlignment="1" applyProtection="1">
      <alignment horizontal="center" vertical="center"/>
      <protection locked="0"/>
    </xf>
    <xf numFmtId="176" fontId="6" fillId="2" borderId="0" xfId="0" applyNumberFormat="1" applyFont="1" applyFill="1" applyBorder="1" applyAlignment="1">
      <alignment horizontal="center" vertical="center"/>
    </xf>
    <xf numFmtId="178" fontId="5" fillId="0" borderId="46" xfId="0" applyNumberFormat="1" applyFont="1" applyBorder="1" applyAlignment="1">
      <alignment horizontal="left" vertical="center"/>
    </xf>
    <xf numFmtId="177" fontId="19" fillId="0" borderId="0" xfId="0" applyNumberFormat="1" applyFont="1" applyBorder="1" applyAlignment="1">
      <alignment horizontal="left" vertical="center"/>
    </xf>
    <xf numFmtId="179" fontId="8" fillId="4" borderId="16" xfId="0" applyNumberFormat="1" applyFont="1" applyFill="1" applyBorder="1" applyAlignment="1" applyProtection="1">
      <alignment horizontal="center" vertical="center"/>
      <protection locked="0"/>
    </xf>
    <xf numFmtId="0" fontId="32" fillId="0" borderId="23" xfId="0" applyFont="1" applyBorder="1">
      <alignment vertical="center"/>
    </xf>
    <xf numFmtId="0" fontId="33" fillId="0" borderId="0" xfId="0" applyFont="1">
      <alignment vertical="center"/>
    </xf>
    <xf numFmtId="0" fontId="34" fillId="0" borderId="0" xfId="0" applyFont="1" applyFill="1">
      <alignment vertical="center"/>
    </xf>
    <xf numFmtId="0" fontId="35" fillId="0" borderId="0" xfId="0" applyFont="1">
      <alignment vertical="center"/>
    </xf>
    <xf numFmtId="0" fontId="35" fillId="2" borderId="0" xfId="0" applyFont="1" applyFill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181" fontId="3" fillId="0" borderId="0" xfId="0" applyNumberFormat="1" applyFont="1" applyFill="1" applyAlignment="1">
      <alignment horizontal="center" vertical="center"/>
    </xf>
    <xf numFmtId="0" fontId="8" fillId="0" borderId="0" xfId="0" applyFont="1" applyFill="1">
      <alignment vertical="center"/>
    </xf>
    <xf numFmtId="181" fontId="3" fillId="0" borderId="0" xfId="0" applyNumberFormat="1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0" xfId="0" applyFont="1">
      <alignment vertical="center"/>
    </xf>
    <xf numFmtId="178" fontId="6" fillId="2" borderId="0" xfId="0" applyNumberFormat="1" applyFont="1" applyFill="1">
      <alignment vertical="center"/>
    </xf>
    <xf numFmtId="0" fontId="6" fillId="2" borderId="0" xfId="0" applyFont="1" applyFill="1">
      <alignment vertical="center"/>
    </xf>
    <xf numFmtId="180" fontId="3" fillId="0" borderId="0" xfId="0" applyNumberFormat="1" applyFont="1" applyBorder="1" applyAlignment="1">
      <alignment horizontal="center" vertical="center"/>
    </xf>
    <xf numFmtId="0" fontId="8" fillId="0" borderId="0" xfId="0" applyFont="1">
      <alignment vertical="center"/>
    </xf>
    <xf numFmtId="178" fontId="3" fillId="0" borderId="0" xfId="0" applyNumberFormat="1" applyFont="1">
      <alignment vertical="center"/>
    </xf>
    <xf numFmtId="178" fontId="8" fillId="0" borderId="0" xfId="0" applyNumberFormat="1" applyFont="1" applyBorder="1" applyAlignment="1">
      <alignment horizontal="left" vertical="center"/>
    </xf>
    <xf numFmtId="181" fontId="3" fillId="0" borderId="0" xfId="0" applyNumberFormat="1" applyFont="1" applyBorder="1" applyAlignment="1">
      <alignment horizontal="center" vertical="center"/>
    </xf>
    <xf numFmtId="38" fontId="8" fillId="0" borderId="0" xfId="1" applyFont="1" applyAlignment="1">
      <alignment horizontal="left" vertical="center"/>
    </xf>
    <xf numFmtId="38" fontId="3" fillId="0" borderId="0" xfId="0" applyNumberFormat="1" applyFont="1">
      <alignment vertical="center"/>
    </xf>
    <xf numFmtId="181" fontId="3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80" fontId="3" fillId="0" borderId="0" xfId="0" applyNumberFormat="1" applyFont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9" fontId="8" fillId="9" borderId="77" xfId="0" applyNumberFormat="1" applyFont="1" applyFill="1" applyBorder="1" applyAlignment="1">
      <alignment horizontal="center" vertical="center"/>
    </xf>
    <xf numFmtId="179" fontId="8" fillId="10" borderId="77" xfId="0" applyNumberFormat="1" applyFont="1" applyFill="1" applyBorder="1" applyAlignment="1">
      <alignment horizontal="center" vertical="center"/>
    </xf>
    <xf numFmtId="176" fontId="6" fillId="2" borderId="7" xfId="0" applyNumberFormat="1" applyFont="1" applyFill="1" applyBorder="1" applyAlignment="1">
      <alignment horizontal="center" vertical="center"/>
    </xf>
    <xf numFmtId="178" fontId="8" fillId="6" borderId="84" xfId="0" applyNumberFormat="1" applyFont="1" applyFill="1" applyBorder="1" applyAlignment="1" applyProtection="1">
      <alignment horizontal="center" vertical="center"/>
      <protection locked="0"/>
    </xf>
    <xf numFmtId="179" fontId="8" fillId="0" borderId="86" xfId="0" applyNumberFormat="1" applyFont="1" applyFill="1" applyBorder="1" applyAlignment="1">
      <alignment horizontal="left" vertical="center"/>
    </xf>
    <xf numFmtId="178" fontId="8" fillId="6" borderId="86" xfId="0" applyNumberFormat="1" applyFont="1" applyFill="1" applyBorder="1" applyAlignment="1" applyProtection="1">
      <alignment horizontal="center" vertical="center"/>
      <protection locked="0"/>
    </xf>
    <xf numFmtId="38" fontId="8" fillId="0" borderId="86" xfId="1" applyFont="1" applyBorder="1" applyAlignment="1" applyProtection="1">
      <alignment horizontal="right" vertical="center" shrinkToFit="1"/>
      <protection locked="0"/>
    </xf>
    <xf numFmtId="179" fontId="8" fillId="0" borderId="0" xfId="0" applyNumberFormat="1" applyFont="1" applyFill="1" applyBorder="1" applyAlignment="1">
      <alignment horizontal="center" vertical="center"/>
    </xf>
    <xf numFmtId="176" fontId="6" fillId="2" borderId="88" xfId="0" applyNumberFormat="1" applyFont="1" applyFill="1" applyBorder="1" applyAlignment="1">
      <alignment horizontal="center" vertical="center"/>
    </xf>
    <xf numFmtId="179" fontId="8" fillId="0" borderId="88" xfId="0" applyNumberFormat="1" applyFont="1" applyFill="1" applyBorder="1" applyAlignment="1">
      <alignment horizontal="center" vertical="center"/>
    </xf>
    <xf numFmtId="179" fontId="8" fillId="2" borderId="88" xfId="0" applyNumberFormat="1" applyFont="1" applyFill="1" applyBorder="1" applyAlignment="1">
      <alignment horizontal="center" vertical="center"/>
    </xf>
    <xf numFmtId="179" fontId="8" fillId="0" borderId="91" xfId="0" applyNumberFormat="1" applyFont="1" applyFill="1" applyBorder="1" applyAlignment="1">
      <alignment horizontal="center" vertical="center"/>
    </xf>
    <xf numFmtId="179" fontId="8" fillId="0" borderId="92" xfId="0" applyNumberFormat="1" applyFont="1" applyFill="1" applyBorder="1" applyAlignment="1">
      <alignment horizontal="center" vertical="center"/>
    </xf>
    <xf numFmtId="179" fontId="8" fillId="0" borderId="94" xfId="0" applyNumberFormat="1" applyFont="1" applyFill="1" applyBorder="1" applyAlignment="1">
      <alignment horizontal="center" vertical="center"/>
    </xf>
    <xf numFmtId="179" fontId="8" fillId="0" borderId="89" xfId="0" applyNumberFormat="1" applyFont="1" applyFill="1" applyBorder="1" applyAlignment="1">
      <alignment horizontal="center" vertical="center"/>
    </xf>
    <xf numFmtId="179" fontId="8" fillId="0" borderId="97" xfId="0" applyNumberFormat="1" applyFont="1" applyFill="1" applyBorder="1" applyAlignment="1">
      <alignment horizontal="center" vertical="center"/>
    </xf>
    <xf numFmtId="179" fontId="8" fillId="0" borderId="98" xfId="0" applyNumberFormat="1" applyFont="1" applyFill="1" applyBorder="1" applyAlignment="1">
      <alignment horizontal="center" vertical="center"/>
    </xf>
    <xf numFmtId="38" fontId="8" fillId="0" borderId="101" xfId="1" applyFont="1" applyBorder="1" applyAlignment="1" applyProtection="1">
      <alignment horizontal="right" vertical="center" shrinkToFit="1"/>
      <protection locked="0"/>
    </xf>
    <xf numFmtId="38" fontId="36" fillId="0" borderId="37" xfId="1" applyFont="1" applyFill="1" applyBorder="1" applyAlignment="1" applyProtection="1">
      <alignment horizontal="right" vertical="center" shrinkToFit="1"/>
      <protection locked="0"/>
    </xf>
    <xf numFmtId="178" fontId="19" fillId="0" borderId="7" xfId="0" applyNumberFormat="1" applyFont="1" applyFill="1" applyBorder="1" applyAlignment="1">
      <alignment horizontal="right" vertical="center"/>
    </xf>
    <xf numFmtId="178" fontId="19" fillId="0" borderId="16" xfId="0" applyNumberFormat="1" applyFont="1" applyFill="1" applyBorder="1" applyAlignment="1">
      <alignment horizontal="right" vertical="center"/>
    </xf>
    <xf numFmtId="38" fontId="19" fillId="0" borderId="7" xfId="1" applyFont="1" applyFill="1" applyBorder="1" applyAlignment="1">
      <alignment horizontal="right" vertical="center" shrinkToFit="1"/>
    </xf>
    <xf numFmtId="38" fontId="18" fillId="0" borderId="7" xfId="1" applyFont="1" applyFill="1" applyBorder="1" applyAlignment="1">
      <alignment horizontal="right" vertical="center" shrinkToFit="1"/>
    </xf>
    <xf numFmtId="178" fontId="19" fillId="0" borderId="12" xfId="0" applyNumberFormat="1" applyFont="1" applyFill="1" applyBorder="1" applyAlignment="1">
      <alignment horizontal="right" vertical="center"/>
    </xf>
    <xf numFmtId="38" fontId="8" fillId="0" borderId="102" xfId="1" applyFont="1" applyBorder="1" applyAlignment="1">
      <alignment horizontal="right" vertical="center"/>
    </xf>
    <xf numFmtId="38" fontId="18" fillId="0" borderId="24" xfId="1" applyFont="1" applyFill="1" applyBorder="1" applyAlignment="1">
      <alignment horizontal="right" vertical="center" shrinkToFit="1"/>
    </xf>
    <xf numFmtId="38" fontId="18" fillId="0" borderId="7" xfId="1" applyFont="1" applyBorder="1" applyAlignment="1">
      <alignment horizontal="right" vertical="center" shrinkToFit="1"/>
    </xf>
    <xf numFmtId="178" fontId="19" fillId="0" borderId="44" xfId="0" applyNumberFormat="1" applyFont="1" applyFill="1" applyBorder="1" applyAlignment="1">
      <alignment horizontal="right" vertical="center"/>
    </xf>
    <xf numFmtId="38" fontId="19" fillId="0" borderId="7" xfId="1" applyFont="1" applyBorder="1" applyAlignment="1">
      <alignment horizontal="right" vertical="center" shrinkToFit="1"/>
    </xf>
    <xf numFmtId="176" fontId="6" fillId="2" borderId="0" xfId="0" applyNumberFormat="1" applyFont="1" applyFill="1" applyBorder="1" applyAlignment="1">
      <alignment horizontal="center" vertical="center"/>
    </xf>
    <xf numFmtId="178" fontId="5" fillId="0" borderId="46" xfId="0" applyNumberFormat="1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82" fontId="24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82" fontId="3" fillId="0" borderId="0" xfId="0" applyNumberFormat="1" applyFont="1" applyFill="1" applyBorder="1" applyAlignment="1">
      <alignment horizontal="center" vertical="center"/>
    </xf>
    <xf numFmtId="176" fontId="6" fillId="2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82" fontId="3" fillId="0" borderId="0" xfId="0" applyNumberFormat="1" applyFont="1" applyFill="1" applyBorder="1" applyAlignment="1">
      <alignment horizontal="center" vertical="center"/>
    </xf>
    <xf numFmtId="182" fontId="24" fillId="0" borderId="0" xfId="0" applyNumberFormat="1" applyFont="1" applyFill="1" applyBorder="1" applyAlignment="1">
      <alignment horizontal="center" vertical="center"/>
    </xf>
    <xf numFmtId="38" fontId="8" fillId="0" borderId="28" xfId="1" applyFont="1" applyBorder="1" applyAlignment="1" applyProtection="1">
      <alignment horizontal="right" vertical="center"/>
      <protection locked="0"/>
    </xf>
    <xf numFmtId="178" fontId="5" fillId="0" borderId="0" xfId="0" applyNumberFormat="1" applyFont="1" applyBorder="1" applyAlignment="1">
      <alignment vertical="center"/>
    </xf>
    <xf numFmtId="177" fontId="8" fillId="0" borderId="28" xfId="0" applyNumberFormat="1" applyFont="1" applyBorder="1" applyAlignment="1">
      <alignment horizontal="left" vertical="center"/>
    </xf>
    <xf numFmtId="178" fontId="8" fillId="0" borderId="28" xfId="0" applyNumberFormat="1" applyFont="1" applyFill="1" applyBorder="1" applyAlignment="1">
      <alignment horizontal="right" vertical="center"/>
    </xf>
    <xf numFmtId="38" fontId="36" fillId="0" borderId="0" xfId="1" applyFont="1" applyFill="1" applyBorder="1" applyAlignment="1" applyProtection="1">
      <alignment horizontal="right" vertical="center" shrinkToFit="1"/>
      <protection locked="0"/>
    </xf>
    <xf numFmtId="178" fontId="19" fillId="0" borderId="0" xfId="0" applyNumberFormat="1" applyFont="1" applyFill="1" applyBorder="1" applyAlignment="1">
      <alignment horizontal="right" vertical="center"/>
    </xf>
    <xf numFmtId="38" fontId="19" fillId="0" borderId="0" xfId="1" applyFont="1" applyFill="1" applyBorder="1" applyAlignment="1">
      <alignment horizontal="right" vertical="center" shrinkToFit="1"/>
    </xf>
    <xf numFmtId="38" fontId="18" fillId="0" borderId="0" xfId="1" applyFont="1" applyFill="1" applyBorder="1" applyAlignment="1">
      <alignment horizontal="right" vertical="center" shrinkToFit="1"/>
    </xf>
    <xf numFmtId="183" fontId="19" fillId="0" borderId="0" xfId="1" applyNumberFormat="1" applyFont="1" applyFill="1" applyBorder="1" applyAlignment="1">
      <alignment horizontal="right" vertical="center" shrinkToFit="1"/>
    </xf>
    <xf numFmtId="0" fontId="23" fillId="0" borderId="0" xfId="0" applyFont="1" applyBorder="1">
      <alignment vertical="center"/>
    </xf>
    <xf numFmtId="0" fontId="2" fillId="0" borderId="0" xfId="0" applyFont="1" applyBorder="1" applyAlignment="1">
      <alignment vertical="center"/>
    </xf>
    <xf numFmtId="179" fontId="19" fillId="0" borderId="0" xfId="0" applyNumberFormat="1" applyFont="1" applyFill="1" applyBorder="1" applyAlignment="1" applyProtection="1">
      <alignment horizontal="center" vertical="center"/>
      <protection locked="0"/>
    </xf>
    <xf numFmtId="38" fontId="19" fillId="0" borderId="0" xfId="1" applyFont="1" applyFill="1" applyBorder="1" applyAlignment="1" applyProtection="1">
      <alignment horizontal="right" vertical="center" shrinkToFit="1"/>
      <protection locked="0"/>
    </xf>
    <xf numFmtId="178" fontId="5" fillId="0" borderId="0" xfId="0" applyNumberFormat="1" applyFont="1" applyFill="1" applyBorder="1" applyAlignment="1">
      <alignment horizontal="right" vertical="center"/>
    </xf>
    <xf numFmtId="0" fontId="27" fillId="0" borderId="13" xfId="0" applyFont="1" applyBorder="1">
      <alignment vertical="center"/>
    </xf>
    <xf numFmtId="178" fontId="10" fillId="0" borderId="0" xfId="0" applyNumberFormat="1" applyFont="1" applyFill="1" applyBorder="1">
      <alignment vertical="center"/>
    </xf>
    <xf numFmtId="0" fontId="9" fillId="0" borderId="22" xfId="0" applyFont="1" applyBorder="1">
      <alignment vertical="center"/>
    </xf>
    <xf numFmtId="0" fontId="27" fillId="0" borderId="9" xfId="0" applyFont="1" applyBorder="1">
      <alignment vertical="center"/>
    </xf>
    <xf numFmtId="0" fontId="2" fillId="0" borderId="22" xfId="0" applyFont="1" applyBorder="1">
      <alignment vertical="center"/>
    </xf>
    <xf numFmtId="38" fontId="2" fillId="0" borderId="22" xfId="1" applyFont="1" applyBorder="1" applyAlignment="1">
      <alignment horizontal="right" vertical="center"/>
    </xf>
    <xf numFmtId="0" fontId="2" fillId="0" borderId="11" xfId="0" applyFont="1" applyBorder="1">
      <alignment vertical="center"/>
    </xf>
    <xf numFmtId="0" fontId="9" fillId="0" borderId="19" xfId="0" applyFont="1" applyBorder="1">
      <alignment vertical="center"/>
    </xf>
    <xf numFmtId="0" fontId="2" fillId="0" borderId="23" xfId="0" applyFont="1" applyBorder="1">
      <alignment vertical="center"/>
    </xf>
    <xf numFmtId="181" fontId="2" fillId="0" borderId="9" xfId="0" applyNumberFormat="1" applyFont="1" applyBorder="1" applyAlignment="1">
      <alignment horizontal="center" vertical="center"/>
    </xf>
    <xf numFmtId="177" fontId="8" fillId="0" borderId="23" xfId="0" applyNumberFormat="1" applyFont="1" applyFill="1" applyBorder="1" applyAlignment="1">
      <alignment horizontal="left" vertical="center"/>
    </xf>
    <xf numFmtId="181" fontId="2" fillId="0" borderId="23" xfId="0" applyNumberFormat="1" applyFont="1" applyFill="1" applyBorder="1" applyAlignment="1">
      <alignment horizontal="center" vertical="center"/>
    </xf>
    <xf numFmtId="0" fontId="19" fillId="0" borderId="0" xfId="0" applyFont="1" applyBorder="1">
      <alignment vertical="center"/>
    </xf>
    <xf numFmtId="0" fontId="19" fillId="0" borderId="0" xfId="0" applyFont="1">
      <alignment vertical="center"/>
    </xf>
    <xf numFmtId="0" fontId="25" fillId="0" borderId="0" xfId="0" applyFont="1" applyBorder="1" applyAlignment="1">
      <alignment vertical="center"/>
    </xf>
    <xf numFmtId="0" fontId="37" fillId="2" borderId="23" xfId="0" applyFont="1" applyFill="1" applyBorder="1" applyAlignment="1">
      <alignment horizontal="right" vertical="center"/>
    </xf>
    <xf numFmtId="0" fontId="15" fillId="0" borderId="0" xfId="0" applyFont="1" applyBorder="1" applyAlignment="1">
      <alignment vertical="center"/>
    </xf>
    <xf numFmtId="0" fontId="19" fillId="0" borderId="9" xfId="0" applyFont="1" applyBorder="1">
      <alignment vertical="center"/>
    </xf>
    <xf numFmtId="0" fontId="15" fillId="0" borderId="9" xfId="0" applyFont="1" applyBorder="1" applyAlignment="1" applyProtection="1">
      <alignment vertical="center"/>
      <protection locked="0"/>
    </xf>
    <xf numFmtId="179" fontId="23" fillId="0" borderId="42" xfId="0" applyNumberFormat="1" applyFont="1" applyFill="1" applyBorder="1" applyAlignment="1">
      <alignment horizontal="left" vertical="center"/>
    </xf>
    <xf numFmtId="38" fontId="36" fillId="0" borderId="37" xfId="1" applyFont="1" applyBorder="1" applyAlignment="1" applyProtection="1">
      <alignment horizontal="right" vertical="center" shrinkToFit="1"/>
      <protection locked="0"/>
    </xf>
    <xf numFmtId="38" fontId="19" fillId="0" borderId="0" xfId="1" applyFont="1" applyBorder="1" applyAlignment="1" applyProtection="1">
      <alignment horizontal="right" vertical="center" shrinkToFit="1"/>
      <protection locked="0"/>
    </xf>
    <xf numFmtId="179" fontId="8" fillId="10" borderId="79" xfId="0" applyNumberFormat="1" applyFont="1" applyFill="1" applyBorder="1" applyAlignment="1">
      <alignment horizontal="center" vertical="center"/>
    </xf>
    <xf numFmtId="176" fontId="6" fillId="2" borderId="16" xfId="0" applyNumberFormat="1" applyFont="1" applyFill="1" applyBorder="1" applyAlignment="1">
      <alignment horizontal="center" vertical="center"/>
    </xf>
    <xf numFmtId="176" fontId="6" fillId="2" borderId="97" xfId="0" applyNumberFormat="1" applyFont="1" applyFill="1" applyBorder="1" applyAlignment="1">
      <alignment horizontal="center" vertical="center"/>
    </xf>
    <xf numFmtId="38" fontId="8" fillId="0" borderId="4" xfId="1" applyFont="1" applyBorder="1" applyAlignment="1" applyProtection="1">
      <alignment horizontal="right" vertical="center" shrinkToFit="1"/>
      <protection locked="0"/>
    </xf>
    <xf numFmtId="183" fontId="19" fillId="0" borderId="7" xfId="1" applyNumberFormat="1" applyFont="1" applyFill="1" applyBorder="1" applyAlignment="1" applyProtection="1">
      <alignment horizontal="right" vertical="center" shrinkToFit="1"/>
      <protection locked="0"/>
    </xf>
    <xf numFmtId="0" fontId="25" fillId="0" borderId="7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182" fontId="8" fillId="7" borderId="1" xfId="0" applyNumberFormat="1" applyFont="1" applyFill="1" applyBorder="1" applyAlignment="1" applyProtection="1">
      <alignment horizontal="center" vertical="center"/>
    </xf>
    <xf numFmtId="178" fontId="8" fillId="0" borderId="1" xfId="0" applyNumberFormat="1" applyFont="1" applyFill="1" applyBorder="1" applyAlignment="1" applyProtection="1">
      <alignment horizontal="center" vertical="center"/>
    </xf>
    <xf numFmtId="38" fontId="8" fillId="0" borderId="6" xfId="1" applyFont="1" applyBorder="1" applyAlignment="1" applyProtection="1">
      <alignment horizontal="right" vertical="center" shrinkToFit="1"/>
    </xf>
    <xf numFmtId="182" fontId="8" fillId="7" borderId="3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182" fontId="8" fillId="8" borderId="64" xfId="0" applyNumberFormat="1" applyFont="1" applyFill="1" applyBorder="1" applyAlignment="1" applyProtection="1">
      <alignment horizontal="center" vertical="center"/>
    </xf>
    <xf numFmtId="178" fontId="8" fillId="0" borderId="65" xfId="0" applyNumberFormat="1" applyFont="1" applyFill="1" applyBorder="1" applyAlignment="1" applyProtection="1">
      <alignment horizontal="center" vertical="center"/>
    </xf>
    <xf numFmtId="182" fontId="8" fillId="7" borderId="1" xfId="0" applyNumberFormat="1" applyFont="1" applyFill="1" applyBorder="1" applyAlignment="1" applyProtection="1">
      <alignment horizontal="right" vertical="center"/>
    </xf>
    <xf numFmtId="178" fontId="8" fillId="2" borderId="1" xfId="0" applyNumberFormat="1" applyFont="1" applyFill="1" applyBorder="1" applyAlignment="1" applyProtection="1">
      <alignment horizontal="right" vertical="center"/>
    </xf>
    <xf numFmtId="38" fontId="8" fillId="0" borderId="63" xfId="1" applyFont="1" applyBorder="1" applyAlignment="1" applyProtection="1">
      <alignment horizontal="right" vertical="center" shrinkToFit="1"/>
    </xf>
    <xf numFmtId="0" fontId="9" fillId="0" borderId="0" xfId="0" applyFont="1" applyProtection="1">
      <alignment vertical="center"/>
    </xf>
    <xf numFmtId="182" fontId="8" fillId="8" borderId="67" xfId="0" applyNumberFormat="1" applyFont="1" applyFill="1" applyBorder="1" applyAlignment="1" applyProtection="1">
      <alignment horizontal="center" vertical="center"/>
    </xf>
    <xf numFmtId="38" fontId="8" fillId="0" borderId="4" xfId="1" applyFont="1" applyBorder="1" applyAlignment="1" applyProtection="1">
      <alignment horizontal="right" vertical="center" shrinkToFit="1"/>
    </xf>
    <xf numFmtId="0" fontId="2" fillId="0" borderId="0" xfId="0" applyFont="1" applyProtection="1">
      <alignment vertical="center"/>
    </xf>
    <xf numFmtId="182" fontId="8" fillId="8" borderId="69" xfId="0" applyNumberFormat="1" applyFont="1" applyFill="1" applyBorder="1" applyAlignment="1" applyProtection="1">
      <alignment horizontal="center" vertical="center"/>
    </xf>
    <xf numFmtId="178" fontId="8" fillId="2" borderId="105" xfId="0" applyNumberFormat="1" applyFont="1" applyFill="1" applyBorder="1" applyAlignment="1" applyProtection="1">
      <alignment horizontal="right" vertical="center"/>
    </xf>
    <xf numFmtId="179" fontId="38" fillId="0" borderId="4" xfId="0" applyNumberFormat="1" applyFont="1" applyFill="1" applyBorder="1" applyAlignment="1" applyProtection="1">
      <alignment horizontal="left" vertical="center"/>
    </xf>
    <xf numFmtId="38" fontId="8" fillId="0" borderId="56" xfId="1" applyFont="1" applyBorder="1" applyAlignment="1" applyProtection="1">
      <alignment horizontal="right" vertical="center" shrinkToFit="1"/>
    </xf>
    <xf numFmtId="179" fontId="38" fillId="0" borderId="63" xfId="0" applyNumberFormat="1" applyFont="1" applyFill="1" applyBorder="1" applyAlignment="1" applyProtection="1">
      <alignment horizontal="left" vertical="center"/>
    </xf>
    <xf numFmtId="38" fontId="8" fillId="0" borderId="106" xfId="1" applyFont="1" applyBorder="1" applyAlignment="1" applyProtection="1">
      <alignment horizontal="right" vertical="center" shrinkToFit="1"/>
    </xf>
    <xf numFmtId="179" fontId="8" fillId="0" borderId="1" xfId="0" applyNumberFormat="1" applyFont="1" applyFill="1" applyBorder="1" applyAlignment="1" applyProtection="1">
      <alignment horizontal="left" vertical="center"/>
    </xf>
    <xf numFmtId="38" fontId="8" fillId="0" borderId="0" xfId="1" applyFont="1" applyBorder="1" applyAlignment="1" applyProtection="1">
      <alignment horizontal="right" vertical="center" shrinkToFit="1"/>
    </xf>
    <xf numFmtId="179" fontId="8" fillId="0" borderId="4" xfId="0" applyNumberFormat="1" applyFont="1" applyFill="1" applyBorder="1" applyAlignment="1" applyProtection="1">
      <alignment horizontal="left" vertical="center"/>
    </xf>
    <xf numFmtId="38" fontId="8" fillId="0" borderId="61" xfId="1" applyFont="1" applyBorder="1" applyAlignment="1" applyProtection="1">
      <alignment horizontal="right" vertical="center" shrinkToFit="1"/>
      <protection locked="0"/>
    </xf>
    <xf numFmtId="179" fontId="38" fillId="0" borderId="84" xfId="0" applyNumberFormat="1" applyFont="1" applyFill="1" applyBorder="1" applyAlignment="1" applyProtection="1">
      <alignment horizontal="left" vertical="center"/>
    </xf>
    <xf numFmtId="38" fontId="8" fillId="0" borderId="84" xfId="1" applyFont="1" applyBorder="1" applyAlignment="1" applyProtection="1">
      <alignment horizontal="right" vertical="center" shrinkToFit="1"/>
    </xf>
    <xf numFmtId="178" fontId="8" fillId="0" borderId="56" xfId="0" applyNumberFormat="1" applyFont="1" applyFill="1" applyBorder="1" applyAlignment="1" applyProtection="1">
      <alignment horizontal="center" vertical="center"/>
    </xf>
    <xf numFmtId="38" fontId="8" fillId="0" borderId="1" xfId="1" applyFont="1" applyBorder="1" applyAlignment="1" applyProtection="1">
      <alignment horizontal="right" vertical="center"/>
    </xf>
    <xf numFmtId="38" fontId="8" fillId="0" borderId="8" xfId="1" applyFont="1" applyBorder="1" applyAlignment="1" applyProtection="1">
      <alignment horizontal="right" vertical="center" shrinkToFit="1"/>
      <protection locked="0"/>
    </xf>
    <xf numFmtId="38" fontId="8" fillId="0" borderId="7" xfId="1" applyFont="1" applyBorder="1" applyAlignment="1" applyProtection="1">
      <alignment horizontal="right" vertical="center" shrinkToFit="1"/>
      <protection locked="0"/>
    </xf>
    <xf numFmtId="38" fontId="8" fillId="0" borderId="16" xfId="1" applyFont="1" applyBorder="1" applyAlignment="1" applyProtection="1">
      <alignment horizontal="right" vertical="center" shrinkToFit="1"/>
      <protection locked="0"/>
    </xf>
    <xf numFmtId="38" fontId="8" fillId="0" borderId="76" xfId="1" applyFont="1" applyBorder="1" applyAlignment="1" applyProtection="1">
      <alignment horizontal="right" vertical="center" shrinkToFit="1"/>
      <protection locked="0"/>
    </xf>
    <xf numFmtId="38" fontId="8" fillId="0" borderId="78" xfId="1" applyFont="1" applyBorder="1" applyAlignment="1" applyProtection="1">
      <alignment horizontal="right" vertical="center" shrinkToFit="1"/>
      <protection locked="0"/>
    </xf>
    <xf numFmtId="38" fontId="8" fillId="0" borderId="81" xfId="1" applyFont="1" applyBorder="1" applyAlignment="1" applyProtection="1">
      <alignment horizontal="right" vertical="center" shrinkToFit="1"/>
      <protection locked="0"/>
    </xf>
    <xf numFmtId="38" fontId="8" fillId="0" borderId="12" xfId="1" applyFont="1" applyBorder="1" applyAlignment="1" applyProtection="1">
      <alignment horizontal="right" vertical="center" shrinkToFit="1"/>
      <protection locked="0"/>
    </xf>
    <xf numFmtId="38" fontId="8" fillId="0" borderId="17" xfId="1" applyFont="1" applyBorder="1" applyAlignment="1" applyProtection="1">
      <alignment horizontal="right" vertical="center" shrinkToFit="1"/>
      <protection locked="0"/>
    </xf>
    <xf numFmtId="178" fontId="8" fillId="2" borderId="61" xfId="0" applyNumberFormat="1" applyFont="1" applyFill="1" applyBorder="1" applyAlignment="1" applyProtection="1">
      <alignment horizontal="center" vertical="center"/>
    </xf>
    <xf numFmtId="178" fontId="8" fillId="2" borderId="56" xfId="0" applyNumberFormat="1" applyFont="1" applyFill="1" applyBorder="1" applyAlignment="1" applyProtection="1">
      <alignment horizontal="center" vertical="center"/>
    </xf>
    <xf numFmtId="178" fontId="8" fillId="2" borderId="106" xfId="0" applyNumberFormat="1" applyFont="1" applyFill="1" applyBorder="1" applyAlignment="1" applyProtection="1">
      <alignment horizontal="center" vertical="center"/>
    </xf>
    <xf numFmtId="178" fontId="8" fillId="2" borderId="107" xfId="0" applyNumberFormat="1" applyFont="1" applyFill="1" applyBorder="1" applyAlignment="1" applyProtection="1">
      <alignment horizontal="center" vertical="center"/>
    </xf>
    <xf numFmtId="179" fontId="8" fillId="4" borderId="88" xfId="0" applyNumberFormat="1" applyFont="1" applyFill="1" applyBorder="1" applyAlignment="1" applyProtection="1">
      <alignment horizontal="center" vertical="center" shrinkToFit="1"/>
      <protection locked="0"/>
    </xf>
    <xf numFmtId="38" fontId="8" fillId="0" borderId="90" xfId="1" applyFont="1" applyBorder="1" applyAlignment="1" applyProtection="1">
      <alignment horizontal="right" vertical="center" shrinkToFit="1"/>
      <protection locked="0"/>
    </xf>
    <xf numFmtId="38" fontId="8" fillId="0" borderId="88" xfId="1" applyFont="1" applyBorder="1" applyAlignment="1" applyProtection="1">
      <alignment horizontal="right" vertical="center" shrinkToFit="1"/>
      <protection locked="0"/>
    </xf>
    <xf numFmtId="179" fontId="8" fillId="4" borderId="97" xfId="0" applyNumberFormat="1" applyFont="1" applyFill="1" applyBorder="1" applyAlignment="1" applyProtection="1">
      <alignment horizontal="center" vertical="center" shrinkToFit="1"/>
      <protection locked="0"/>
    </xf>
    <xf numFmtId="38" fontId="8" fillId="0" borderId="97" xfId="1" applyFont="1" applyBorder="1" applyAlignment="1" applyProtection="1">
      <alignment horizontal="right" vertical="center" shrinkToFit="1"/>
      <protection locked="0"/>
    </xf>
    <xf numFmtId="179" fontId="8" fillId="3" borderId="99" xfId="0" applyNumberFormat="1" applyFont="1" applyFill="1" applyBorder="1" applyAlignment="1" applyProtection="1">
      <alignment horizontal="center" vertical="center" shrinkToFit="1"/>
      <protection locked="0"/>
    </xf>
    <xf numFmtId="38" fontId="8" fillId="0" borderId="100" xfId="1" applyFont="1" applyBorder="1" applyAlignment="1" applyProtection="1">
      <alignment horizontal="right" vertical="center" shrinkToFit="1"/>
      <protection locked="0"/>
    </xf>
    <xf numFmtId="179" fontId="8" fillId="3" borderId="88" xfId="0" applyNumberFormat="1" applyFont="1" applyFill="1" applyBorder="1" applyAlignment="1" applyProtection="1">
      <alignment horizontal="center" vertical="center" shrinkToFit="1"/>
      <protection locked="0"/>
    </xf>
    <xf numFmtId="38" fontId="8" fillId="0" borderId="93" xfId="1" applyFont="1" applyBorder="1" applyAlignment="1" applyProtection="1">
      <alignment horizontal="right" vertical="center" shrinkToFit="1"/>
      <protection locked="0"/>
    </xf>
    <xf numFmtId="179" fontId="8" fillId="3" borderId="95" xfId="0" applyNumberFormat="1" applyFont="1" applyFill="1" applyBorder="1" applyAlignment="1" applyProtection="1">
      <alignment horizontal="center" vertical="center" shrinkToFit="1"/>
      <protection locked="0"/>
    </xf>
    <xf numFmtId="38" fontId="8" fillId="0" borderId="96" xfId="1" applyFont="1" applyBorder="1" applyAlignment="1" applyProtection="1">
      <alignment horizontal="right" vertical="center" shrinkToFit="1"/>
      <protection locked="0"/>
    </xf>
    <xf numFmtId="179" fontId="8" fillId="4" borderId="91" xfId="0" applyNumberFormat="1" applyFont="1" applyFill="1" applyBorder="1" applyAlignment="1" applyProtection="1">
      <alignment horizontal="center" vertical="center" shrinkToFit="1"/>
      <protection locked="0"/>
    </xf>
    <xf numFmtId="38" fontId="8" fillId="0" borderId="91" xfId="1" applyFont="1" applyBorder="1" applyAlignment="1" applyProtection="1">
      <alignment horizontal="right" vertical="center" shrinkToFit="1"/>
      <protection locked="0"/>
    </xf>
    <xf numFmtId="38" fontId="8" fillId="2" borderId="88" xfId="1" applyFont="1" applyFill="1" applyBorder="1" applyAlignment="1" applyProtection="1">
      <alignment horizontal="right" vertical="center" shrinkToFit="1"/>
      <protection locked="0"/>
    </xf>
    <xf numFmtId="179" fontId="8" fillId="4" borderId="88" xfId="0" applyNumberFormat="1" applyFont="1" applyFill="1" applyBorder="1" applyAlignment="1" applyProtection="1">
      <alignment horizontal="center" vertical="center"/>
      <protection locked="0"/>
    </xf>
    <xf numFmtId="179" fontId="8" fillId="4" borderId="97" xfId="0" applyNumberFormat="1" applyFont="1" applyFill="1" applyBorder="1" applyAlignment="1" applyProtection="1">
      <alignment horizontal="center" vertical="center"/>
      <protection locked="0"/>
    </xf>
    <xf numFmtId="179" fontId="8" fillId="3" borderId="99" xfId="0" applyNumberFormat="1" applyFont="1" applyFill="1" applyBorder="1" applyAlignment="1" applyProtection="1">
      <alignment horizontal="center" vertical="center"/>
      <protection locked="0"/>
    </xf>
    <xf numFmtId="179" fontId="8" fillId="3" borderId="88" xfId="0" applyNumberFormat="1" applyFont="1" applyFill="1" applyBorder="1" applyAlignment="1" applyProtection="1">
      <alignment horizontal="center" vertical="center"/>
      <protection locked="0"/>
    </xf>
    <xf numFmtId="179" fontId="8" fillId="3" borderId="95" xfId="0" applyNumberFormat="1" applyFont="1" applyFill="1" applyBorder="1" applyAlignment="1" applyProtection="1">
      <alignment horizontal="center" vertical="center"/>
      <protection locked="0"/>
    </xf>
    <xf numFmtId="179" fontId="8" fillId="4" borderId="91" xfId="0" applyNumberFormat="1" applyFont="1" applyFill="1" applyBorder="1" applyAlignment="1" applyProtection="1">
      <alignment horizontal="center" vertical="center"/>
      <protection locked="0"/>
    </xf>
    <xf numFmtId="0" fontId="21" fillId="5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vertical="top" wrapText="1"/>
    </xf>
    <xf numFmtId="0" fontId="13" fillId="0" borderId="0" xfId="0" applyFont="1" applyBorder="1" applyAlignment="1">
      <alignment vertical="top"/>
    </xf>
    <xf numFmtId="0" fontId="16" fillId="0" borderId="0" xfId="0" applyFont="1" applyBorder="1" applyAlignment="1">
      <alignment vertical="center"/>
    </xf>
    <xf numFmtId="182" fontId="24" fillId="3" borderId="8" xfId="0" applyNumberFormat="1" applyFont="1" applyFill="1" applyBorder="1" applyAlignment="1">
      <alignment horizontal="center" vertical="center"/>
    </xf>
    <xf numFmtId="182" fontId="24" fillId="3" borderId="9" xfId="0" applyNumberFormat="1" applyFont="1" applyFill="1" applyBorder="1" applyAlignment="1">
      <alignment horizontal="center" vertical="center"/>
    </xf>
    <xf numFmtId="182" fontId="24" fillId="3" borderId="10" xfId="0" applyNumberFormat="1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0" fontId="2" fillId="0" borderId="29" xfId="0" applyFont="1" applyBorder="1" applyAlignment="1">
      <alignment vertical="center" wrapText="1"/>
    </xf>
    <xf numFmtId="182" fontId="3" fillId="6" borderId="8" xfId="0" applyNumberFormat="1" applyFont="1" applyFill="1" applyBorder="1" applyAlignment="1">
      <alignment horizontal="center" vertical="center"/>
    </xf>
    <xf numFmtId="182" fontId="3" fillId="6" borderId="104" xfId="0" applyNumberFormat="1" applyFont="1" applyFill="1" applyBorder="1" applyAlignment="1">
      <alignment horizontal="center" vertical="center"/>
    </xf>
    <xf numFmtId="182" fontId="3" fillId="6" borderId="103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76" fontId="6" fillId="7" borderId="7" xfId="0" applyNumberFormat="1" applyFont="1" applyFill="1" applyBorder="1" applyAlignment="1">
      <alignment horizontal="center" vertical="center"/>
    </xf>
    <xf numFmtId="182" fontId="24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82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176" fontId="6" fillId="0" borderId="0" xfId="0" applyNumberFormat="1" applyFont="1" applyFill="1" applyBorder="1" applyAlignment="1">
      <alignment horizontal="center" vertical="center"/>
    </xf>
    <xf numFmtId="178" fontId="5" fillId="0" borderId="46" xfId="0" applyNumberFormat="1" applyFont="1" applyBorder="1" applyAlignment="1">
      <alignment horizontal="left" vertical="center"/>
    </xf>
    <xf numFmtId="176" fontId="6" fillId="2" borderId="0" xfId="0" applyNumberFormat="1" applyFont="1" applyFill="1" applyBorder="1" applyAlignment="1">
      <alignment horizontal="center" vertical="center"/>
    </xf>
    <xf numFmtId="176" fontId="6" fillId="7" borderId="50" xfId="0" applyNumberFormat="1" applyFont="1" applyFill="1" applyBorder="1" applyAlignment="1">
      <alignment horizontal="center" vertical="center"/>
    </xf>
    <xf numFmtId="176" fontId="6" fillId="7" borderId="2" xfId="0" applyNumberFormat="1" applyFont="1" applyFill="1" applyBorder="1" applyAlignment="1">
      <alignment horizontal="center" vertical="center"/>
    </xf>
    <xf numFmtId="176" fontId="6" fillId="7" borderId="3" xfId="0" applyNumberFormat="1" applyFont="1" applyFill="1" applyBorder="1" applyAlignment="1">
      <alignment horizontal="center" vertical="center"/>
    </xf>
    <xf numFmtId="182" fontId="3" fillId="2" borderId="0" xfId="0" applyNumberFormat="1" applyFont="1" applyFill="1" applyBorder="1" applyAlignment="1">
      <alignment horizontal="center" vertical="center"/>
    </xf>
    <xf numFmtId="182" fontId="3" fillId="6" borderId="7" xfId="0" applyNumberFormat="1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176" fontId="6" fillId="7" borderId="17" xfId="0" applyNumberFormat="1" applyFont="1" applyFill="1" applyBorder="1" applyAlignment="1">
      <alignment horizontal="center" vertical="center"/>
    </xf>
    <xf numFmtId="176" fontId="6" fillId="7" borderId="23" xfId="0" applyNumberFormat="1" applyFont="1" applyFill="1" applyBorder="1" applyAlignment="1">
      <alignment horizontal="center" vertical="center"/>
    </xf>
    <xf numFmtId="176" fontId="6" fillId="7" borderId="21" xfId="0" applyNumberFormat="1" applyFont="1" applyFill="1" applyBorder="1" applyAlignment="1">
      <alignment horizontal="center" vertical="center"/>
    </xf>
    <xf numFmtId="182" fontId="8" fillId="6" borderId="10" xfId="0" applyNumberFormat="1" applyFont="1" applyFill="1" applyBorder="1" applyAlignment="1">
      <alignment horizontal="center" vertical="center"/>
    </xf>
    <xf numFmtId="182" fontId="8" fillId="6" borderId="8" xfId="0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76" fontId="6" fillId="7" borderId="87" xfId="0" applyNumberFormat="1" applyFont="1" applyFill="1" applyBorder="1" applyAlignment="1">
      <alignment horizontal="center" vertical="center"/>
    </xf>
    <xf numFmtId="0" fontId="19" fillId="0" borderId="16" xfId="0" applyFont="1" applyBorder="1" applyAlignment="1" applyProtection="1">
      <alignment vertical="center"/>
      <protection locked="0"/>
    </xf>
    <xf numFmtId="0" fontId="15" fillId="0" borderId="19" xfId="0" applyFont="1" applyBorder="1" applyAlignment="1" applyProtection="1">
      <alignment vertical="center"/>
      <protection locked="0"/>
    </xf>
    <xf numFmtId="0" fontId="15" fillId="0" borderId="12" xfId="0" applyFont="1" applyBorder="1" applyAlignment="1" applyProtection="1">
      <alignment vertical="center"/>
      <protection locked="0"/>
    </xf>
    <xf numFmtId="182" fontId="8" fillId="0" borderId="0" xfId="0" applyNumberFormat="1" applyFont="1" applyFill="1" applyBorder="1" applyAlignment="1">
      <alignment horizontal="left" vertical="center"/>
    </xf>
    <xf numFmtId="0" fontId="19" fillId="0" borderId="16" xfId="0" applyFont="1" applyBorder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9" fillId="0" borderId="12" xfId="0" applyFont="1" applyBorder="1" applyAlignment="1" applyProtection="1">
      <alignment horizontal="center" vertical="center"/>
      <protection locked="0"/>
    </xf>
    <xf numFmtId="182" fontId="8" fillId="6" borderId="7" xfId="0" applyNumberFormat="1" applyFont="1" applyFill="1" applyBorder="1" applyAlignment="1">
      <alignment horizontal="center" vertical="center"/>
    </xf>
    <xf numFmtId="182" fontId="8" fillId="3" borderId="7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176" fontId="6" fillId="7" borderId="57" xfId="0" applyNumberFormat="1" applyFont="1" applyFill="1" applyBorder="1" applyAlignment="1">
      <alignment horizontal="center" vertical="center"/>
    </xf>
    <xf numFmtId="176" fontId="6" fillId="7" borderId="58" xfId="0" applyNumberFormat="1" applyFont="1" applyFill="1" applyBorder="1" applyAlignment="1">
      <alignment horizontal="center" vertical="center"/>
    </xf>
    <xf numFmtId="176" fontId="6" fillId="7" borderId="56" xfId="0" applyNumberFormat="1" applyFont="1" applyFill="1" applyBorder="1" applyAlignment="1">
      <alignment horizontal="center" vertical="center"/>
    </xf>
    <xf numFmtId="176" fontId="6" fillId="7" borderId="59" xfId="0" applyNumberFormat="1" applyFont="1" applyFill="1" applyBorder="1" applyAlignment="1">
      <alignment horizontal="center" vertical="center"/>
    </xf>
    <xf numFmtId="38" fontId="8" fillId="0" borderId="66" xfId="1" applyFont="1" applyBorder="1" applyAlignment="1" applyProtection="1">
      <alignment horizontal="center" vertical="center" shrinkToFit="1"/>
    </xf>
    <xf numFmtId="38" fontId="8" fillId="0" borderId="68" xfId="1" applyFont="1" applyBorder="1" applyAlignment="1" applyProtection="1">
      <alignment horizontal="center" vertical="center" shrinkToFit="1"/>
    </xf>
    <xf numFmtId="38" fontId="8" fillId="0" borderId="70" xfId="1" applyFont="1" applyBorder="1" applyAlignment="1" applyProtection="1">
      <alignment horizontal="center" vertical="center" shrinkToFit="1"/>
    </xf>
    <xf numFmtId="182" fontId="24" fillId="3" borderId="7" xfId="0" applyNumberFormat="1" applyFont="1" applyFill="1" applyBorder="1" applyAlignment="1">
      <alignment horizontal="center" vertical="center"/>
    </xf>
    <xf numFmtId="182" fontId="8" fillId="0" borderId="0" xfId="0" applyNumberFormat="1" applyFont="1" applyFill="1" applyBorder="1" applyAlignment="1">
      <alignment horizontal="center" vertical="center"/>
    </xf>
    <xf numFmtId="182" fontId="8" fillId="3" borderId="8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26" fillId="0" borderId="0" xfId="0" applyFont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182" fontId="3" fillId="6" borderId="47" xfId="0" applyNumberFormat="1" applyFont="1" applyFill="1" applyBorder="1" applyAlignment="1">
      <alignment horizontal="center" vertical="center"/>
    </xf>
    <xf numFmtId="182" fontId="3" fillId="6" borderId="38" xfId="0" applyNumberFormat="1" applyFont="1" applyFill="1" applyBorder="1" applyAlignment="1">
      <alignment horizontal="center" vertical="center"/>
    </xf>
    <xf numFmtId="176" fontId="6" fillId="7" borderId="47" xfId="0" applyNumberFormat="1" applyFont="1" applyFill="1" applyBorder="1" applyAlignment="1">
      <alignment horizontal="center" vertical="center"/>
    </xf>
    <xf numFmtId="176" fontId="6" fillId="7" borderId="38" xfId="0" applyNumberFormat="1" applyFont="1" applyFill="1" applyBorder="1" applyAlignment="1">
      <alignment horizontal="center" vertical="center"/>
    </xf>
    <xf numFmtId="176" fontId="6" fillId="7" borderId="85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9" fillId="0" borderId="16" xfId="0" applyFont="1" applyBorder="1" applyAlignment="1" applyProtection="1">
      <alignment vertical="center"/>
      <protection locked="0"/>
    </xf>
    <xf numFmtId="0" fontId="0" fillId="0" borderId="12" xfId="0" applyBorder="1" applyAlignment="1" applyProtection="1">
      <alignment vertical="center"/>
      <protection locked="0"/>
    </xf>
    <xf numFmtId="0" fontId="8" fillId="0" borderId="16" xfId="0" applyFont="1" applyBorder="1" applyAlignment="1" applyProtection="1">
      <alignment vertical="center"/>
      <protection locked="0"/>
    </xf>
    <xf numFmtId="0" fontId="3" fillId="0" borderId="19" xfId="0" applyFont="1" applyBorder="1" applyAlignment="1" applyProtection="1">
      <alignment vertical="center"/>
      <protection locked="0"/>
    </xf>
    <xf numFmtId="0" fontId="3" fillId="0" borderId="12" xfId="0" applyFont="1" applyBorder="1" applyAlignment="1" applyProtection="1">
      <alignment vertical="center"/>
      <protection locked="0"/>
    </xf>
  </cellXfs>
  <cellStyles count="2">
    <cellStyle name="桁区切り" xfId="1" builtinId="6"/>
    <cellStyle name="標準" xfId="0" builtinId="0"/>
  </cellStyles>
  <dxfs count="324"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FFFCC"/>
      <color rgb="FFFFFF99"/>
      <color rgb="FF66FFFF"/>
      <color rgb="FF000000"/>
      <color rgb="FF00CCFF"/>
      <color rgb="FF66FF99"/>
      <color rgb="FF66FF66"/>
      <color rgb="FFF97A6D"/>
      <color rgb="FF9999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29883</xdr:colOff>
      <xdr:row>2</xdr:row>
      <xdr:rowOff>59766</xdr:rowOff>
    </xdr:from>
    <xdr:to>
      <xdr:col>15</xdr:col>
      <xdr:colOff>67235</xdr:colOff>
      <xdr:row>63</xdr:row>
      <xdr:rowOff>121478</xdr:rowOff>
    </xdr:to>
    <xdr:sp macro="" textlink="">
      <xdr:nvSpPr>
        <xdr:cNvPr id="2" name="テキスト ボックス 1"/>
        <xdr:cNvSpPr txBox="1"/>
      </xdr:nvSpPr>
      <xdr:spPr>
        <a:xfrm>
          <a:off x="151361" y="567766"/>
          <a:ext cx="7900309" cy="11176973"/>
        </a:xfrm>
        <a:prstGeom prst="rect">
          <a:avLst/>
        </a:prstGeom>
        <a:solidFill>
          <a:schemeClr val="lt1"/>
        </a:solidFill>
        <a:ln w="34925" cmpd="sng">
          <a:solidFill>
            <a:srgbClr val="F97A6D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600"/>
        </a:p>
        <a:p>
          <a:endParaRPr kumimoji="1" lang="en-US" altLang="ja-JP" sz="1600"/>
        </a:p>
        <a:p>
          <a:endParaRPr kumimoji="1" lang="ja-JP" altLang="en-US" sz="1600"/>
        </a:p>
      </xdr:txBody>
    </xdr:sp>
    <xdr:clientData/>
  </xdr:twoCellAnchor>
  <xdr:twoCellAnchor>
    <xdr:from>
      <xdr:col>1</xdr:col>
      <xdr:colOff>52295</xdr:colOff>
      <xdr:row>2</xdr:row>
      <xdr:rowOff>78113</xdr:rowOff>
    </xdr:from>
    <xdr:to>
      <xdr:col>15</xdr:col>
      <xdr:colOff>29883</xdr:colOff>
      <xdr:row>9</xdr:row>
      <xdr:rowOff>83637</xdr:rowOff>
    </xdr:to>
    <xdr:sp macro="" textlink="">
      <xdr:nvSpPr>
        <xdr:cNvPr id="3" name="テキスト ボックス 2"/>
        <xdr:cNvSpPr txBox="1"/>
      </xdr:nvSpPr>
      <xdr:spPr>
        <a:xfrm>
          <a:off x="171824" y="586113"/>
          <a:ext cx="7881471" cy="17611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●「香川県営業時間短縮協力金（第</a:t>
          </a:r>
          <a:r>
            <a:rPr kumimoji="1" lang="en-US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10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次）申請方法フローチャート」または</a:t>
          </a:r>
          <a:endParaRPr lang="ja-JP" altLang="ja-JP" sz="1400">
            <a:effectLst/>
            <a:latin typeface="+mn-ea"/>
            <a:ea typeface="+mn-ea"/>
          </a:endParaRPr>
        </a:p>
        <a:p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　「香川県営業時間短縮協力金申請書（第</a:t>
          </a:r>
          <a:r>
            <a:rPr kumimoji="1" lang="en-US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10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次）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本申請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の別紙２」を参考にしていただき、</a:t>
          </a:r>
          <a:endParaRPr lang="ja-JP" altLang="ja-JP" sz="1400">
            <a:effectLst/>
            <a:latin typeface="+mn-ea"/>
            <a:ea typeface="+mn-ea"/>
          </a:endParaRPr>
        </a:p>
        <a:p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 　売上高の計算方法を選択してください。</a:t>
          </a:r>
          <a:endParaRPr kumimoji="1" lang="en-US" altLang="ja-JP" sz="14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indent="0"/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●下記を参考にしていただき、使用する売上高計算シートを選択してください。</a:t>
          </a:r>
        </a:p>
        <a:p>
          <a:pPr marL="0" indent="0"/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   売上高計算シートの結果を基に、「香川県営業時間短縮協力金申請書（第</a:t>
          </a:r>
          <a:r>
            <a:rPr kumimoji="1" lang="en-US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10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次）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本申請</a:t>
          </a:r>
          <a:endParaRPr kumimoji="1" lang="en-US" altLang="ja-JP" sz="14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indent="0"/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en-US" sz="14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 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の別紙２」以降に数値を記載してください。</a:t>
          </a:r>
        </a:p>
        <a:p>
          <a:endParaRPr lang="ja-JP" altLang="ja-JP" sz="1600">
            <a:effectLst/>
            <a:latin typeface="+mn-ea"/>
            <a:ea typeface="+mn-ea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</xdr:col>
      <xdr:colOff>27934</xdr:colOff>
      <xdr:row>45</xdr:row>
      <xdr:rowOff>108488</xdr:rowOff>
    </xdr:from>
    <xdr:to>
      <xdr:col>15</xdr:col>
      <xdr:colOff>71782</xdr:colOff>
      <xdr:row>64</xdr:row>
      <xdr:rowOff>38652</xdr:rowOff>
    </xdr:to>
    <xdr:sp macro="" textlink="">
      <xdr:nvSpPr>
        <xdr:cNvPr id="4" name="テキスト ボックス 3"/>
        <xdr:cNvSpPr txBox="1"/>
      </xdr:nvSpPr>
      <xdr:spPr>
        <a:xfrm>
          <a:off x="149412" y="8628531"/>
          <a:ext cx="7906805" cy="32045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●売上高計算シートに、売上高（消費税を抜いた金額）を入力してください。</a:t>
          </a:r>
        </a:p>
        <a:p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 店休日の場合、「休」の欄には〇を記載してください。</a:t>
          </a:r>
        </a:p>
        <a:p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 なお、売上高は、日々の売上高の入力を省略し、各月計のみ入力することも可能です。</a:t>
          </a:r>
        </a:p>
        <a:p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●営業時間短縮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等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の要請の対象となる飲食業のみを行っている場合は、店舗ごとに、その</a:t>
          </a:r>
        </a:p>
        <a:p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 売上高を飲食業売上高として計算します。</a:t>
          </a:r>
        </a:p>
        <a:p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●営業時間短縮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等の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要請の対象とならない事業（テイクアウト、物品販売等）も行っている</a:t>
          </a:r>
          <a:endParaRPr kumimoji="1" lang="en-US" altLang="ja-JP" sz="14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en-US" sz="14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場合は、原則として、それらの事業を除外して飲食業売上高を計算します。</a:t>
          </a:r>
        </a:p>
        <a:p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●月単位方式、時短要請期間方式のいずれの場合も、飲食業売上高を参照する期間に</a:t>
          </a:r>
        </a:p>
        <a:p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en-US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休業日（定休日や不定休による店休日）があった場合には、その日数を除いて１日当たり</a:t>
          </a:r>
        </a:p>
        <a:p>
          <a:r>
            <a:rPr kumimoji="1" lang="ja-JP" altLang="ja-JP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kumimoji="1" lang="ja-JP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の飲食業売上高を計算します。</a:t>
          </a:r>
          <a:endParaRPr kumimoji="1" lang="en-US" altLang="ja-JP" sz="14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●通常の営業時間が午後９時を超えている「認証店」が、１日でも営業時間を午後９時まで、酒類</a:t>
          </a:r>
          <a:endParaRPr kumimoji="1" lang="en-US" altLang="ja-JP" sz="14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en-US" sz="14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</a:t>
          </a:r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提供を午後８時までとした場合には、全期間その営業時間短縮等の内容を選択した場合の協</a:t>
          </a:r>
          <a:endParaRPr kumimoji="1" lang="en-US" altLang="ja-JP" sz="14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ja-JP" altLang="en-US" sz="14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 力金（売上高方式の場合２．５万円～７．５万円）をお支払いすることになります。</a:t>
          </a:r>
          <a:endParaRPr kumimoji="1" lang="ja-JP" altLang="ja-JP" sz="14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endParaRPr lang="ja-JP" altLang="ja-JP" sz="1600">
            <a:effectLst/>
            <a:latin typeface="+mn-ea"/>
            <a:ea typeface="+mn-ea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</xdr:col>
      <xdr:colOff>1949</xdr:colOff>
      <xdr:row>21</xdr:row>
      <xdr:rowOff>21034</xdr:rowOff>
    </xdr:from>
    <xdr:to>
      <xdr:col>14</xdr:col>
      <xdr:colOff>787856</xdr:colOff>
      <xdr:row>28</xdr:row>
      <xdr:rowOff>105701</xdr:rowOff>
    </xdr:to>
    <xdr:grpSp>
      <xdr:nvGrpSpPr>
        <xdr:cNvPr id="5" name="グループ化 4"/>
        <xdr:cNvGrpSpPr/>
      </xdr:nvGrpSpPr>
      <xdr:grpSpPr>
        <a:xfrm>
          <a:off x="122599" y="4427934"/>
          <a:ext cx="7859807" cy="1284817"/>
          <a:chOff x="126127" y="4540719"/>
          <a:chExt cx="7928730" cy="1242249"/>
        </a:xfrm>
      </xdr:grpSpPr>
      <xdr:sp macro="" textlink="">
        <xdr:nvSpPr>
          <xdr:cNvPr id="7" name="テキスト ボックス 6"/>
          <xdr:cNvSpPr txBox="1"/>
        </xdr:nvSpPr>
        <xdr:spPr>
          <a:xfrm>
            <a:off x="126127" y="4540719"/>
            <a:ext cx="7928730" cy="1150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ja-JP" altLang="ja-JP" sz="1600">
              <a:effectLst/>
              <a:latin typeface="+mn-ea"/>
              <a:ea typeface="+mn-ea"/>
            </a:endParaRPr>
          </a:p>
          <a:p>
            <a:r>
              <a:rPr kumimoji="1" lang="ja-JP" altLang="ja-JP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計算例：中小企業の場合、売上高計算シート①の１日当たり売上高が</a:t>
            </a:r>
            <a:r>
              <a:rPr kumimoji="1" lang="ja-JP" altLang="en-US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７万</a:t>
            </a:r>
            <a:r>
              <a:rPr kumimoji="1" lang="en-US" altLang="ja-JP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5,000</a:t>
            </a:r>
            <a:r>
              <a:rPr kumimoji="1" lang="ja-JP" altLang="en-US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円（認証店で９時　</a:t>
            </a:r>
            <a:endParaRPr kumimoji="1" lang="en-US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  <a:p>
            <a:r>
              <a:rPr kumimoji="1" lang="ja-JP" altLang="en-US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　　　　 までの時短の場合８</a:t>
            </a:r>
            <a:r>
              <a:rPr kumimoji="1" lang="ja-JP" altLang="ja-JP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万</a:t>
            </a:r>
            <a:r>
              <a:rPr kumimoji="1" lang="en-US" altLang="ja-JP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3,333</a:t>
            </a:r>
            <a:r>
              <a:rPr kumimoji="1" lang="ja-JP" altLang="ja-JP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円</a:t>
            </a:r>
            <a:r>
              <a:rPr kumimoji="1" lang="ja-JP" altLang="en-US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）</a:t>
            </a:r>
            <a:r>
              <a:rPr kumimoji="1" lang="ja-JP" altLang="ja-JP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を超えない場合、協力金の額は１日当たり</a:t>
            </a:r>
            <a:r>
              <a:rPr kumimoji="1" lang="ja-JP" altLang="en-US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３万</a:t>
            </a:r>
            <a:r>
              <a:rPr kumimoji="1" lang="ja-JP" altLang="ja-JP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円</a:t>
            </a:r>
            <a:r>
              <a:rPr kumimoji="1" lang="ja-JP" altLang="en-US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（認証</a:t>
            </a:r>
            <a:endParaRPr kumimoji="1" lang="en-US" altLang="ja-JP" sz="14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  <a:p>
            <a:r>
              <a:rPr kumimoji="1" lang="ja-JP" altLang="en-US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　　　　</a:t>
            </a:r>
            <a:r>
              <a:rPr kumimoji="1" lang="ja-JP" altLang="en-US" sz="1400" baseline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 </a:t>
            </a:r>
            <a:r>
              <a:rPr kumimoji="1" lang="ja-JP" altLang="en-US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店で９時までの時短の場合２万</a:t>
            </a:r>
            <a:r>
              <a:rPr kumimoji="1" lang="en-US" altLang="ja-JP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5,000</a:t>
            </a:r>
            <a:r>
              <a:rPr kumimoji="1" lang="ja-JP" altLang="en-US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円）</a:t>
            </a:r>
            <a:r>
              <a:rPr kumimoji="1" lang="ja-JP" altLang="ja-JP" sz="14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になります</a:t>
            </a:r>
            <a:r>
              <a:rPr kumimoji="1" lang="ja-JP" altLang="ja-JP" sz="105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。</a:t>
            </a:r>
            <a:endParaRPr lang="ja-JP" altLang="ja-JP" sz="1050">
              <a:effectLst/>
            </a:endParaRPr>
          </a:p>
          <a:p>
            <a:endParaRPr kumimoji="1" lang="ja-JP" altLang="en-US" sz="1100"/>
          </a:p>
        </xdr:txBody>
      </xdr:sp>
      <xdr:sp macro="" textlink="">
        <xdr:nvSpPr>
          <xdr:cNvPr id="9" name="テキスト ボックス 8"/>
          <xdr:cNvSpPr txBox="1"/>
        </xdr:nvSpPr>
        <xdr:spPr>
          <a:xfrm>
            <a:off x="487386" y="5536688"/>
            <a:ext cx="3748997" cy="246280"/>
          </a:xfrm>
          <a:prstGeom prst="rect">
            <a:avLst/>
          </a:prstGeom>
          <a:noFill/>
          <a:ln w="19050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36000" tIns="14400" rIns="36000" bIns="14400" rtlCol="0" anchor="t">
            <a:spAutoFit/>
          </a:bodyPr>
          <a:lstStyle/>
          <a:p>
            <a:r>
              <a:rPr kumimoji="1" lang="ja-JP" altLang="en-US" sz="1050" b="1">
                <a:latin typeface="游ゴシック" panose="020B0400000000000000" pitchFamily="50" charset="-128"/>
                <a:ea typeface="游ゴシック" panose="020B0400000000000000" pitchFamily="50" charset="-128"/>
              </a:rPr>
              <a:t>香川県営業時間短縮協力金申請書（第</a:t>
            </a:r>
            <a:r>
              <a:rPr kumimoji="1" lang="en-US" altLang="ja-JP" sz="1050" b="1">
                <a:latin typeface="游ゴシック" panose="020B0400000000000000" pitchFamily="50" charset="-128"/>
                <a:ea typeface="游ゴシック" panose="020B0400000000000000" pitchFamily="50" charset="-128"/>
              </a:rPr>
              <a:t>10</a:t>
            </a:r>
            <a:r>
              <a:rPr kumimoji="1" lang="ja-JP" altLang="en-US" sz="1050" b="1">
                <a:latin typeface="游ゴシック" panose="020B0400000000000000" pitchFamily="50" charset="-128"/>
                <a:ea typeface="游ゴシック" panose="020B0400000000000000" pitchFamily="50" charset="-128"/>
              </a:rPr>
              <a:t>次）本申請の</a:t>
            </a:r>
            <a:r>
              <a:rPr kumimoji="1" lang="ja-JP" altLang="en-US" sz="1050" b="1" u="none">
                <a:latin typeface="游ゴシック" panose="020B0400000000000000" pitchFamily="50" charset="-128"/>
                <a:ea typeface="游ゴシック" panose="020B0400000000000000" pitchFamily="50" charset="-128"/>
              </a:rPr>
              <a:t>別紙２</a:t>
            </a:r>
          </a:p>
        </xdr:txBody>
      </xdr:sp>
    </xdr:grpSp>
    <xdr:clientData/>
  </xdr:twoCellAnchor>
  <xdr:twoCellAnchor>
    <xdr:from>
      <xdr:col>2</xdr:col>
      <xdr:colOff>183172</xdr:colOff>
      <xdr:row>28</xdr:row>
      <xdr:rowOff>165442</xdr:rowOff>
    </xdr:from>
    <xdr:to>
      <xdr:col>4</xdr:col>
      <xdr:colOff>464144</xdr:colOff>
      <xdr:row>30</xdr:row>
      <xdr:rowOff>34727</xdr:rowOff>
    </xdr:to>
    <xdr:sp macro="" textlink="">
      <xdr:nvSpPr>
        <xdr:cNvPr id="26" name="テキスト ボックス 25"/>
        <xdr:cNvSpPr txBox="1"/>
      </xdr:nvSpPr>
      <xdr:spPr>
        <a:xfrm>
          <a:off x="404042" y="5775529"/>
          <a:ext cx="1280406" cy="2116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【</a:t>
          </a:r>
          <a:r>
            <a:rPr kumimoji="1" lang="ja-JP" altLang="en-US" sz="1100"/>
            <a:t>売上高方式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twoCellAnchor>
  <xdr:twoCellAnchor>
    <xdr:from>
      <xdr:col>9</xdr:col>
      <xdr:colOff>86008</xdr:colOff>
      <xdr:row>3</xdr:row>
      <xdr:rowOff>49293</xdr:rowOff>
    </xdr:from>
    <xdr:to>
      <xdr:col>9</xdr:col>
      <xdr:colOff>576469</xdr:colOff>
      <xdr:row>3</xdr:row>
      <xdr:rowOff>281206</xdr:rowOff>
    </xdr:to>
    <xdr:sp macro="" textlink="">
      <xdr:nvSpPr>
        <xdr:cNvPr id="8" name="正方形/長方形 7"/>
        <xdr:cNvSpPr/>
      </xdr:nvSpPr>
      <xdr:spPr>
        <a:xfrm>
          <a:off x="4471741" y="836693"/>
          <a:ext cx="490461" cy="23191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420286</xdr:colOff>
      <xdr:row>6</xdr:row>
      <xdr:rowOff>145072</xdr:rowOff>
    </xdr:from>
    <xdr:to>
      <xdr:col>3</xdr:col>
      <xdr:colOff>228015</xdr:colOff>
      <xdr:row>7</xdr:row>
      <xdr:rowOff>55591</xdr:rowOff>
    </xdr:to>
    <xdr:sp macro="" textlink="">
      <xdr:nvSpPr>
        <xdr:cNvPr id="32" name="正方形/長方形 31"/>
        <xdr:cNvSpPr/>
      </xdr:nvSpPr>
      <xdr:spPr>
        <a:xfrm>
          <a:off x="644404" y="1721366"/>
          <a:ext cx="502493" cy="231754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11043</xdr:colOff>
      <xdr:row>26</xdr:row>
      <xdr:rowOff>156817</xdr:rowOff>
    </xdr:from>
    <xdr:to>
      <xdr:col>12</xdr:col>
      <xdr:colOff>668131</xdr:colOff>
      <xdr:row>28</xdr:row>
      <xdr:rowOff>95802</xdr:rowOff>
    </xdr:to>
    <xdr:sp macro="" textlink="">
      <xdr:nvSpPr>
        <xdr:cNvPr id="33" name="テキスト ボックス 32"/>
        <xdr:cNvSpPr txBox="1"/>
      </xdr:nvSpPr>
      <xdr:spPr>
        <a:xfrm>
          <a:off x="5395843" y="5420967"/>
          <a:ext cx="1463538" cy="281885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14400" rIns="36000" bIns="14400" rtlCol="0" anchor="t">
          <a:noAutofit/>
        </a:bodyPr>
        <a:lstStyle/>
        <a:p>
          <a:r>
            <a:rPr kumimoji="1" lang="ja-JP" altLang="en-US" sz="1200" b="1" u="none">
              <a:latin typeface="游ゴシック" panose="020B0400000000000000" pitchFamily="50" charset="-128"/>
              <a:ea typeface="游ゴシック" panose="020B0400000000000000" pitchFamily="50" charset="-128"/>
            </a:rPr>
            <a:t>売上高計算シート①</a:t>
          </a:r>
          <a:endParaRPr kumimoji="1" lang="ja-JP" altLang="en-US" sz="1200" b="1" u="sng"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7</xdr:col>
      <xdr:colOff>550269</xdr:colOff>
      <xdr:row>27</xdr:row>
      <xdr:rowOff>22806</xdr:rowOff>
    </xdr:from>
    <xdr:to>
      <xdr:col>8</xdr:col>
      <xdr:colOff>162091</xdr:colOff>
      <xdr:row>28</xdr:row>
      <xdr:rowOff>63500</xdr:rowOff>
    </xdr:to>
    <xdr:sp macro="" textlink="">
      <xdr:nvSpPr>
        <xdr:cNvPr id="35" name="正方形/長方形 34"/>
        <xdr:cNvSpPr/>
      </xdr:nvSpPr>
      <xdr:spPr>
        <a:xfrm>
          <a:off x="3585569" y="5458406"/>
          <a:ext cx="418272" cy="212144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412750</xdr:colOff>
      <xdr:row>29</xdr:row>
      <xdr:rowOff>57150</xdr:rowOff>
    </xdr:from>
    <xdr:to>
      <xdr:col>14</xdr:col>
      <xdr:colOff>768350</xdr:colOff>
      <xdr:row>46</xdr:row>
      <xdr:rowOff>6350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4254500" y="5835650"/>
          <a:ext cx="3708400" cy="286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465666</xdr:colOff>
      <xdr:row>29</xdr:row>
      <xdr:rowOff>33866</xdr:rowOff>
    </xdr:from>
    <xdr:to>
      <xdr:col>14</xdr:col>
      <xdr:colOff>778934</xdr:colOff>
      <xdr:row>45</xdr:row>
      <xdr:rowOff>110066</xdr:rowOff>
    </xdr:to>
    <xdr:pic>
      <xdr:nvPicPr>
        <xdr:cNvPr id="28" name="図 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9533" y="5791199"/>
          <a:ext cx="3674534" cy="2785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101601</xdr:colOff>
      <xdr:row>30</xdr:row>
      <xdr:rowOff>37538</xdr:rowOff>
    </xdr:from>
    <xdr:to>
      <xdr:col>8</xdr:col>
      <xdr:colOff>393700</xdr:colOff>
      <xdr:row>45</xdr:row>
      <xdr:rowOff>114300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4" y="5964205"/>
          <a:ext cx="3915833" cy="261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177801</xdr:colOff>
      <xdr:row>31</xdr:row>
      <xdr:rowOff>47625</xdr:rowOff>
    </xdr:from>
    <xdr:to>
      <xdr:col>4</xdr:col>
      <xdr:colOff>492125</xdr:colOff>
      <xdr:row>31</xdr:row>
      <xdr:rowOff>50111</xdr:rowOff>
    </xdr:to>
    <xdr:cxnSp macro="">
      <xdr:nvCxnSpPr>
        <xdr:cNvPr id="34" name="直線コネクタ 33"/>
        <xdr:cNvCxnSpPr/>
      </xdr:nvCxnSpPr>
      <xdr:spPr>
        <a:xfrm flipV="1">
          <a:off x="1092201" y="6169025"/>
          <a:ext cx="625474" cy="2486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282575</xdr:colOff>
      <xdr:row>34</xdr:row>
      <xdr:rowOff>136525</xdr:rowOff>
    </xdr:from>
    <xdr:to>
      <xdr:col>5</xdr:col>
      <xdr:colOff>301625</xdr:colOff>
      <xdr:row>34</xdr:row>
      <xdr:rowOff>142875</xdr:rowOff>
    </xdr:to>
    <xdr:cxnSp macro="">
      <xdr:nvCxnSpPr>
        <xdr:cNvPr id="40" name="直線コネクタ 39"/>
        <xdr:cNvCxnSpPr/>
      </xdr:nvCxnSpPr>
      <xdr:spPr>
        <a:xfrm flipV="1">
          <a:off x="1508125" y="6772275"/>
          <a:ext cx="825500" cy="635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592666</xdr:colOff>
      <xdr:row>33</xdr:row>
      <xdr:rowOff>67732</xdr:rowOff>
    </xdr:from>
    <xdr:to>
      <xdr:col>14</xdr:col>
      <xdr:colOff>75453</xdr:colOff>
      <xdr:row>36</xdr:row>
      <xdr:rowOff>117896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85933" y="6502399"/>
          <a:ext cx="1294653" cy="558164"/>
        </a:xfrm>
        <a:prstGeom prst="rect">
          <a:avLst/>
        </a:prstGeom>
      </xdr:spPr>
    </xdr:pic>
    <xdr:clientData/>
  </xdr:twoCellAnchor>
  <xdr:twoCellAnchor>
    <xdr:from>
      <xdr:col>5</xdr:col>
      <xdr:colOff>346099</xdr:colOff>
      <xdr:row>35</xdr:row>
      <xdr:rowOff>39631</xdr:rowOff>
    </xdr:from>
    <xdr:to>
      <xdr:col>11</xdr:col>
      <xdr:colOff>184820</xdr:colOff>
      <xdr:row>36</xdr:row>
      <xdr:rowOff>91199</xdr:rowOff>
    </xdr:to>
    <xdr:sp macro="" textlink="">
      <xdr:nvSpPr>
        <xdr:cNvPr id="45" name="左矢印 44"/>
        <xdr:cNvSpPr/>
      </xdr:nvSpPr>
      <xdr:spPr>
        <a:xfrm rot="288056">
          <a:off x="2378099" y="6846831"/>
          <a:ext cx="3191521" cy="223018"/>
        </a:xfrm>
        <a:prstGeom prst="leftArrow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457200</xdr:colOff>
      <xdr:row>41</xdr:row>
      <xdr:rowOff>118533</xdr:rowOff>
    </xdr:from>
    <xdr:to>
      <xdr:col>6</xdr:col>
      <xdr:colOff>253999</xdr:colOff>
      <xdr:row>41</xdr:row>
      <xdr:rowOff>118534</xdr:rowOff>
    </xdr:to>
    <xdr:cxnSp macro="">
      <xdr:nvCxnSpPr>
        <xdr:cNvPr id="47" name="直線コネクタ 46"/>
        <xdr:cNvCxnSpPr/>
      </xdr:nvCxnSpPr>
      <xdr:spPr>
        <a:xfrm>
          <a:off x="2489200" y="7907866"/>
          <a:ext cx="491066" cy="1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304800</xdr:colOff>
      <xdr:row>41</xdr:row>
      <xdr:rowOff>117475</xdr:rowOff>
    </xdr:from>
    <xdr:to>
      <xdr:col>8</xdr:col>
      <xdr:colOff>238125</xdr:colOff>
      <xdr:row>41</xdr:row>
      <xdr:rowOff>118534</xdr:rowOff>
    </xdr:to>
    <xdr:cxnSp macro="">
      <xdr:nvCxnSpPr>
        <xdr:cNvPr id="49" name="直線コネクタ 48"/>
        <xdr:cNvCxnSpPr/>
      </xdr:nvCxnSpPr>
      <xdr:spPr>
        <a:xfrm flipV="1">
          <a:off x="3340100" y="7953375"/>
          <a:ext cx="739775" cy="1059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278361</xdr:colOff>
      <xdr:row>8</xdr:row>
      <xdr:rowOff>63500</xdr:rowOff>
    </xdr:from>
    <xdr:to>
      <xdr:col>14</xdr:col>
      <xdr:colOff>450850</xdr:colOff>
      <xdr:row>22</xdr:row>
      <xdr:rowOff>90631</xdr:rowOff>
    </xdr:to>
    <xdr:pic>
      <xdr:nvPicPr>
        <xdr:cNvPr id="24" name="図 2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611" y="2076450"/>
          <a:ext cx="7144789" cy="259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0</xdr:row>
      <xdr:rowOff>59532</xdr:rowOff>
    </xdr:from>
    <xdr:to>
      <xdr:col>4</xdr:col>
      <xdr:colOff>830870</xdr:colOff>
      <xdr:row>1</xdr:row>
      <xdr:rowOff>74005</xdr:rowOff>
    </xdr:to>
    <xdr:sp macro="" textlink="">
      <xdr:nvSpPr>
        <xdr:cNvPr id="2" name="テキスト ボックス 21"/>
        <xdr:cNvSpPr txBox="1"/>
      </xdr:nvSpPr>
      <xdr:spPr>
        <a:xfrm>
          <a:off x="95251" y="59532"/>
          <a:ext cx="1326169" cy="293873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10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  <a:endParaRPr lang="en-US" alt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11</xdr:col>
      <xdr:colOff>46015</xdr:colOff>
      <xdr:row>13</xdr:row>
      <xdr:rowOff>110435</xdr:rowOff>
    </xdr:from>
    <xdr:to>
      <xdr:col>21</xdr:col>
      <xdr:colOff>71752</xdr:colOff>
      <xdr:row>18</xdr:row>
      <xdr:rowOff>163625</xdr:rowOff>
    </xdr:to>
    <xdr:sp macro="" textlink="">
      <xdr:nvSpPr>
        <xdr:cNvPr id="28" name="テキスト ボックス 27"/>
        <xdr:cNvSpPr txBox="1"/>
      </xdr:nvSpPr>
      <xdr:spPr>
        <a:xfrm>
          <a:off x="5172029" y="3193406"/>
          <a:ext cx="4940085" cy="1065509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eaLnBrk="1" fontAlgn="auto" latinLnBrk="0" hangingPunct="1"/>
          <a:endParaRPr lang="en-US" altLang="ja-JP" sz="120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00">
              <a:effectLst/>
              <a:latin typeface="+mn-lt"/>
              <a:ea typeface="+mn-ea"/>
              <a:cs typeface="+mn-cs"/>
            </a:rPr>
            <a:t>午後９時までの時短営業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lang="ja-JP" altLang="ja-JP" sz="1000" baseline="0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00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00" baseline="0">
              <a:effectLst/>
              <a:latin typeface="+mn-lt"/>
              <a:ea typeface="+mn-ea"/>
              <a:cs typeface="+mn-cs"/>
            </a:rPr>
            <a:t>（酒類提供は</a:t>
          </a:r>
          <a:r>
            <a:rPr lang="ja-JP" altLang="ja-JP" sz="1000">
              <a:effectLst/>
              <a:latin typeface="+mn-lt"/>
              <a:ea typeface="+mn-ea"/>
              <a:cs typeface="+mn-cs"/>
            </a:rPr>
            <a:t>午後８時まで）を選択した</a:t>
          </a:r>
          <a:endParaRPr lang="ja-JP" altLang="ja-JP" sz="1000">
            <a:effectLst/>
          </a:endParaRPr>
        </a:p>
        <a:p>
          <a:r>
            <a:rPr lang="ja-JP" altLang="ja-JP" sz="1000" baseline="0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00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00" baseline="0">
              <a:effectLst/>
              <a:latin typeface="+mn-lt"/>
              <a:ea typeface="+mn-ea"/>
              <a:cs typeface="+mn-cs"/>
            </a:rPr>
            <a:t>「</a:t>
          </a:r>
          <a:r>
            <a:rPr lang="ja-JP" altLang="ja-JP" sz="1000">
              <a:effectLst/>
              <a:latin typeface="+mn-lt"/>
              <a:ea typeface="+mn-ea"/>
              <a:cs typeface="+mn-cs"/>
            </a:rPr>
            <a:t>かがわ安心飲食店認証制度」の認証店</a:t>
          </a:r>
          <a:endParaRPr lang="ja-JP" altLang="ja-JP" sz="10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sz="1100" b="1" kern="100">
            <a:effectLst/>
            <a:latin typeface="+mn-ea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17</xdr:col>
      <xdr:colOff>763842</xdr:colOff>
      <xdr:row>14</xdr:row>
      <xdr:rowOff>138044</xdr:rowOff>
    </xdr:from>
    <xdr:to>
      <xdr:col>23</xdr:col>
      <xdr:colOff>102170</xdr:colOff>
      <xdr:row>18</xdr:row>
      <xdr:rowOff>189206</xdr:rowOff>
    </xdr:to>
    <xdr:sp macro="" textlink="">
      <xdr:nvSpPr>
        <xdr:cNvPr id="29" name="テキスト ボックス 28"/>
        <xdr:cNvSpPr txBox="1"/>
      </xdr:nvSpPr>
      <xdr:spPr>
        <a:xfrm>
          <a:off x="8043335" y="3423479"/>
          <a:ext cx="2292458" cy="8610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/>
            <a:t>★下記の「選択方式」の中から、</a:t>
          </a:r>
          <a:endParaRPr kumimoji="1" lang="en-US" altLang="ja-JP" sz="1050"/>
        </a:p>
        <a:p>
          <a:r>
            <a:rPr kumimoji="1" lang="ja-JP" altLang="en-US" sz="1050"/>
            <a:t>　 最も高い金額にチェック</a:t>
          </a:r>
          <a:endParaRPr kumimoji="1" lang="en-US" altLang="ja-JP" sz="1050"/>
        </a:p>
        <a:p>
          <a:r>
            <a:rPr kumimoji="1" lang="ja-JP" altLang="en-US" sz="1050"/>
            <a:t>★「上限額」についても、該当する  </a:t>
          </a:r>
          <a:endParaRPr kumimoji="1" lang="en-US" altLang="ja-JP" sz="1050"/>
        </a:p>
        <a:p>
          <a:r>
            <a:rPr kumimoji="1" lang="ja-JP" altLang="en-US" sz="1050"/>
            <a:t>　</a:t>
          </a:r>
          <a:r>
            <a:rPr kumimoji="1" lang="ja-JP" altLang="en-US" sz="1050" baseline="0"/>
            <a:t>  </a:t>
          </a:r>
          <a:r>
            <a:rPr kumimoji="1" lang="ja-JP" altLang="en-US" sz="1050"/>
            <a:t>金額にチェック</a:t>
          </a:r>
        </a:p>
      </xdr:txBody>
    </xdr:sp>
    <xdr:clientData/>
  </xdr:twoCellAnchor>
  <xdr:twoCellAnchor>
    <xdr:from>
      <xdr:col>11</xdr:col>
      <xdr:colOff>73624</xdr:colOff>
      <xdr:row>21</xdr:row>
      <xdr:rowOff>174855</xdr:rowOff>
    </xdr:from>
    <xdr:to>
      <xdr:col>21</xdr:col>
      <xdr:colOff>88598</xdr:colOff>
      <xdr:row>26</xdr:row>
      <xdr:rowOff>141944</xdr:rowOff>
    </xdr:to>
    <xdr:sp macro="" textlink="">
      <xdr:nvSpPr>
        <xdr:cNvPr id="35" name="テキスト ボックス 21"/>
        <xdr:cNvSpPr txBox="1"/>
      </xdr:nvSpPr>
      <xdr:spPr>
        <a:xfrm>
          <a:off x="5199638" y="4877536"/>
          <a:ext cx="4929322" cy="979408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eaLnBrk="1" fontAlgn="auto" latinLnBrk="0" hangingPunct="1"/>
          <a:r>
            <a:rPr lang="ja-JP" altLang="ja-JP" sz="1100" b="1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100" baseline="0">
              <a:effectLst/>
              <a:latin typeface="+mn-lt"/>
              <a:ea typeface="+mn-ea"/>
              <a:cs typeface="+mn-cs"/>
            </a:rPr>
            <a:t> </a:t>
          </a:r>
          <a:endParaRPr lang="en-US" altLang="ja-JP" sz="110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ja-JP" altLang="ja-JP" sz="1100" baseline="0">
              <a:effectLst/>
              <a:latin typeface="+mn-lt"/>
              <a:ea typeface="+mn-ea"/>
              <a:cs typeface="+mn-cs"/>
            </a:rPr>
            <a:t>「非認証店」又は</a:t>
          </a:r>
          <a:r>
            <a:rPr lang="ja-JP" altLang="ja-JP" sz="1100">
              <a:effectLst/>
              <a:latin typeface="+mn-lt"/>
              <a:ea typeface="+mn-ea"/>
              <a:cs typeface="+mn-cs"/>
            </a:rPr>
            <a:t>　　</a:t>
          </a:r>
          <a:endParaRPr lang="ja-JP" altLang="ja-JP" sz="1050">
            <a:effectLst/>
          </a:endParaRPr>
        </a:p>
        <a:p>
          <a:pPr eaLnBrk="1" fontAlgn="auto" latinLnBrk="0" hangingPunct="1"/>
          <a:r>
            <a:rPr lang="ja-JP" altLang="ja-JP" sz="1100" baseline="0">
              <a:effectLst/>
              <a:latin typeface="+mn-lt"/>
              <a:ea typeface="+mn-ea"/>
              <a:cs typeface="+mn-cs"/>
            </a:rPr>
            <a:t>午後８時までの時短営業（酒類提供なし）を選択した </a:t>
          </a:r>
          <a:endParaRPr lang="ja-JP" altLang="ja-JP" sz="1050">
            <a:effectLst/>
          </a:endParaRPr>
        </a:p>
        <a:p>
          <a:r>
            <a:rPr lang="en-US" altLang="ja-JP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100">
              <a:effectLst/>
              <a:latin typeface="+mn-lt"/>
              <a:ea typeface="+mn-ea"/>
              <a:cs typeface="+mn-cs"/>
            </a:rPr>
            <a:t>「かがわ安心飲食店認証制度」の認証店</a:t>
          </a:r>
          <a:r>
            <a:rPr lang="ja-JP" altLang="ja-JP" sz="1000" b="1">
              <a:effectLst/>
              <a:latin typeface="+mn-lt"/>
              <a:ea typeface="+mn-ea"/>
              <a:cs typeface="+mn-cs"/>
            </a:rPr>
            <a:t>　　</a:t>
          </a:r>
          <a:endParaRPr lang="ja-JP" altLang="ja-JP" sz="9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17</xdr:col>
      <xdr:colOff>993176</xdr:colOff>
      <xdr:row>22</xdr:row>
      <xdr:rowOff>171910</xdr:rowOff>
    </xdr:from>
    <xdr:to>
      <xdr:col>23</xdr:col>
      <xdr:colOff>51674</xdr:colOff>
      <xdr:row>25</xdr:row>
      <xdr:rowOff>48842</xdr:rowOff>
    </xdr:to>
    <xdr:sp macro="" textlink="">
      <xdr:nvSpPr>
        <xdr:cNvPr id="37" name="テキスト ボックス 36"/>
        <xdr:cNvSpPr txBox="1"/>
      </xdr:nvSpPr>
      <xdr:spPr>
        <a:xfrm>
          <a:off x="8282976" y="5099510"/>
          <a:ext cx="2081098" cy="4865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/>
            <a:t>★下記の「選択方式」の中から、</a:t>
          </a:r>
          <a:endParaRPr kumimoji="1" lang="en-US" altLang="ja-JP" sz="1050"/>
        </a:p>
        <a:p>
          <a:r>
            <a:rPr kumimoji="1" lang="ja-JP" altLang="en-US" sz="1050"/>
            <a:t>　 最も高い金額にチェック</a:t>
          </a:r>
          <a:endParaRPr kumimoji="1" lang="en-US" altLang="ja-JP" sz="1050"/>
        </a:p>
      </xdr:txBody>
    </xdr:sp>
    <xdr:clientData/>
  </xdr:twoCellAnchor>
  <xdr:twoCellAnchor>
    <xdr:from>
      <xdr:col>17</xdr:col>
      <xdr:colOff>880534</xdr:colOff>
      <xdr:row>24</xdr:row>
      <xdr:rowOff>203199</xdr:rowOff>
    </xdr:from>
    <xdr:to>
      <xdr:col>22</xdr:col>
      <xdr:colOff>59913</xdr:colOff>
      <xdr:row>26</xdr:row>
      <xdr:rowOff>78014</xdr:rowOff>
    </xdr:to>
    <xdr:sp macro="" textlink="">
      <xdr:nvSpPr>
        <xdr:cNvPr id="13" name="テキスト ボックス 12"/>
        <xdr:cNvSpPr txBox="1"/>
      </xdr:nvSpPr>
      <xdr:spPr>
        <a:xfrm>
          <a:off x="8170334" y="5537199"/>
          <a:ext cx="2100379" cy="2812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50"/>
            <a:t>※</a:t>
          </a:r>
          <a:r>
            <a:rPr kumimoji="1" lang="ja-JP" altLang="en-US" sz="1050"/>
            <a:t>２０万円が１日当たりの上限額</a:t>
          </a:r>
          <a:endParaRPr kumimoji="1" lang="en-US" altLang="ja-JP" sz="105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532581</xdr:colOff>
      <xdr:row>4</xdr:row>
      <xdr:rowOff>30726</xdr:rowOff>
    </xdr:from>
    <xdr:to>
      <xdr:col>17</xdr:col>
      <xdr:colOff>436990</xdr:colOff>
      <xdr:row>5</xdr:row>
      <xdr:rowOff>275276</xdr:rowOff>
    </xdr:to>
    <xdr:sp macro="" textlink="">
      <xdr:nvSpPr>
        <xdr:cNvPr id="10" name="テキスト ボックス 21"/>
        <xdr:cNvSpPr txBox="1"/>
      </xdr:nvSpPr>
      <xdr:spPr>
        <a:xfrm>
          <a:off x="6206613" y="1034436"/>
          <a:ext cx="4021667" cy="551808"/>
        </a:xfrm>
        <a:prstGeom prst="rect">
          <a:avLst/>
        </a:prstGeom>
        <a:noFill/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45720" rIns="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200" b="1">
              <a:effectLst/>
              <a:latin typeface="+mn-lt"/>
              <a:ea typeface="+mn-ea"/>
              <a:cs typeface="+mn-cs"/>
            </a:rPr>
            <a:t>掛け率</a:t>
          </a:r>
          <a:r>
            <a:rPr lang="ja-JP" altLang="ja-JP" sz="1200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1">
              <a:effectLst/>
              <a:latin typeface="+mn-lt"/>
              <a:ea typeface="+mn-ea"/>
              <a:cs typeface="+mn-cs"/>
            </a:rPr>
            <a:t>➋</a:t>
          </a:r>
          <a:r>
            <a:rPr lang="en-US" altLang="ja-JP" sz="1200" b="1">
              <a:effectLst/>
              <a:latin typeface="+mn-lt"/>
              <a:ea typeface="+mn-ea"/>
              <a:cs typeface="+mn-cs"/>
            </a:rPr>
            <a:t> 0.4</a:t>
          </a:r>
          <a:r>
            <a:rPr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100" baseline="0">
              <a:effectLst/>
              <a:latin typeface="+mn-lt"/>
              <a:ea typeface="+mn-ea"/>
              <a:cs typeface="+mn-cs"/>
            </a:rPr>
            <a:t>「非認証店」又は</a:t>
          </a:r>
          <a:r>
            <a:rPr lang="ja-JP" altLang="ja-JP" sz="1100">
              <a:effectLst/>
              <a:latin typeface="+mn-lt"/>
              <a:ea typeface="+mn-ea"/>
              <a:cs typeface="+mn-cs"/>
            </a:rPr>
            <a:t>　　</a:t>
          </a:r>
          <a:endParaRPr lang="en-US" altLang="ja-JP" sz="1100"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800" b="1">
              <a:effectLst/>
              <a:latin typeface="+mn-lt"/>
              <a:ea typeface="+mn-ea"/>
              <a:cs typeface="+mn-cs"/>
            </a:rPr>
            <a:t>チェックボックス</a:t>
          </a:r>
          <a:r>
            <a:rPr lang="ja-JP" altLang="en-US" sz="1100">
              <a:effectLst/>
              <a:latin typeface="+mn-lt"/>
              <a:ea typeface="+mn-ea"/>
              <a:cs typeface="+mn-cs"/>
            </a:rPr>
            <a:t>　　</a:t>
          </a:r>
          <a:r>
            <a:rPr lang="ja-JP" altLang="en-US" sz="1100" baseline="0">
              <a:effectLst/>
              <a:latin typeface="+mn-lt"/>
              <a:ea typeface="+mn-ea"/>
              <a:cs typeface="+mn-cs"/>
            </a:rPr>
            <a:t>午後８時までの時短営業（酒類提供なし）を選択した </a:t>
          </a:r>
          <a:endParaRPr lang="ja-JP" altLang="ja-JP" sz="1100">
            <a:effectLst/>
            <a:latin typeface="+mn-lt"/>
            <a:ea typeface="+mn-ea"/>
            <a:cs typeface="+mn-cs"/>
          </a:endParaRPr>
        </a:p>
        <a:p>
          <a:pPr algn="l"/>
          <a:r>
            <a:rPr lang="ja-JP" altLang="en-US" sz="1100">
              <a:effectLst/>
              <a:latin typeface="+mn-lt"/>
              <a:ea typeface="+mn-ea"/>
              <a:cs typeface="+mn-cs"/>
            </a:rPr>
            <a:t>　　　　　　　　　　「かがわ安心飲食店認証制度」の認証店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　　</a:t>
          </a:r>
          <a:endParaRPr 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4570</xdr:colOff>
      <xdr:row>0</xdr:row>
      <xdr:rowOff>25989</xdr:rowOff>
    </xdr:from>
    <xdr:to>
      <xdr:col>2</xdr:col>
      <xdr:colOff>729130</xdr:colOff>
      <xdr:row>1</xdr:row>
      <xdr:rowOff>33459</xdr:rowOff>
    </xdr:to>
    <xdr:sp macro="" textlink="">
      <xdr:nvSpPr>
        <xdr:cNvPr id="2" name="テキスト ボックス 21"/>
        <xdr:cNvSpPr txBox="1"/>
      </xdr:nvSpPr>
      <xdr:spPr>
        <a:xfrm>
          <a:off x="144270" y="25989"/>
          <a:ext cx="1213510" cy="28687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ja-JP" altLang="en-US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１０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  <xdr:twoCellAnchor>
    <xdr:from>
      <xdr:col>4</xdr:col>
      <xdr:colOff>904416</xdr:colOff>
      <xdr:row>4</xdr:row>
      <xdr:rowOff>22643</xdr:rowOff>
    </xdr:from>
    <xdr:to>
      <xdr:col>11</xdr:col>
      <xdr:colOff>426640</xdr:colOff>
      <xdr:row>5</xdr:row>
      <xdr:rowOff>275014</xdr:rowOff>
    </xdr:to>
    <xdr:sp macro="" textlink="">
      <xdr:nvSpPr>
        <xdr:cNvPr id="34" name="テキスト ボックス 21"/>
        <xdr:cNvSpPr txBox="1"/>
      </xdr:nvSpPr>
      <xdr:spPr>
        <a:xfrm>
          <a:off x="2670510" y="1034674"/>
          <a:ext cx="3421521" cy="559949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36000" tIns="45720" rIns="3600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200" b="1">
              <a:effectLst/>
              <a:latin typeface="+mn-lt"/>
              <a:ea typeface="+mn-ea"/>
              <a:cs typeface="+mn-cs"/>
            </a:rPr>
            <a:t>掛け率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1">
              <a:effectLst/>
              <a:latin typeface="+mn-lt"/>
              <a:ea typeface="+mn-ea"/>
              <a:cs typeface="+mn-cs"/>
            </a:rPr>
            <a:t>❶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200" b="1">
              <a:effectLst/>
              <a:latin typeface="+mn-lt"/>
              <a:ea typeface="+mn-ea"/>
              <a:cs typeface="+mn-cs"/>
            </a:rPr>
            <a:t>0.3</a:t>
          </a:r>
          <a:r>
            <a:rPr lang="ja-JP" altLang="en-US" sz="1050" b="0">
              <a:effectLst/>
              <a:latin typeface="+mn-lt"/>
              <a:ea typeface="+mn-ea"/>
              <a:cs typeface="+mn-cs"/>
            </a:rPr>
            <a:t>　　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午後９時までの時短営業</a:t>
          </a:r>
          <a:endParaRPr lang="en-US" altLang="ja-JP" sz="1100" kern="100">
            <a:effectLst/>
            <a:latin typeface="ＭＳ Ｐゴシック" panose="020B0600070205080204" pitchFamily="50" charset="-128"/>
            <a:ea typeface="+mn-ea"/>
            <a:cs typeface="Times New Roman" panose="02020603050405020304" pitchFamily="18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1100" b="1" kern="10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800" b="1" kern="100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チェックボックス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1100" kern="10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（酒類提供は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午後８時まで）を選択した</a:t>
          </a:r>
        </a:p>
        <a:p>
          <a:pPr algn="l">
            <a:spcAft>
              <a:spcPts val="0"/>
            </a:spcAft>
          </a:pP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　　　　　　　　</a:t>
          </a:r>
          <a:r>
            <a:rPr lang="ja-JP" altLang="en-US" sz="1100" kern="10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「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かがわ安心飲食店認証制度」の認証店</a:t>
          </a:r>
          <a:endParaRPr lang="ja-JP" sz="1100" b="1" kern="100">
            <a:effectLst/>
            <a:latin typeface="+mn-ea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32564</xdr:colOff>
      <xdr:row>2</xdr:row>
      <xdr:rowOff>284936</xdr:rowOff>
    </xdr:from>
    <xdr:to>
      <xdr:col>4</xdr:col>
      <xdr:colOff>407051</xdr:colOff>
      <xdr:row>5</xdr:row>
      <xdr:rowOff>138398</xdr:rowOff>
    </xdr:to>
    <xdr:sp macro="" textlink="">
      <xdr:nvSpPr>
        <xdr:cNvPr id="35" name="テキスト ボックス 21"/>
        <xdr:cNvSpPr txBox="1"/>
      </xdr:nvSpPr>
      <xdr:spPr>
        <a:xfrm>
          <a:off x="171470" y="910014"/>
          <a:ext cx="2001675" cy="547993"/>
        </a:xfrm>
        <a:prstGeom prst="rect">
          <a:avLst/>
        </a:prstGeom>
        <a:solidFill>
          <a:sysClr val="window" lastClr="FFFFFF"/>
        </a:solidFill>
        <a:ln w="1270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営業時間短縮等の内容</a:t>
          </a:r>
          <a:endParaRPr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❶</a:t>
          </a:r>
          <a:r>
            <a:rPr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0.3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または　➋ </a:t>
          </a:r>
          <a:r>
            <a:rPr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0.4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endParaRPr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いずれかに☑を付けてください</a:t>
          </a:r>
          <a:endParaRPr lang="ja-JP" sz="1050" kern="1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5</xdr:row>
          <xdr:rowOff>107950</xdr:rowOff>
        </xdr:from>
        <xdr:to>
          <xdr:col>5</xdr:col>
          <xdr:colOff>565150</xdr:colOff>
          <xdr:row>6</xdr:row>
          <xdr:rowOff>0</xdr:rowOff>
        </xdr:to>
        <xdr:sp macro="" textlink="">
          <xdr:nvSpPr>
            <xdr:cNvPr id="27652" name="Check Box 4" hidden="1">
              <a:extLst>
                <a:ext uri="{63B3BB69-23CF-44E3-9099-C40C66FF867C}">
                  <a14:compatExt spid="_x0000_s27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184150</xdr:colOff>
          <xdr:row>5</xdr:row>
          <xdr:rowOff>95250</xdr:rowOff>
        </xdr:from>
        <xdr:to>
          <xdr:col>12</xdr:col>
          <xdr:colOff>355600</xdr:colOff>
          <xdr:row>5</xdr:row>
          <xdr:rowOff>298450</xdr:rowOff>
        </xdr:to>
        <xdr:sp macro="" textlink="">
          <xdr:nvSpPr>
            <xdr:cNvPr id="27653" name="Check Box 5" hidden="1">
              <a:extLst>
                <a:ext uri="{63B3BB69-23CF-44E3-9099-C40C66FF867C}">
                  <a14:compatExt spid="_x0000_s27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5</xdr:row>
      <xdr:rowOff>97692</xdr:rowOff>
    </xdr:from>
    <xdr:to>
      <xdr:col>5</xdr:col>
      <xdr:colOff>179103</xdr:colOff>
      <xdr:row>6</xdr:row>
      <xdr:rowOff>16282</xdr:rowOff>
    </xdr:to>
    <xdr:sp macro="" textlink="">
      <xdr:nvSpPr>
        <xdr:cNvPr id="39" name="テキスト ボックス 38"/>
        <xdr:cNvSpPr txBox="1"/>
      </xdr:nvSpPr>
      <xdr:spPr>
        <a:xfrm>
          <a:off x="0" y="1417301"/>
          <a:ext cx="2867931" cy="2261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 b="1">
              <a:solidFill>
                <a:srgbClr val="FF0000"/>
              </a:solidFill>
            </a:rPr>
            <a:t>Excel</a:t>
          </a:r>
          <a:r>
            <a:rPr kumimoji="1" lang="ja-JP" altLang="en-US" sz="900" b="1">
              <a:solidFill>
                <a:srgbClr val="FF0000"/>
              </a:solidFill>
            </a:rPr>
            <a:t>の場合は、チェックボックスをクリックしてください</a:t>
          </a:r>
          <a:endParaRPr kumimoji="1" lang="en-US" altLang="ja-JP" sz="9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4570</xdr:colOff>
      <xdr:row>0</xdr:row>
      <xdr:rowOff>25989</xdr:rowOff>
    </xdr:from>
    <xdr:to>
      <xdr:col>2</xdr:col>
      <xdr:colOff>729130</xdr:colOff>
      <xdr:row>1</xdr:row>
      <xdr:rowOff>33459</xdr:rowOff>
    </xdr:to>
    <xdr:sp macro="" textlink="">
      <xdr:nvSpPr>
        <xdr:cNvPr id="2" name="テキスト ボックス 21"/>
        <xdr:cNvSpPr txBox="1"/>
      </xdr:nvSpPr>
      <xdr:spPr>
        <a:xfrm>
          <a:off x="144270" y="25989"/>
          <a:ext cx="1213510" cy="28687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ja-JP" altLang="en-US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１０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  <xdr:twoCellAnchor>
    <xdr:from>
      <xdr:col>4</xdr:col>
      <xdr:colOff>904416</xdr:colOff>
      <xdr:row>4</xdr:row>
      <xdr:rowOff>22643</xdr:rowOff>
    </xdr:from>
    <xdr:to>
      <xdr:col>11</xdr:col>
      <xdr:colOff>426640</xdr:colOff>
      <xdr:row>5</xdr:row>
      <xdr:rowOff>275014</xdr:rowOff>
    </xdr:to>
    <xdr:sp macro="" textlink="">
      <xdr:nvSpPr>
        <xdr:cNvPr id="3" name="テキスト ボックス 21"/>
        <xdr:cNvSpPr txBox="1"/>
      </xdr:nvSpPr>
      <xdr:spPr>
        <a:xfrm>
          <a:off x="2669716" y="1032293"/>
          <a:ext cx="3414774" cy="563521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36000" tIns="45720" rIns="3600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200" b="1">
              <a:effectLst/>
              <a:latin typeface="+mn-lt"/>
              <a:ea typeface="+mn-ea"/>
              <a:cs typeface="+mn-cs"/>
            </a:rPr>
            <a:t>掛け率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1">
              <a:effectLst/>
              <a:latin typeface="+mn-lt"/>
              <a:ea typeface="+mn-ea"/>
              <a:cs typeface="+mn-cs"/>
            </a:rPr>
            <a:t>❶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200" b="1">
              <a:effectLst/>
              <a:latin typeface="+mn-lt"/>
              <a:ea typeface="+mn-ea"/>
              <a:cs typeface="+mn-cs"/>
            </a:rPr>
            <a:t>0.3</a:t>
          </a:r>
          <a:r>
            <a:rPr lang="ja-JP" altLang="en-US" sz="1050" b="0">
              <a:effectLst/>
              <a:latin typeface="+mn-lt"/>
              <a:ea typeface="+mn-ea"/>
              <a:cs typeface="+mn-cs"/>
            </a:rPr>
            <a:t>　　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午後９時までの時短営業</a:t>
          </a:r>
          <a:endParaRPr lang="en-US" altLang="ja-JP" sz="1100" kern="100">
            <a:effectLst/>
            <a:latin typeface="ＭＳ Ｐゴシック" panose="020B0600070205080204" pitchFamily="50" charset="-128"/>
            <a:ea typeface="+mn-ea"/>
            <a:cs typeface="Times New Roman" panose="02020603050405020304" pitchFamily="18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1100" b="1" kern="10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800" b="1" kern="100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チェックボックス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1100" kern="10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（酒類提供は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午後８時まで）を選択した</a:t>
          </a:r>
        </a:p>
        <a:p>
          <a:pPr algn="l">
            <a:spcAft>
              <a:spcPts val="0"/>
            </a:spcAft>
          </a:pP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　　　　　　　　</a:t>
          </a:r>
          <a:r>
            <a:rPr lang="ja-JP" altLang="en-US" sz="1100" kern="10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「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かがわ安心飲食店認証制度」の認証店</a:t>
          </a:r>
          <a:endParaRPr lang="ja-JP" sz="1100" b="1" kern="100">
            <a:effectLst/>
            <a:latin typeface="+mn-ea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32564</xdr:colOff>
      <xdr:row>2</xdr:row>
      <xdr:rowOff>284936</xdr:rowOff>
    </xdr:from>
    <xdr:to>
      <xdr:col>4</xdr:col>
      <xdr:colOff>407051</xdr:colOff>
      <xdr:row>5</xdr:row>
      <xdr:rowOff>138398</xdr:rowOff>
    </xdr:to>
    <xdr:sp macro="" textlink="">
      <xdr:nvSpPr>
        <xdr:cNvPr id="4" name="テキスト ボックス 21"/>
        <xdr:cNvSpPr txBox="1"/>
      </xdr:nvSpPr>
      <xdr:spPr>
        <a:xfrm>
          <a:off x="172264" y="907236"/>
          <a:ext cx="2000087" cy="551962"/>
        </a:xfrm>
        <a:prstGeom prst="rect">
          <a:avLst/>
        </a:prstGeom>
        <a:solidFill>
          <a:sysClr val="window" lastClr="FFFFFF"/>
        </a:solidFill>
        <a:ln w="1270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営業時間短縮等の内容</a:t>
          </a:r>
          <a:endParaRPr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❶</a:t>
          </a:r>
          <a:r>
            <a:rPr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0.3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または　➋ </a:t>
          </a:r>
          <a:r>
            <a:rPr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0.4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endParaRPr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いずれかに☑を付けてください</a:t>
          </a:r>
          <a:endParaRPr lang="ja-JP" sz="1050" kern="1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5</xdr:row>
          <xdr:rowOff>107950</xdr:rowOff>
        </xdr:from>
        <xdr:to>
          <xdr:col>5</xdr:col>
          <xdr:colOff>565150</xdr:colOff>
          <xdr:row>6</xdr:row>
          <xdr:rowOff>0</xdr:rowOff>
        </xdr:to>
        <xdr:sp macro="" textlink="">
          <xdr:nvSpPr>
            <xdr:cNvPr id="35841" name="Check Box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184150</xdr:colOff>
          <xdr:row>5</xdr:row>
          <xdr:rowOff>95250</xdr:rowOff>
        </xdr:from>
        <xdr:to>
          <xdr:col>12</xdr:col>
          <xdr:colOff>355600</xdr:colOff>
          <xdr:row>5</xdr:row>
          <xdr:rowOff>298450</xdr:rowOff>
        </xdr:to>
        <xdr:sp macro="" textlink="">
          <xdr:nvSpPr>
            <xdr:cNvPr id="35842" name="Check Box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5</xdr:row>
      <xdr:rowOff>97692</xdr:rowOff>
    </xdr:from>
    <xdr:to>
      <xdr:col>5</xdr:col>
      <xdr:colOff>179103</xdr:colOff>
      <xdr:row>6</xdr:row>
      <xdr:rowOff>16282</xdr:rowOff>
    </xdr:to>
    <xdr:sp macro="" textlink="">
      <xdr:nvSpPr>
        <xdr:cNvPr id="7" name="テキスト ボックス 6"/>
        <xdr:cNvSpPr txBox="1"/>
      </xdr:nvSpPr>
      <xdr:spPr>
        <a:xfrm>
          <a:off x="0" y="1418492"/>
          <a:ext cx="2865153" cy="229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 b="1">
              <a:solidFill>
                <a:srgbClr val="FF0000"/>
              </a:solidFill>
            </a:rPr>
            <a:t>Excel</a:t>
          </a:r>
          <a:r>
            <a:rPr kumimoji="1" lang="ja-JP" altLang="en-US" sz="900" b="1">
              <a:solidFill>
                <a:srgbClr val="FF0000"/>
              </a:solidFill>
            </a:rPr>
            <a:t>の場合は、チェックボックスをクリックしてください</a:t>
          </a:r>
          <a:endParaRPr kumimoji="1" lang="en-US" altLang="ja-JP" sz="9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532581</xdr:colOff>
      <xdr:row>4</xdr:row>
      <xdr:rowOff>30726</xdr:rowOff>
    </xdr:from>
    <xdr:to>
      <xdr:col>17</xdr:col>
      <xdr:colOff>436990</xdr:colOff>
      <xdr:row>5</xdr:row>
      <xdr:rowOff>275276</xdr:rowOff>
    </xdr:to>
    <xdr:sp macro="" textlink="">
      <xdr:nvSpPr>
        <xdr:cNvPr id="8" name="テキスト ボックス 21"/>
        <xdr:cNvSpPr txBox="1"/>
      </xdr:nvSpPr>
      <xdr:spPr>
        <a:xfrm>
          <a:off x="6190431" y="1040376"/>
          <a:ext cx="4019209" cy="555700"/>
        </a:xfrm>
        <a:prstGeom prst="rect">
          <a:avLst/>
        </a:prstGeom>
        <a:noFill/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45720" rIns="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200" b="1">
              <a:effectLst/>
              <a:latin typeface="+mn-lt"/>
              <a:ea typeface="+mn-ea"/>
              <a:cs typeface="+mn-cs"/>
            </a:rPr>
            <a:t>掛け率</a:t>
          </a:r>
          <a:r>
            <a:rPr lang="ja-JP" altLang="ja-JP" sz="1200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1">
              <a:effectLst/>
              <a:latin typeface="+mn-lt"/>
              <a:ea typeface="+mn-ea"/>
              <a:cs typeface="+mn-cs"/>
            </a:rPr>
            <a:t>➋</a:t>
          </a:r>
          <a:r>
            <a:rPr lang="en-US" altLang="ja-JP" sz="1200" b="1">
              <a:effectLst/>
              <a:latin typeface="+mn-lt"/>
              <a:ea typeface="+mn-ea"/>
              <a:cs typeface="+mn-cs"/>
            </a:rPr>
            <a:t> 0.4</a:t>
          </a:r>
          <a:r>
            <a:rPr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100" baseline="0">
              <a:effectLst/>
              <a:latin typeface="+mn-lt"/>
              <a:ea typeface="+mn-ea"/>
              <a:cs typeface="+mn-cs"/>
            </a:rPr>
            <a:t>「非認証店」又は</a:t>
          </a:r>
          <a:r>
            <a:rPr lang="ja-JP" altLang="ja-JP" sz="1100">
              <a:effectLst/>
              <a:latin typeface="+mn-lt"/>
              <a:ea typeface="+mn-ea"/>
              <a:cs typeface="+mn-cs"/>
            </a:rPr>
            <a:t>　　</a:t>
          </a:r>
          <a:endParaRPr lang="en-US" altLang="ja-JP" sz="1100"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800" b="1">
              <a:effectLst/>
              <a:latin typeface="+mn-lt"/>
              <a:ea typeface="+mn-ea"/>
              <a:cs typeface="+mn-cs"/>
            </a:rPr>
            <a:t>チェックボックス</a:t>
          </a:r>
          <a:r>
            <a:rPr lang="ja-JP" altLang="en-US" sz="1100">
              <a:effectLst/>
              <a:latin typeface="+mn-lt"/>
              <a:ea typeface="+mn-ea"/>
              <a:cs typeface="+mn-cs"/>
            </a:rPr>
            <a:t>　　</a:t>
          </a:r>
          <a:r>
            <a:rPr lang="ja-JP" altLang="en-US" sz="1100" baseline="0">
              <a:effectLst/>
              <a:latin typeface="+mn-lt"/>
              <a:ea typeface="+mn-ea"/>
              <a:cs typeface="+mn-cs"/>
            </a:rPr>
            <a:t>午後８時までの時短営業（酒類提供なし）を選択した </a:t>
          </a:r>
          <a:endParaRPr lang="ja-JP" altLang="ja-JP" sz="1100">
            <a:effectLst/>
            <a:latin typeface="+mn-lt"/>
            <a:ea typeface="+mn-ea"/>
            <a:cs typeface="+mn-cs"/>
          </a:endParaRPr>
        </a:p>
        <a:p>
          <a:pPr algn="l"/>
          <a:r>
            <a:rPr lang="ja-JP" altLang="en-US" sz="1100">
              <a:effectLst/>
              <a:latin typeface="+mn-lt"/>
              <a:ea typeface="+mn-ea"/>
              <a:cs typeface="+mn-cs"/>
            </a:rPr>
            <a:t>　　　　　　　　　　「かがわ安心飲食店認証制度」の認証店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　　</a:t>
          </a:r>
          <a:endParaRPr 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112059</xdr:colOff>
      <xdr:row>0</xdr:row>
      <xdr:rowOff>89648</xdr:rowOff>
    </xdr:from>
    <xdr:to>
      <xdr:col>4</xdr:col>
      <xdr:colOff>832971</xdr:colOff>
      <xdr:row>1</xdr:row>
      <xdr:rowOff>97118</xdr:rowOff>
    </xdr:to>
    <xdr:sp macro="" textlink="">
      <xdr:nvSpPr>
        <xdr:cNvPr id="2" name="テキスト ボックス 21"/>
        <xdr:cNvSpPr txBox="1"/>
      </xdr:nvSpPr>
      <xdr:spPr>
        <a:xfrm>
          <a:off x="112059" y="89648"/>
          <a:ext cx="1311462" cy="28687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10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  <xdr:twoCellAnchor>
    <xdr:from>
      <xdr:col>9</xdr:col>
      <xdr:colOff>686210</xdr:colOff>
      <xdr:row>1</xdr:row>
      <xdr:rowOff>10242</xdr:rowOff>
    </xdr:from>
    <xdr:to>
      <xdr:col>10</xdr:col>
      <xdr:colOff>399435</xdr:colOff>
      <xdr:row>2</xdr:row>
      <xdr:rowOff>158430</xdr:rowOff>
    </xdr:to>
    <xdr:sp macro="" textlink="">
      <xdr:nvSpPr>
        <xdr:cNvPr id="3" name="テキスト ボックス 2"/>
        <xdr:cNvSpPr txBox="1"/>
      </xdr:nvSpPr>
      <xdr:spPr>
        <a:xfrm>
          <a:off x="4572410" y="289642"/>
          <a:ext cx="633975" cy="4910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3200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112059</xdr:colOff>
      <xdr:row>0</xdr:row>
      <xdr:rowOff>89648</xdr:rowOff>
    </xdr:from>
    <xdr:to>
      <xdr:col>4</xdr:col>
      <xdr:colOff>832971</xdr:colOff>
      <xdr:row>1</xdr:row>
      <xdr:rowOff>97118</xdr:rowOff>
    </xdr:to>
    <xdr:sp macro="" textlink="">
      <xdr:nvSpPr>
        <xdr:cNvPr id="7" name="テキスト ボックス 21"/>
        <xdr:cNvSpPr txBox="1"/>
      </xdr:nvSpPr>
      <xdr:spPr>
        <a:xfrm>
          <a:off x="112059" y="89648"/>
          <a:ext cx="1438088" cy="276411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10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  <xdr:twoCellAnchor>
    <xdr:from>
      <xdr:col>9</xdr:col>
      <xdr:colOff>686210</xdr:colOff>
      <xdr:row>1</xdr:row>
      <xdr:rowOff>10242</xdr:rowOff>
    </xdr:from>
    <xdr:to>
      <xdr:col>10</xdr:col>
      <xdr:colOff>399435</xdr:colOff>
      <xdr:row>2</xdr:row>
      <xdr:rowOff>158430</xdr:rowOff>
    </xdr:to>
    <xdr:sp macro="" textlink="">
      <xdr:nvSpPr>
        <xdr:cNvPr id="25" name="テキスト ボックス 24"/>
        <xdr:cNvSpPr txBox="1"/>
      </xdr:nvSpPr>
      <xdr:spPr>
        <a:xfrm>
          <a:off x="4578145" y="286774"/>
          <a:ext cx="635000" cy="4861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3200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0</xdr:row>
      <xdr:rowOff>59532</xdr:rowOff>
    </xdr:from>
    <xdr:to>
      <xdr:col>4</xdr:col>
      <xdr:colOff>830870</xdr:colOff>
      <xdr:row>1</xdr:row>
      <xdr:rowOff>74005</xdr:rowOff>
    </xdr:to>
    <xdr:sp macro="" textlink="">
      <xdr:nvSpPr>
        <xdr:cNvPr id="5" name="テキスト ボックス 21"/>
        <xdr:cNvSpPr txBox="1"/>
      </xdr:nvSpPr>
      <xdr:spPr>
        <a:xfrm>
          <a:off x="95251" y="59532"/>
          <a:ext cx="1438088" cy="276411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10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  <a:endParaRPr lang="en-US" alt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11</xdr:col>
      <xdr:colOff>78494</xdr:colOff>
      <xdr:row>4</xdr:row>
      <xdr:rowOff>16934</xdr:rowOff>
    </xdr:from>
    <xdr:to>
      <xdr:col>21</xdr:col>
      <xdr:colOff>80790</xdr:colOff>
      <xdr:row>7</xdr:row>
      <xdr:rowOff>25400</xdr:rowOff>
    </xdr:to>
    <xdr:sp macro="" textlink="">
      <xdr:nvSpPr>
        <xdr:cNvPr id="22" name="テキスト ボックス 21"/>
        <xdr:cNvSpPr txBox="1"/>
      </xdr:nvSpPr>
      <xdr:spPr>
        <a:xfrm>
          <a:off x="5124627" y="1100667"/>
          <a:ext cx="5023030" cy="753533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eaLnBrk="1" fontAlgn="auto" latinLnBrk="0" hangingPunct="1"/>
          <a:endParaRPr lang="en-US" altLang="ja-JP" sz="110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ja-JP" altLang="en-US" sz="105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>
              <a:effectLst/>
              <a:latin typeface="+mn-lt"/>
              <a:ea typeface="+mn-ea"/>
              <a:cs typeface="+mn-cs"/>
            </a:rPr>
            <a:t>午後９時までの時短営業</a:t>
          </a:r>
          <a:endParaRPr lang="ja-JP" altLang="ja-JP" sz="1050">
            <a:effectLst/>
          </a:endParaRPr>
        </a:p>
        <a:p>
          <a:pPr eaLnBrk="1" fontAlgn="auto" latinLnBrk="0" hangingPunct="1"/>
          <a:r>
            <a:rPr lang="ja-JP" altLang="ja-JP" sz="1050" baseline="0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05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aseline="0">
              <a:effectLst/>
              <a:latin typeface="+mn-lt"/>
              <a:ea typeface="+mn-ea"/>
              <a:cs typeface="+mn-cs"/>
            </a:rPr>
            <a:t>（酒類提供は</a:t>
          </a:r>
          <a:r>
            <a:rPr lang="ja-JP" altLang="ja-JP" sz="1050">
              <a:effectLst/>
              <a:latin typeface="+mn-lt"/>
              <a:ea typeface="+mn-ea"/>
              <a:cs typeface="+mn-cs"/>
            </a:rPr>
            <a:t>午後８時まで）を選択した</a:t>
          </a:r>
          <a:endParaRPr lang="ja-JP" altLang="ja-JP" sz="1050">
            <a:effectLst/>
          </a:endParaRPr>
        </a:p>
        <a:p>
          <a:r>
            <a:rPr lang="ja-JP" altLang="ja-JP" sz="1050" baseline="0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05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aseline="0">
              <a:effectLst/>
              <a:latin typeface="+mn-lt"/>
              <a:ea typeface="+mn-ea"/>
              <a:cs typeface="+mn-cs"/>
            </a:rPr>
            <a:t>「</a:t>
          </a:r>
          <a:r>
            <a:rPr lang="ja-JP" altLang="ja-JP" sz="1050">
              <a:effectLst/>
              <a:latin typeface="+mn-lt"/>
              <a:ea typeface="+mn-ea"/>
              <a:cs typeface="+mn-cs"/>
            </a:rPr>
            <a:t>かがわ安心飲食店認証制度」の認証店</a:t>
          </a:r>
          <a:endParaRPr lang="ja-JP" altLang="ja-JP" sz="105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sz="1050" b="1" kern="100">
            <a:effectLst/>
            <a:latin typeface="+mn-ea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17</xdr:col>
      <xdr:colOff>825572</xdr:colOff>
      <xdr:row>3</xdr:row>
      <xdr:rowOff>114657</xdr:rowOff>
    </xdr:from>
    <xdr:to>
      <xdr:col>23</xdr:col>
      <xdr:colOff>158284</xdr:colOff>
      <xdr:row>7</xdr:row>
      <xdr:rowOff>106908</xdr:rowOff>
    </xdr:to>
    <xdr:sp macro="" textlink="">
      <xdr:nvSpPr>
        <xdr:cNvPr id="2" name="テキスト ボックス 1"/>
        <xdr:cNvSpPr txBox="1"/>
      </xdr:nvSpPr>
      <xdr:spPr>
        <a:xfrm>
          <a:off x="8022239" y="1079857"/>
          <a:ext cx="2397645" cy="855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/>
            <a:t>★下記の「選択方式」の中から、</a:t>
          </a:r>
          <a:endParaRPr kumimoji="1" lang="en-US" altLang="ja-JP" sz="1050"/>
        </a:p>
        <a:p>
          <a:r>
            <a:rPr kumimoji="1" lang="ja-JP" altLang="en-US" sz="1050"/>
            <a:t>　 最も高い金額にチェック</a:t>
          </a:r>
          <a:endParaRPr kumimoji="1" lang="en-US" altLang="ja-JP" sz="1050"/>
        </a:p>
        <a:p>
          <a:r>
            <a:rPr kumimoji="1" lang="ja-JP" altLang="en-US" sz="1050"/>
            <a:t>★「上限額」についても、該当する  </a:t>
          </a:r>
          <a:endParaRPr kumimoji="1" lang="en-US" altLang="ja-JP" sz="1050"/>
        </a:p>
        <a:p>
          <a:r>
            <a:rPr kumimoji="1" lang="ja-JP" altLang="en-US" sz="1050"/>
            <a:t>　</a:t>
          </a:r>
          <a:r>
            <a:rPr kumimoji="1" lang="ja-JP" altLang="en-US" sz="1050" baseline="0"/>
            <a:t>  </a:t>
          </a:r>
          <a:r>
            <a:rPr kumimoji="1" lang="ja-JP" altLang="en-US" sz="1050"/>
            <a:t>金額にチェック</a:t>
          </a:r>
        </a:p>
      </xdr:txBody>
    </xdr:sp>
    <xdr:clientData/>
  </xdr:twoCellAnchor>
  <xdr:twoCellAnchor>
    <xdr:from>
      <xdr:col>11</xdr:col>
      <xdr:colOff>72326</xdr:colOff>
      <xdr:row>8</xdr:row>
      <xdr:rowOff>716</xdr:rowOff>
    </xdr:from>
    <xdr:to>
      <xdr:col>21</xdr:col>
      <xdr:colOff>63859</xdr:colOff>
      <xdr:row>11</xdr:row>
      <xdr:rowOff>110066</xdr:rowOff>
    </xdr:to>
    <xdr:sp macro="" textlink="">
      <xdr:nvSpPr>
        <xdr:cNvPr id="25" name="テキスト ボックス 21"/>
        <xdr:cNvSpPr txBox="1"/>
      </xdr:nvSpPr>
      <xdr:spPr>
        <a:xfrm>
          <a:off x="5118459" y="2083516"/>
          <a:ext cx="5012267" cy="71895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eaLnBrk="1" fontAlgn="auto" latinLnBrk="0" hangingPunct="1"/>
          <a:r>
            <a:rPr lang="ja-JP" altLang="ja-JP" sz="1100" b="1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100" baseline="0">
              <a:effectLst/>
              <a:latin typeface="+mn-lt"/>
              <a:ea typeface="+mn-ea"/>
              <a:cs typeface="+mn-cs"/>
            </a:rPr>
            <a:t> </a:t>
          </a:r>
          <a:endParaRPr lang="en-US" altLang="ja-JP" sz="110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ja-JP" altLang="ja-JP" sz="1050" baseline="0">
              <a:effectLst/>
              <a:latin typeface="+mn-lt"/>
              <a:ea typeface="+mn-ea"/>
              <a:cs typeface="+mn-cs"/>
            </a:rPr>
            <a:t>「非認証店」又は</a:t>
          </a:r>
          <a:r>
            <a:rPr lang="ja-JP" altLang="ja-JP" sz="1050">
              <a:effectLst/>
              <a:latin typeface="+mn-lt"/>
              <a:ea typeface="+mn-ea"/>
              <a:cs typeface="+mn-cs"/>
            </a:rPr>
            <a:t>　　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lang="ja-JP" altLang="ja-JP" sz="1050" baseline="0">
              <a:effectLst/>
              <a:latin typeface="+mn-lt"/>
              <a:ea typeface="+mn-ea"/>
              <a:cs typeface="+mn-cs"/>
            </a:rPr>
            <a:t>午後８時までの時短営業（酒類提供なし）を選択した </a:t>
          </a:r>
          <a:endParaRPr lang="ja-JP" altLang="ja-JP" sz="1000">
            <a:effectLst/>
          </a:endParaRPr>
        </a:p>
        <a:p>
          <a:r>
            <a:rPr lang="en-US" altLang="ja-JP" sz="1050" baseline="0"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50">
              <a:effectLst/>
              <a:latin typeface="+mn-lt"/>
              <a:ea typeface="+mn-ea"/>
              <a:cs typeface="+mn-cs"/>
            </a:rPr>
            <a:t>「かがわ安心飲食店認証制度」の認証店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　　</a:t>
          </a:r>
          <a:endParaRPr lang="ja-JP" altLang="ja-JP" sz="10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17</xdr:col>
      <xdr:colOff>921481</xdr:colOff>
      <xdr:row>8</xdr:row>
      <xdr:rowOff>3965</xdr:rowOff>
    </xdr:from>
    <xdr:to>
      <xdr:col>22</xdr:col>
      <xdr:colOff>64574</xdr:colOff>
      <xdr:row>10</xdr:row>
      <xdr:rowOff>79304</xdr:rowOff>
    </xdr:to>
    <xdr:sp macro="" textlink="">
      <xdr:nvSpPr>
        <xdr:cNvPr id="27" name="テキスト ボックス 26"/>
        <xdr:cNvSpPr txBox="1"/>
      </xdr:nvSpPr>
      <xdr:spPr>
        <a:xfrm>
          <a:off x="8142338" y="2081322"/>
          <a:ext cx="2100379" cy="4744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/>
            <a:t>★下記の「選択方式」の中から、</a:t>
          </a:r>
          <a:endParaRPr kumimoji="1" lang="en-US" altLang="ja-JP" sz="1050"/>
        </a:p>
        <a:p>
          <a:r>
            <a:rPr kumimoji="1" lang="ja-JP" altLang="en-US" sz="1050"/>
            <a:t>　 最も高い金額にチェック</a:t>
          </a:r>
          <a:endParaRPr kumimoji="1" lang="en-US" altLang="ja-JP" sz="1050"/>
        </a:p>
      </xdr:txBody>
    </xdr:sp>
    <xdr:clientData/>
  </xdr:twoCellAnchor>
  <xdr:twoCellAnchor>
    <xdr:from>
      <xdr:col>17</xdr:col>
      <xdr:colOff>879929</xdr:colOff>
      <xdr:row>10</xdr:row>
      <xdr:rowOff>36286</xdr:rowOff>
    </xdr:from>
    <xdr:to>
      <xdr:col>22</xdr:col>
      <xdr:colOff>23022</xdr:colOff>
      <xdr:row>11</xdr:row>
      <xdr:rowOff>117930</xdr:rowOff>
    </xdr:to>
    <xdr:sp macro="" textlink="">
      <xdr:nvSpPr>
        <xdr:cNvPr id="13" name="テキスト ボックス 12"/>
        <xdr:cNvSpPr txBox="1"/>
      </xdr:nvSpPr>
      <xdr:spPr>
        <a:xfrm>
          <a:off x="8100786" y="2512786"/>
          <a:ext cx="2100379" cy="2812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50"/>
            <a:t>※</a:t>
          </a:r>
          <a:r>
            <a:rPr kumimoji="1" lang="ja-JP" altLang="en-US" sz="1050"/>
            <a:t>２０万円が１日当たりの上限額</a:t>
          </a:r>
          <a:endParaRPr kumimoji="1" lang="en-US" altLang="ja-JP" sz="105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13608</xdr:colOff>
      <xdr:row>0</xdr:row>
      <xdr:rowOff>68035</xdr:rowOff>
    </xdr:from>
    <xdr:to>
      <xdr:col>28</xdr:col>
      <xdr:colOff>376731</xdr:colOff>
      <xdr:row>1</xdr:row>
      <xdr:rowOff>45089</xdr:rowOff>
    </xdr:to>
    <xdr:sp macro="" textlink="">
      <xdr:nvSpPr>
        <xdr:cNvPr id="5" name="テキスト ボックス 21"/>
        <xdr:cNvSpPr txBox="1"/>
      </xdr:nvSpPr>
      <xdr:spPr>
        <a:xfrm>
          <a:off x="15389679" y="68035"/>
          <a:ext cx="1438088" cy="276411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10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  <a:endParaRPr lang="en-US" alt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707571</xdr:colOff>
      <xdr:row>0</xdr:row>
      <xdr:rowOff>68036</xdr:rowOff>
    </xdr:from>
    <xdr:to>
      <xdr:col>7</xdr:col>
      <xdr:colOff>335909</xdr:colOff>
      <xdr:row>1</xdr:row>
      <xdr:rowOff>45090</xdr:rowOff>
    </xdr:to>
    <xdr:sp macro="" textlink="">
      <xdr:nvSpPr>
        <xdr:cNvPr id="6" name="テキスト ボックス 21"/>
        <xdr:cNvSpPr txBox="1"/>
      </xdr:nvSpPr>
      <xdr:spPr>
        <a:xfrm>
          <a:off x="2612571" y="68036"/>
          <a:ext cx="1438088" cy="276411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10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  <xdr:twoCellAnchor>
    <xdr:from>
      <xdr:col>26</xdr:col>
      <xdr:colOff>13608</xdr:colOff>
      <xdr:row>0</xdr:row>
      <xdr:rowOff>68035</xdr:rowOff>
    </xdr:from>
    <xdr:to>
      <xdr:col>28</xdr:col>
      <xdr:colOff>376731</xdr:colOff>
      <xdr:row>1</xdr:row>
      <xdr:rowOff>45089</xdr:rowOff>
    </xdr:to>
    <xdr:sp macro="" textlink="">
      <xdr:nvSpPr>
        <xdr:cNvPr id="4" name="テキスト ボックス 21"/>
        <xdr:cNvSpPr txBox="1"/>
      </xdr:nvSpPr>
      <xdr:spPr>
        <a:xfrm>
          <a:off x="15291708" y="68035"/>
          <a:ext cx="1429923" cy="288204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10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  <a:endParaRPr lang="en-US" alt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707571</xdr:colOff>
      <xdr:row>0</xdr:row>
      <xdr:rowOff>68036</xdr:rowOff>
    </xdr:from>
    <xdr:to>
      <xdr:col>7</xdr:col>
      <xdr:colOff>335909</xdr:colOff>
      <xdr:row>1</xdr:row>
      <xdr:rowOff>45090</xdr:rowOff>
    </xdr:to>
    <xdr:sp macro="" textlink="">
      <xdr:nvSpPr>
        <xdr:cNvPr id="7" name="テキスト ボックス 21"/>
        <xdr:cNvSpPr txBox="1"/>
      </xdr:nvSpPr>
      <xdr:spPr>
        <a:xfrm>
          <a:off x="2599871" y="68036"/>
          <a:ext cx="1425388" cy="288204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10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0</xdr:row>
      <xdr:rowOff>67235</xdr:rowOff>
    </xdr:from>
    <xdr:to>
      <xdr:col>4</xdr:col>
      <xdr:colOff>855383</xdr:colOff>
      <xdr:row>0</xdr:row>
      <xdr:rowOff>343646</xdr:rowOff>
    </xdr:to>
    <xdr:sp macro="" textlink="">
      <xdr:nvSpPr>
        <xdr:cNvPr id="3" name="テキスト ボックス 21"/>
        <xdr:cNvSpPr txBox="1"/>
      </xdr:nvSpPr>
      <xdr:spPr>
        <a:xfrm>
          <a:off x="134471" y="67235"/>
          <a:ext cx="1438088" cy="276411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10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  <xdr:twoCellAnchor>
    <xdr:from>
      <xdr:col>0</xdr:col>
      <xdr:colOff>0</xdr:colOff>
      <xdr:row>8</xdr:row>
      <xdr:rowOff>202045</xdr:rowOff>
    </xdr:from>
    <xdr:to>
      <xdr:col>7</xdr:col>
      <xdr:colOff>294557</xdr:colOff>
      <xdr:row>10</xdr:row>
      <xdr:rowOff>6661</xdr:rowOff>
    </xdr:to>
    <xdr:sp macro="" textlink="">
      <xdr:nvSpPr>
        <xdr:cNvPr id="34" name="テキスト ボックス 33"/>
        <xdr:cNvSpPr txBox="1"/>
      </xdr:nvSpPr>
      <xdr:spPr>
        <a:xfrm>
          <a:off x="0" y="1500909"/>
          <a:ext cx="2824936" cy="227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 b="1">
              <a:solidFill>
                <a:srgbClr val="FF0000"/>
              </a:solidFill>
            </a:rPr>
            <a:t>Excel</a:t>
          </a:r>
          <a:r>
            <a:rPr kumimoji="1" lang="ja-JP" altLang="en-US" sz="900" b="1">
              <a:solidFill>
                <a:srgbClr val="FF0000"/>
              </a:solidFill>
            </a:rPr>
            <a:t>の場合は、チェックボックスをクリックしてください</a:t>
          </a:r>
          <a:endParaRPr kumimoji="1" lang="en-US" altLang="ja-JP" sz="9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4</xdr:row>
      <xdr:rowOff>19245</xdr:rowOff>
    </xdr:from>
    <xdr:to>
      <xdr:col>6</xdr:col>
      <xdr:colOff>356448</xdr:colOff>
      <xdr:row>8</xdr:row>
      <xdr:rowOff>278601</xdr:rowOff>
    </xdr:to>
    <xdr:sp macro="" textlink="">
      <xdr:nvSpPr>
        <xdr:cNvPr id="31" name="テキスト ボックス 21"/>
        <xdr:cNvSpPr txBox="1"/>
      </xdr:nvSpPr>
      <xdr:spPr>
        <a:xfrm>
          <a:off x="0" y="1029472"/>
          <a:ext cx="2001675" cy="644205"/>
        </a:xfrm>
        <a:prstGeom prst="rect">
          <a:avLst/>
        </a:prstGeom>
        <a:noFill/>
        <a:ln w="1270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営業時間短縮等の内容</a:t>
          </a:r>
          <a:endParaRPr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❶</a:t>
          </a:r>
          <a:r>
            <a:rPr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0.3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または　➋ </a:t>
          </a:r>
          <a:r>
            <a:rPr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0.4</a:t>
          </a:r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endParaRPr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いずれかに☑を付けてください</a:t>
          </a:r>
          <a:endParaRPr lang="ja-JP" sz="1050" kern="1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250152</xdr:colOff>
      <xdr:row>4</xdr:row>
      <xdr:rowOff>31750</xdr:rowOff>
    </xdr:from>
    <xdr:to>
      <xdr:col>11</xdr:col>
      <xdr:colOff>285006</xdr:colOff>
      <xdr:row>8</xdr:row>
      <xdr:rowOff>254000</xdr:rowOff>
    </xdr:to>
    <xdr:sp macro="" textlink="">
      <xdr:nvSpPr>
        <xdr:cNvPr id="32" name="テキスト ボックス 21"/>
        <xdr:cNvSpPr txBox="1"/>
      </xdr:nvSpPr>
      <xdr:spPr>
        <a:xfrm>
          <a:off x="1877340" y="1031875"/>
          <a:ext cx="3416229" cy="60325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36000" tIns="45720" rIns="3600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200" b="1">
              <a:effectLst/>
              <a:latin typeface="+mn-lt"/>
              <a:ea typeface="+mn-ea"/>
              <a:cs typeface="+mn-cs"/>
            </a:rPr>
            <a:t>  </a:t>
          </a:r>
          <a:r>
            <a:rPr lang="ja-JP" altLang="ja-JP" sz="1200" b="1">
              <a:effectLst/>
              <a:latin typeface="+mn-lt"/>
              <a:ea typeface="+mn-ea"/>
              <a:cs typeface="+mn-cs"/>
            </a:rPr>
            <a:t>掛け率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1">
              <a:effectLst/>
              <a:latin typeface="+mn-lt"/>
              <a:ea typeface="+mn-ea"/>
              <a:cs typeface="+mn-cs"/>
            </a:rPr>
            <a:t>❶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200" b="1">
              <a:effectLst/>
              <a:latin typeface="+mn-lt"/>
              <a:ea typeface="+mn-ea"/>
              <a:cs typeface="+mn-cs"/>
            </a:rPr>
            <a:t>0.3</a:t>
          </a:r>
          <a:r>
            <a:rPr lang="ja-JP" altLang="en-US" sz="1050" b="0">
              <a:effectLst/>
              <a:latin typeface="+mn-lt"/>
              <a:ea typeface="+mn-ea"/>
              <a:cs typeface="+mn-cs"/>
            </a:rPr>
            <a:t>　　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午後９時までの時短営業</a:t>
          </a:r>
          <a:endParaRPr lang="en-US" altLang="ja-JP" sz="1100" kern="100">
            <a:effectLst/>
            <a:latin typeface="ＭＳ Ｐゴシック" panose="020B0600070205080204" pitchFamily="50" charset="-128"/>
            <a:ea typeface="+mn-ea"/>
            <a:cs typeface="Times New Roman" panose="02020603050405020304" pitchFamily="18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1100" b="1" kern="10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800" b="1" kern="100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チェックボックス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</a:t>
          </a:r>
          <a:r>
            <a:rPr lang="ja-JP" altLang="en-US" sz="1100" kern="10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（酒類提供は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午後８時まで）を選択した</a:t>
          </a:r>
        </a:p>
        <a:p>
          <a:pPr algn="l">
            <a:spcAft>
              <a:spcPts val="0"/>
            </a:spcAft>
          </a:pP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　　　　　　　　　</a:t>
          </a:r>
          <a:r>
            <a:rPr lang="ja-JP" altLang="en-US" sz="1100" kern="100" baseline="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 「</a:t>
          </a:r>
          <a:r>
            <a:rPr lang="ja-JP" altLang="en-US" sz="1100" kern="100">
              <a:effectLst/>
              <a:latin typeface="ＭＳ Ｐゴシック" panose="020B0600070205080204" pitchFamily="50" charset="-128"/>
              <a:ea typeface="+mn-ea"/>
              <a:cs typeface="Times New Roman" panose="02020603050405020304" pitchFamily="18" charset="0"/>
            </a:rPr>
            <a:t>かがわ安心飲食店認証制度」の認証店</a:t>
          </a:r>
          <a:endParaRPr lang="ja-JP" sz="1100" b="1" kern="100">
            <a:effectLst/>
            <a:latin typeface="+mn-ea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11</xdr:col>
      <xdr:colOff>325436</xdr:colOff>
      <xdr:row>4</xdr:row>
      <xdr:rowOff>24053</xdr:rowOff>
    </xdr:from>
    <xdr:to>
      <xdr:col>19</xdr:col>
      <xdr:colOff>83704</xdr:colOff>
      <xdr:row>8</xdr:row>
      <xdr:rowOff>254000</xdr:rowOff>
    </xdr:to>
    <xdr:sp macro="" textlink="">
      <xdr:nvSpPr>
        <xdr:cNvPr id="38" name="テキスト ボックス 21"/>
        <xdr:cNvSpPr txBox="1"/>
      </xdr:nvSpPr>
      <xdr:spPr>
        <a:xfrm>
          <a:off x="5333999" y="1024178"/>
          <a:ext cx="3996893" cy="610947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0" tIns="45720" rIns="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200" b="1">
              <a:effectLst/>
              <a:latin typeface="+mn-lt"/>
              <a:ea typeface="+mn-ea"/>
              <a:cs typeface="+mn-cs"/>
            </a:rPr>
            <a:t>   </a:t>
          </a:r>
          <a:r>
            <a:rPr lang="ja-JP" altLang="ja-JP" sz="1200" b="1">
              <a:effectLst/>
              <a:latin typeface="+mn-lt"/>
              <a:ea typeface="+mn-ea"/>
              <a:cs typeface="+mn-cs"/>
            </a:rPr>
            <a:t>掛け率</a:t>
          </a:r>
          <a:r>
            <a:rPr lang="ja-JP" altLang="ja-JP" sz="1200"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1">
              <a:effectLst/>
              <a:latin typeface="+mn-lt"/>
              <a:ea typeface="+mn-ea"/>
              <a:cs typeface="+mn-cs"/>
            </a:rPr>
            <a:t>➋</a:t>
          </a:r>
          <a:r>
            <a:rPr lang="en-US" altLang="ja-JP" sz="1200" b="1">
              <a:effectLst/>
              <a:latin typeface="+mn-lt"/>
              <a:ea typeface="+mn-ea"/>
              <a:cs typeface="+mn-cs"/>
            </a:rPr>
            <a:t> 0.4</a:t>
          </a:r>
          <a:r>
            <a:rPr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100" baseline="0">
              <a:effectLst/>
              <a:latin typeface="+mn-lt"/>
              <a:ea typeface="+mn-ea"/>
              <a:cs typeface="+mn-cs"/>
            </a:rPr>
            <a:t>「非認証店」又は</a:t>
          </a:r>
          <a:r>
            <a:rPr lang="ja-JP" altLang="ja-JP" sz="1100">
              <a:effectLst/>
              <a:latin typeface="+mn-lt"/>
              <a:ea typeface="+mn-ea"/>
              <a:cs typeface="+mn-cs"/>
            </a:rPr>
            <a:t>　　</a:t>
          </a:r>
          <a:endParaRPr lang="en-US" altLang="ja-JP" sz="1100"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800" b="1">
              <a:effectLst/>
              <a:latin typeface="+mn-lt"/>
              <a:ea typeface="+mn-ea"/>
              <a:cs typeface="+mn-cs"/>
            </a:rPr>
            <a:t>チェックボックス</a:t>
          </a:r>
          <a:r>
            <a:rPr lang="ja-JP" altLang="en-US" sz="1100">
              <a:effectLst/>
              <a:latin typeface="+mn-lt"/>
              <a:ea typeface="+mn-ea"/>
              <a:cs typeface="+mn-cs"/>
            </a:rPr>
            <a:t>　　</a:t>
          </a:r>
          <a:r>
            <a:rPr lang="ja-JP" altLang="en-US" sz="1100" baseline="0">
              <a:effectLst/>
              <a:latin typeface="+mn-lt"/>
              <a:ea typeface="+mn-ea"/>
              <a:cs typeface="+mn-cs"/>
            </a:rPr>
            <a:t>午後８時までの時短営業（酒類提供なし）を選択した </a:t>
          </a:r>
          <a:endParaRPr lang="ja-JP" altLang="ja-JP" sz="1100">
            <a:effectLst/>
            <a:latin typeface="+mn-lt"/>
            <a:ea typeface="+mn-ea"/>
            <a:cs typeface="+mn-cs"/>
          </a:endParaRPr>
        </a:p>
        <a:p>
          <a:pPr algn="l"/>
          <a:r>
            <a:rPr lang="ja-JP" altLang="en-US" sz="1100">
              <a:effectLst/>
              <a:latin typeface="+mn-lt"/>
              <a:ea typeface="+mn-ea"/>
              <a:cs typeface="+mn-cs"/>
            </a:rPr>
            <a:t>　　　　　　　　　　「かがわ安心飲食店認証制度」の認証店</a:t>
          </a:r>
          <a:r>
            <a:rPr lang="ja-JP" altLang="ja-JP" sz="1100" b="1">
              <a:effectLst/>
              <a:latin typeface="+mn-lt"/>
              <a:ea typeface="+mn-ea"/>
              <a:cs typeface="+mn-cs"/>
            </a:rPr>
            <a:t>　　</a:t>
          </a:r>
          <a:endParaRPr lang="ja-JP" sz="1050" kern="1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Times New Roman" panose="02020603050405020304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641350</xdr:colOff>
          <xdr:row>8</xdr:row>
          <xdr:rowOff>50800</xdr:rowOff>
        </xdr:from>
        <xdr:to>
          <xdr:col>6</xdr:col>
          <xdr:colOff>812800</xdr:colOff>
          <xdr:row>8</xdr:row>
          <xdr:rowOff>260350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8</xdr:row>
          <xdr:rowOff>50800</xdr:rowOff>
        </xdr:from>
        <xdr:to>
          <xdr:col>12</xdr:col>
          <xdr:colOff>266700</xdr:colOff>
          <xdr:row>8</xdr:row>
          <xdr:rowOff>260350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112059</xdr:colOff>
      <xdr:row>0</xdr:row>
      <xdr:rowOff>89648</xdr:rowOff>
    </xdr:from>
    <xdr:to>
      <xdr:col>4</xdr:col>
      <xdr:colOff>832971</xdr:colOff>
      <xdr:row>1</xdr:row>
      <xdr:rowOff>97118</xdr:rowOff>
    </xdr:to>
    <xdr:sp macro="" textlink="">
      <xdr:nvSpPr>
        <xdr:cNvPr id="2" name="テキスト ボックス 21"/>
        <xdr:cNvSpPr txBox="1"/>
      </xdr:nvSpPr>
      <xdr:spPr>
        <a:xfrm>
          <a:off x="112059" y="89648"/>
          <a:ext cx="1330512" cy="28687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en-US" alt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10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2:V116"/>
  <sheetViews>
    <sheetView showGridLines="0" view="pageBreakPreview" zoomScaleNormal="75" zoomScaleSheetLayoutView="100" workbookViewId="0">
      <selection activeCell="A2" sqref="A2:Q2"/>
    </sheetView>
  </sheetViews>
  <sheetFormatPr defaultColWidth="9" defaultRowHeight="13.5" x14ac:dyDescent="0.3"/>
  <cols>
    <col min="1" max="1" width="1.58203125" style="1" customWidth="1"/>
    <col min="2" max="2" width="1.33203125" style="1" customWidth="1"/>
    <col min="3" max="3" width="9.08203125" style="1" customWidth="1"/>
    <col min="4" max="4" width="4.08203125" style="1" customWidth="1"/>
    <col min="5" max="5" width="10.58203125" style="1" customWidth="1"/>
    <col min="6" max="6" width="9.08203125" style="1" customWidth="1"/>
    <col min="7" max="7" width="4.08203125" style="1" customWidth="1"/>
    <col min="8" max="8" width="10.58203125" style="1" customWidth="1"/>
    <col min="9" max="9" width="7.08203125" style="11" customWidth="1"/>
    <col min="10" max="10" width="9.08203125" style="1" customWidth="1"/>
    <col min="11" max="11" width="4.08203125" style="1" customWidth="1"/>
    <col min="12" max="12" width="10.58203125" style="1" customWidth="1"/>
    <col min="13" max="13" width="9.08203125" style="1" customWidth="1"/>
    <col min="14" max="14" width="4.08203125" style="1" customWidth="1"/>
    <col min="15" max="15" width="10.58203125" style="1" customWidth="1"/>
    <col min="16" max="16" width="1.08203125" style="11" customWidth="1"/>
    <col min="17" max="17" width="1.83203125" style="11" customWidth="1"/>
    <col min="18" max="18" width="0.75" style="1" customWidth="1"/>
    <col min="19" max="19" width="11.75" style="1" customWidth="1"/>
    <col min="20" max="20" width="0.58203125" style="16" customWidth="1"/>
    <col min="21" max="16384" width="9" style="1"/>
  </cols>
  <sheetData>
    <row r="2" spans="1:22" ht="26.5" x14ac:dyDescent="0.3">
      <c r="A2" s="507" t="s">
        <v>16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</row>
    <row r="3" spans="1:22" ht="22" x14ac:dyDescent="0.3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</row>
    <row r="4" spans="1:22" ht="27" customHeight="1" x14ac:dyDescent="0.3">
      <c r="A4" s="74"/>
      <c r="B4" s="74"/>
      <c r="C4" s="508" t="s">
        <v>17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74"/>
      <c r="Q4" s="74"/>
      <c r="R4" s="11"/>
      <c r="S4" s="11"/>
      <c r="T4" s="1"/>
      <c r="V4" s="16"/>
    </row>
    <row r="5" spans="1:22" ht="26.5" customHeight="1" x14ac:dyDescent="0.3">
      <c r="A5" s="74"/>
      <c r="B5" s="74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74"/>
      <c r="Q5" s="74"/>
      <c r="R5" s="11"/>
    </row>
    <row r="6" spans="1:22" ht="9" customHeight="1" x14ac:dyDescent="0.3">
      <c r="A6" s="74"/>
      <c r="B6" s="74"/>
      <c r="C6" s="510"/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74"/>
      <c r="Q6" s="74"/>
    </row>
    <row r="7" spans="1:22" ht="25" customHeight="1" x14ac:dyDescent="0.3">
      <c r="A7" s="74"/>
      <c r="B7" s="74"/>
      <c r="C7" s="510"/>
      <c r="D7" s="510"/>
      <c r="E7" s="510"/>
      <c r="F7" s="510"/>
      <c r="G7" s="510"/>
      <c r="H7" s="510"/>
      <c r="I7" s="510"/>
      <c r="J7" s="510"/>
      <c r="K7" s="510"/>
      <c r="L7" s="510"/>
      <c r="M7" s="510"/>
      <c r="N7" s="510"/>
      <c r="O7" s="510"/>
      <c r="P7" s="95"/>
      <c r="Q7" s="96"/>
      <c r="R7" s="2"/>
      <c r="S7" s="2"/>
      <c r="T7" s="15"/>
    </row>
    <row r="8" spans="1:22" ht="9" customHeight="1" x14ac:dyDescent="0.3">
      <c r="A8" s="74"/>
      <c r="B8" s="74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95"/>
      <c r="Q8" s="96"/>
      <c r="R8" s="2"/>
      <c r="S8" s="2"/>
      <c r="T8" s="15"/>
    </row>
    <row r="9" spans="1:22" s="6" customFormat="1" ht="20.149999999999999" customHeight="1" x14ac:dyDescent="0.3">
      <c r="A9" s="97"/>
      <c r="B9" s="97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510"/>
      <c r="P9" s="225"/>
      <c r="Q9" s="73"/>
      <c r="R9" s="5"/>
      <c r="S9" s="5"/>
      <c r="T9" s="22"/>
    </row>
    <row r="10" spans="1:22" s="19" customFormat="1" ht="20.149999999999999" customHeight="1" x14ac:dyDescent="0.3">
      <c r="A10" s="97"/>
      <c r="B10" s="97"/>
      <c r="C10" s="510"/>
      <c r="D10" s="510"/>
      <c r="E10" s="510"/>
      <c r="F10" s="510"/>
      <c r="G10" s="510"/>
      <c r="H10" s="510"/>
      <c r="I10" s="510"/>
      <c r="J10" s="510"/>
      <c r="K10" s="510"/>
      <c r="L10" s="510"/>
      <c r="M10" s="510"/>
      <c r="N10" s="510"/>
      <c r="O10" s="510"/>
      <c r="P10" s="225"/>
      <c r="Q10" s="73"/>
      <c r="R10" s="20"/>
      <c r="S10" s="20"/>
      <c r="T10" s="21"/>
    </row>
    <row r="11" spans="1:22" s="8" customFormat="1" x14ac:dyDescent="0.3">
      <c r="A11" s="98"/>
      <c r="B11" s="98"/>
      <c r="C11" s="510"/>
      <c r="D11" s="510"/>
      <c r="E11" s="510"/>
      <c r="F11" s="510"/>
      <c r="G11" s="510"/>
      <c r="H11" s="510"/>
      <c r="I11" s="510"/>
      <c r="J11" s="510"/>
      <c r="K11" s="510"/>
      <c r="L11" s="510"/>
      <c r="M11" s="510"/>
      <c r="N11" s="510"/>
      <c r="O11" s="510"/>
      <c r="P11" s="28"/>
      <c r="Q11" s="36"/>
      <c r="R11" s="7"/>
      <c r="S11" s="7"/>
      <c r="T11" s="17"/>
    </row>
    <row r="12" spans="1:22" x14ac:dyDescent="0.3">
      <c r="A12" s="74"/>
      <c r="B12" s="74"/>
      <c r="C12" s="510"/>
      <c r="D12" s="510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77"/>
      <c r="Q12" s="74"/>
      <c r="T12" s="17">
        <v>43092</v>
      </c>
    </row>
    <row r="13" spans="1:22" s="8" customFormat="1" x14ac:dyDescent="0.3">
      <c r="A13" s="98"/>
      <c r="B13" s="98"/>
      <c r="C13" s="510"/>
      <c r="D13" s="510"/>
      <c r="E13" s="510"/>
      <c r="F13" s="510"/>
      <c r="G13" s="510"/>
      <c r="H13" s="510"/>
      <c r="I13" s="510"/>
      <c r="J13" s="510"/>
      <c r="K13" s="510"/>
      <c r="L13" s="510"/>
      <c r="M13" s="510"/>
      <c r="N13" s="510"/>
      <c r="O13" s="510"/>
      <c r="P13" s="28"/>
      <c r="Q13" s="36"/>
      <c r="R13" s="7"/>
      <c r="S13" s="7"/>
      <c r="T13" s="17"/>
    </row>
    <row r="14" spans="1:22" s="8" customFormat="1" x14ac:dyDescent="0.3">
      <c r="A14" s="98"/>
      <c r="B14" s="98"/>
      <c r="C14" s="510"/>
      <c r="D14" s="510"/>
      <c r="E14" s="510"/>
      <c r="F14" s="510"/>
      <c r="G14" s="510"/>
      <c r="H14" s="510"/>
      <c r="I14" s="510"/>
      <c r="J14" s="510"/>
      <c r="K14" s="510"/>
      <c r="L14" s="510"/>
      <c r="M14" s="510"/>
      <c r="N14" s="510"/>
      <c r="O14" s="510"/>
      <c r="P14" s="28"/>
      <c r="Q14" s="36"/>
      <c r="R14" s="7"/>
      <c r="S14" s="7"/>
      <c r="T14" s="17"/>
    </row>
    <row r="15" spans="1:22" s="27" customFormat="1" x14ac:dyDescent="0.3">
      <c r="A15" s="98"/>
      <c r="B15" s="98"/>
      <c r="C15" s="510"/>
      <c r="D15" s="510"/>
      <c r="E15" s="510"/>
      <c r="F15" s="510"/>
      <c r="G15" s="510"/>
      <c r="H15" s="510"/>
      <c r="I15" s="510"/>
      <c r="J15" s="510"/>
      <c r="K15" s="510"/>
      <c r="L15" s="510"/>
      <c r="M15" s="510"/>
      <c r="N15" s="510"/>
      <c r="O15" s="510"/>
      <c r="P15" s="28"/>
      <c r="Q15" s="36"/>
      <c r="R15" s="29"/>
      <c r="S15" s="29"/>
      <c r="T15" s="30"/>
    </row>
    <row r="16" spans="1:22" s="8" customFormat="1" x14ac:dyDescent="0.3">
      <c r="A16" s="98"/>
      <c r="B16" s="98"/>
      <c r="C16" s="510"/>
      <c r="D16" s="510"/>
      <c r="E16" s="510"/>
      <c r="F16" s="510"/>
      <c r="G16" s="510"/>
      <c r="H16" s="510"/>
      <c r="I16" s="510"/>
      <c r="J16" s="510"/>
      <c r="K16" s="510"/>
      <c r="L16" s="510"/>
      <c r="M16" s="510"/>
      <c r="N16" s="510"/>
      <c r="O16" s="510"/>
      <c r="P16" s="28"/>
      <c r="Q16" s="36"/>
      <c r="R16" s="7"/>
      <c r="S16" s="7"/>
      <c r="T16" s="17">
        <v>43062</v>
      </c>
    </row>
    <row r="17" spans="1:20" x14ac:dyDescent="0.3">
      <c r="A17" s="74"/>
      <c r="B17" s="74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74"/>
      <c r="Q17" s="74"/>
      <c r="T17" s="17">
        <v>43108</v>
      </c>
    </row>
    <row r="18" spans="1:20" x14ac:dyDescent="0.3">
      <c r="A18" s="74"/>
      <c r="B18" s="74"/>
      <c r="C18" s="510"/>
      <c r="D18" s="510"/>
      <c r="E18" s="510"/>
      <c r="F18" s="510"/>
      <c r="G18" s="510"/>
      <c r="H18" s="510"/>
      <c r="I18" s="510"/>
      <c r="J18" s="510"/>
      <c r="K18" s="510"/>
      <c r="L18" s="510"/>
      <c r="M18" s="510"/>
      <c r="N18" s="510"/>
      <c r="O18" s="510"/>
      <c r="P18" s="74"/>
      <c r="Q18" s="74"/>
      <c r="T18" s="17"/>
    </row>
    <row r="19" spans="1:20" x14ac:dyDescent="0.3">
      <c r="A19" s="74"/>
      <c r="B19" s="74"/>
      <c r="C19" s="510"/>
      <c r="D19" s="510"/>
      <c r="E19" s="510"/>
      <c r="F19" s="510"/>
      <c r="G19" s="510"/>
      <c r="H19" s="510"/>
      <c r="I19" s="510"/>
      <c r="J19" s="510"/>
      <c r="K19" s="510"/>
      <c r="L19" s="510"/>
      <c r="M19" s="510"/>
      <c r="N19" s="510"/>
      <c r="O19" s="510"/>
      <c r="P19" s="74"/>
      <c r="Q19" s="74"/>
      <c r="T19" s="17">
        <v>43142</v>
      </c>
    </row>
    <row r="20" spans="1:20" x14ac:dyDescent="0.3">
      <c r="A20" s="74"/>
      <c r="B20" s="74"/>
      <c r="C20" s="510"/>
      <c r="D20" s="510"/>
      <c r="E20" s="510"/>
      <c r="F20" s="510"/>
      <c r="G20" s="510"/>
      <c r="H20" s="510"/>
      <c r="I20" s="510"/>
      <c r="J20" s="510"/>
      <c r="K20" s="510"/>
      <c r="L20" s="510"/>
      <c r="M20" s="510"/>
      <c r="N20" s="510"/>
      <c r="O20" s="510"/>
      <c r="P20" s="74"/>
      <c r="Q20" s="74"/>
      <c r="T20" s="17"/>
    </row>
    <row r="21" spans="1:20" x14ac:dyDescent="0.3">
      <c r="A21" s="74"/>
      <c r="B21" s="74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74"/>
      <c r="Q21" s="74"/>
      <c r="T21" s="17">
        <v>43143</v>
      </c>
    </row>
    <row r="22" spans="1:20" x14ac:dyDescent="0.3">
      <c r="A22" s="74"/>
      <c r="B22" s="74"/>
      <c r="C22" s="510"/>
      <c r="D22" s="510"/>
      <c r="E22" s="510"/>
      <c r="F22" s="510"/>
      <c r="G22" s="510"/>
      <c r="H22" s="510"/>
      <c r="I22" s="510"/>
      <c r="J22" s="510"/>
      <c r="K22" s="510"/>
      <c r="L22" s="510"/>
      <c r="M22" s="510"/>
      <c r="N22" s="510"/>
      <c r="O22" s="510"/>
      <c r="P22" s="74"/>
      <c r="Q22" s="74"/>
      <c r="T22" s="17"/>
    </row>
    <row r="23" spans="1:20" x14ac:dyDescent="0.3">
      <c r="A23" s="74"/>
      <c r="B23" s="74"/>
      <c r="C23" s="510"/>
      <c r="D23" s="510"/>
      <c r="E23" s="510"/>
      <c r="F23" s="510"/>
      <c r="G23" s="510"/>
      <c r="H23" s="510"/>
      <c r="I23" s="510"/>
      <c r="J23" s="510"/>
      <c r="K23" s="510"/>
      <c r="L23" s="510"/>
      <c r="M23" s="510"/>
      <c r="N23" s="510"/>
      <c r="O23" s="510"/>
      <c r="P23" s="74"/>
      <c r="Q23" s="74"/>
      <c r="T23" s="17"/>
    </row>
    <row r="24" spans="1:20" x14ac:dyDescent="0.3">
      <c r="A24" s="74"/>
      <c r="B24" s="74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77"/>
      <c r="Q24" s="74"/>
      <c r="T24" s="17">
        <v>43092</v>
      </c>
    </row>
    <row r="25" spans="1:20" s="8" customFormat="1" x14ac:dyDescent="0.3">
      <c r="A25" s="98"/>
      <c r="B25" s="98"/>
      <c r="C25" s="510"/>
      <c r="D25" s="510"/>
      <c r="E25" s="510"/>
      <c r="F25" s="510"/>
      <c r="G25" s="510"/>
      <c r="H25" s="510"/>
      <c r="I25" s="510"/>
      <c r="J25" s="510"/>
      <c r="K25" s="510"/>
      <c r="L25" s="510"/>
      <c r="M25" s="510"/>
      <c r="N25" s="510"/>
      <c r="O25" s="510"/>
      <c r="P25" s="28"/>
      <c r="Q25" s="36"/>
      <c r="R25" s="7"/>
      <c r="S25" s="7"/>
      <c r="T25" s="17"/>
    </row>
    <row r="26" spans="1:20" s="8" customFormat="1" x14ac:dyDescent="0.3">
      <c r="A26" s="98"/>
      <c r="B26" s="98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28"/>
      <c r="Q26" s="36"/>
      <c r="R26" s="7"/>
      <c r="S26" s="7"/>
      <c r="T26" s="17"/>
    </row>
    <row r="27" spans="1:20" x14ac:dyDescent="0.3">
      <c r="A27" s="74"/>
      <c r="B27" s="74"/>
      <c r="C27" s="510"/>
      <c r="D27" s="510"/>
      <c r="E27" s="510"/>
      <c r="F27" s="510"/>
      <c r="G27" s="510"/>
      <c r="H27" s="510"/>
      <c r="I27" s="510"/>
      <c r="J27" s="510"/>
      <c r="K27" s="510"/>
      <c r="L27" s="510"/>
      <c r="M27" s="510"/>
      <c r="N27" s="510"/>
      <c r="O27" s="510"/>
      <c r="P27" s="77"/>
      <c r="Q27" s="74"/>
      <c r="T27" s="17"/>
    </row>
    <row r="28" spans="1:20" s="8" customFormat="1" x14ac:dyDescent="0.3">
      <c r="A28" s="98"/>
      <c r="B28" s="98"/>
      <c r="C28" s="510"/>
      <c r="D28" s="510"/>
      <c r="E28" s="510"/>
      <c r="F28" s="510"/>
      <c r="G28" s="510"/>
      <c r="H28" s="510"/>
      <c r="I28" s="510"/>
      <c r="J28" s="510"/>
      <c r="K28" s="510"/>
      <c r="L28" s="510"/>
      <c r="M28" s="510"/>
      <c r="N28" s="510"/>
      <c r="O28" s="510"/>
      <c r="P28" s="28"/>
      <c r="Q28" s="36"/>
      <c r="R28" s="7"/>
      <c r="S28" s="7"/>
      <c r="T28" s="17">
        <v>43062</v>
      </c>
    </row>
    <row r="29" spans="1:20" x14ac:dyDescent="0.3">
      <c r="A29" s="74"/>
      <c r="B29" s="74"/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M29" s="510"/>
      <c r="N29" s="510"/>
      <c r="O29" s="510"/>
      <c r="P29" s="74"/>
      <c r="Q29" s="74"/>
      <c r="T29" s="17">
        <v>43108</v>
      </c>
    </row>
    <row r="30" spans="1:20" x14ac:dyDescent="0.3">
      <c r="A30" s="74"/>
      <c r="B30" s="74"/>
      <c r="C30" s="510"/>
      <c r="D30" s="510"/>
      <c r="E30" s="510"/>
      <c r="F30" s="510"/>
      <c r="G30" s="510"/>
      <c r="H30" s="510"/>
      <c r="I30" s="510"/>
      <c r="J30" s="510"/>
      <c r="K30" s="510"/>
      <c r="L30" s="510"/>
      <c r="M30" s="510"/>
      <c r="N30" s="510"/>
      <c r="O30" s="510"/>
      <c r="P30" s="74"/>
      <c r="Q30" s="74"/>
      <c r="T30" s="17"/>
    </row>
    <row r="31" spans="1:20" x14ac:dyDescent="0.3">
      <c r="A31" s="74"/>
      <c r="B31" s="74"/>
      <c r="C31" s="510"/>
      <c r="D31" s="510"/>
      <c r="E31" s="510"/>
      <c r="F31" s="510"/>
      <c r="G31" s="510"/>
      <c r="H31" s="510"/>
      <c r="I31" s="510"/>
      <c r="J31" s="510"/>
      <c r="K31" s="510"/>
      <c r="L31" s="510"/>
      <c r="M31" s="510"/>
      <c r="N31" s="510"/>
      <c r="O31" s="510"/>
      <c r="P31" s="74"/>
      <c r="Q31" s="74"/>
      <c r="T31" s="17">
        <v>43142</v>
      </c>
    </row>
    <row r="32" spans="1:20" x14ac:dyDescent="0.3">
      <c r="A32" s="74"/>
      <c r="B32" s="74"/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74"/>
      <c r="Q32" s="74"/>
      <c r="T32" s="17">
        <v>43180</v>
      </c>
    </row>
    <row r="33" spans="1:20" x14ac:dyDescent="0.3">
      <c r="A33" s="74"/>
      <c r="B33" s="74"/>
      <c r="C33" s="510"/>
      <c r="D33" s="510"/>
      <c r="E33" s="510"/>
      <c r="F33" s="510"/>
      <c r="G33" s="510"/>
      <c r="H33" s="510"/>
      <c r="I33" s="510"/>
      <c r="J33" s="510"/>
      <c r="K33" s="510"/>
      <c r="L33" s="510"/>
      <c r="M33" s="510"/>
      <c r="N33" s="510"/>
      <c r="O33" s="510"/>
      <c r="P33" s="74"/>
      <c r="Q33" s="74"/>
      <c r="T33" s="17">
        <v>43219</v>
      </c>
    </row>
    <row r="34" spans="1:20" x14ac:dyDescent="0.3">
      <c r="A34" s="74"/>
      <c r="B34" s="74"/>
      <c r="C34" s="510"/>
      <c r="D34" s="510"/>
      <c r="E34" s="510"/>
      <c r="F34" s="510"/>
      <c r="G34" s="510"/>
      <c r="H34" s="510"/>
      <c r="I34" s="510"/>
      <c r="J34" s="510"/>
      <c r="K34" s="510"/>
      <c r="L34" s="510"/>
      <c r="M34" s="510"/>
      <c r="N34" s="510"/>
      <c r="O34" s="510"/>
      <c r="P34" s="74"/>
      <c r="Q34" s="74"/>
      <c r="T34" s="17">
        <v>43220</v>
      </c>
    </row>
    <row r="35" spans="1:20" x14ac:dyDescent="0.3">
      <c r="C35" s="510"/>
      <c r="D35" s="510"/>
      <c r="E35" s="510"/>
      <c r="F35" s="510"/>
      <c r="G35" s="510"/>
      <c r="H35" s="510"/>
      <c r="I35" s="510"/>
      <c r="J35" s="510"/>
      <c r="K35" s="510"/>
      <c r="L35" s="510"/>
      <c r="M35" s="510"/>
      <c r="N35" s="510"/>
      <c r="O35" s="510"/>
      <c r="T35" s="17">
        <v>43223</v>
      </c>
    </row>
    <row r="36" spans="1:20" x14ac:dyDescent="0.3">
      <c r="C36" s="510"/>
      <c r="D36" s="510"/>
      <c r="E36" s="510"/>
      <c r="F36" s="510"/>
      <c r="G36" s="510"/>
      <c r="H36" s="510"/>
      <c r="I36" s="510"/>
      <c r="J36" s="510"/>
      <c r="K36" s="510"/>
      <c r="L36" s="510"/>
      <c r="M36" s="510"/>
      <c r="N36" s="510"/>
      <c r="O36" s="510"/>
      <c r="T36" s="17">
        <v>43224</v>
      </c>
    </row>
    <row r="37" spans="1:20" x14ac:dyDescent="0.3">
      <c r="C37" s="510"/>
      <c r="D37" s="510"/>
      <c r="E37" s="510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T37" s="17">
        <v>43225</v>
      </c>
    </row>
    <row r="38" spans="1:20" x14ac:dyDescent="0.3"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T38" s="17">
        <v>43297</v>
      </c>
    </row>
    <row r="39" spans="1:20" x14ac:dyDescent="0.3">
      <c r="C39" s="510"/>
      <c r="D39" s="510"/>
      <c r="E39" s="510"/>
      <c r="F39" s="510"/>
      <c r="G39" s="510"/>
      <c r="H39" s="510"/>
      <c r="I39" s="510"/>
      <c r="J39" s="510"/>
      <c r="K39" s="510"/>
      <c r="L39" s="510"/>
      <c r="M39" s="510"/>
      <c r="N39" s="510"/>
      <c r="O39" s="510"/>
      <c r="S39" s="200"/>
      <c r="T39" s="17">
        <v>43323</v>
      </c>
    </row>
    <row r="40" spans="1:20" x14ac:dyDescent="0.3"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T40" s="17">
        <v>43360</v>
      </c>
    </row>
    <row r="41" spans="1:20" x14ac:dyDescent="0.3">
      <c r="C41" s="510"/>
      <c r="D41" s="510"/>
      <c r="E41" s="510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T41" s="17">
        <v>43366</v>
      </c>
    </row>
    <row r="42" spans="1:20" x14ac:dyDescent="0.3">
      <c r="C42" s="510"/>
      <c r="D42" s="510"/>
      <c r="E42" s="510"/>
      <c r="F42" s="510"/>
      <c r="G42" s="510"/>
      <c r="H42" s="510"/>
      <c r="I42" s="510"/>
      <c r="J42" s="510"/>
      <c r="K42" s="510"/>
      <c r="L42" s="510"/>
      <c r="M42" s="510"/>
      <c r="N42" s="510"/>
      <c r="O42" s="510"/>
      <c r="T42" s="17">
        <v>43367</v>
      </c>
    </row>
    <row r="43" spans="1:20" x14ac:dyDescent="0.3"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T43" s="17">
        <v>43381</v>
      </c>
    </row>
    <row r="44" spans="1:20" x14ac:dyDescent="0.3">
      <c r="C44" s="510"/>
      <c r="D44" s="510"/>
      <c r="E44" s="510"/>
      <c r="F44" s="510"/>
      <c r="G44" s="510"/>
      <c r="H44" s="510"/>
      <c r="I44" s="510"/>
      <c r="J44" s="510"/>
      <c r="K44" s="510"/>
      <c r="L44" s="510"/>
      <c r="M44" s="510"/>
      <c r="N44" s="510"/>
      <c r="O44" s="510"/>
      <c r="T44" s="17">
        <v>43407</v>
      </c>
    </row>
    <row r="45" spans="1:20" x14ac:dyDescent="0.3">
      <c r="C45" s="510"/>
      <c r="D45" s="510"/>
      <c r="E45" s="510"/>
      <c r="F45" s="510"/>
      <c r="G45" s="510"/>
      <c r="H45" s="510"/>
      <c r="I45" s="510"/>
      <c r="J45" s="510"/>
      <c r="K45" s="510"/>
      <c r="L45" s="510"/>
      <c r="M45" s="510"/>
      <c r="N45" s="510"/>
      <c r="O45" s="510"/>
      <c r="T45" s="17">
        <v>43427</v>
      </c>
    </row>
    <row r="46" spans="1:20" x14ac:dyDescent="0.3">
      <c r="C46" s="510"/>
      <c r="D46" s="510"/>
      <c r="E46" s="510"/>
      <c r="F46" s="510"/>
      <c r="G46" s="510"/>
      <c r="H46" s="510"/>
      <c r="I46" s="510"/>
      <c r="J46" s="510"/>
      <c r="K46" s="510"/>
      <c r="L46" s="510"/>
      <c r="M46" s="510"/>
      <c r="N46" s="510"/>
      <c r="O46" s="510"/>
      <c r="T46" s="17">
        <v>43457</v>
      </c>
    </row>
    <row r="47" spans="1:20" x14ac:dyDescent="0.3">
      <c r="C47" s="510"/>
      <c r="D47" s="510"/>
      <c r="E47" s="510"/>
      <c r="F47" s="510"/>
      <c r="G47" s="510"/>
      <c r="H47" s="510"/>
      <c r="I47" s="510"/>
      <c r="J47" s="510"/>
      <c r="K47" s="510"/>
      <c r="L47" s="510"/>
      <c r="M47" s="510"/>
      <c r="N47" s="510"/>
      <c r="O47" s="510"/>
      <c r="T47" s="17">
        <v>43458</v>
      </c>
    </row>
    <row r="48" spans="1:20" x14ac:dyDescent="0.3">
      <c r="C48" s="510"/>
      <c r="D48" s="510"/>
      <c r="E48" s="510"/>
      <c r="F48" s="510"/>
      <c r="G48" s="510"/>
      <c r="H48" s="510"/>
      <c r="I48" s="510"/>
      <c r="J48" s="510"/>
      <c r="K48" s="510"/>
      <c r="L48" s="510"/>
      <c r="M48" s="510"/>
      <c r="N48" s="510"/>
      <c r="O48" s="510"/>
      <c r="T48" s="18">
        <v>43466</v>
      </c>
    </row>
    <row r="49" spans="3:20" x14ac:dyDescent="0.3"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T49" s="18">
        <v>43479</v>
      </c>
    </row>
    <row r="50" spans="3:20" x14ac:dyDescent="0.3">
      <c r="C50" s="510"/>
      <c r="D50" s="510"/>
      <c r="E50" s="510"/>
      <c r="F50" s="510"/>
      <c r="G50" s="510"/>
      <c r="H50" s="510"/>
      <c r="I50" s="510"/>
      <c r="J50" s="510"/>
      <c r="K50" s="510"/>
      <c r="L50" s="510"/>
      <c r="M50" s="510"/>
      <c r="N50" s="510"/>
      <c r="O50" s="510"/>
      <c r="T50" s="18">
        <v>43507</v>
      </c>
    </row>
    <row r="51" spans="3:20" x14ac:dyDescent="0.3">
      <c r="C51" s="510"/>
      <c r="D51" s="510"/>
      <c r="E51" s="510"/>
      <c r="F51" s="510"/>
      <c r="G51" s="510"/>
      <c r="H51" s="510"/>
      <c r="I51" s="510"/>
      <c r="J51" s="510"/>
      <c r="K51" s="510"/>
      <c r="L51" s="510"/>
      <c r="M51" s="510"/>
      <c r="N51" s="510"/>
      <c r="O51" s="510"/>
      <c r="T51" s="18">
        <v>43545</v>
      </c>
    </row>
    <row r="52" spans="3:20" x14ac:dyDescent="0.3">
      <c r="C52" s="510"/>
      <c r="D52" s="510"/>
      <c r="E52" s="510"/>
      <c r="F52" s="510"/>
      <c r="G52" s="510"/>
      <c r="H52" s="510"/>
      <c r="I52" s="510"/>
      <c r="J52" s="510"/>
      <c r="K52" s="510"/>
      <c r="L52" s="510"/>
      <c r="M52" s="510"/>
      <c r="N52" s="510"/>
      <c r="O52" s="510"/>
      <c r="T52" s="18">
        <v>43584</v>
      </c>
    </row>
    <row r="53" spans="3:20" x14ac:dyDescent="0.3">
      <c r="C53" s="510"/>
      <c r="D53" s="510"/>
      <c r="E53" s="510"/>
      <c r="F53" s="510"/>
      <c r="G53" s="510"/>
      <c r="H53" s="510"/>
      <c r="I53" s="510"/>
      <c r="J53" s="510"/>
      <c r="K53" s="510"/>
      <c r="L53" s="510"/>
      <c r="M53" s="510"/>
      <c r="N53" s="510"/>
      <c r="O53" s="510"/>
      <c r="T53" s="18">
        <v>43588</v>
      </c>
    </row>
    <row r="54" spans="3:20" x14ac:dyDescent="0.3">
      <c r="C54" s="510"/>
      <c r="D54" s="510"/>
      <c r="E54" s="510"/>
      <c r="F54" s="510"/>
      <c r="G54" s="510"/>
      <c r="H54" s="510"/>
      <c r="I54" s="510"/>
      <c r="J54" s="510"/>
      <c r="K54" s="510"/>
      <c r="L54" s="510"/>
      <c r="M54" s="510"/>
      <c r="N54" s="510"/>
      <c r="O54" s="510"/>
      <c r="T54" s="18">
        <v>43589</v>
      </c>
    </row>
    <row r="55" spans="3:20" x14ac:dyDescent="0.3">
      <c r="C55" s="510"/>
      <c r="D55" s="510"/>
      <c r="E55" s="510"/>
      <c r="F55" s="510"/>
      <c r="G55" s="510"/>
      <c r="H55" s="510"/>
      <c r="I55" s="510"/>
      <c r="J55" s="510"/>
      <c r="K55" s="510"/>
      <c r="L55" s="510"/>
      <c r="M55" s="510"/>
      <c r="N55" s="510"/>
      <c r="O55" s="510"/>
      <c r="T55" s="18">
        <v>43590</v>
      </c>
    </row>
    <row r="56" spans="3:20" x14ac:dyDescent="0.3"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T56" s="18">
        <v>43591</v>
      </c>
    </row>
    <row r="57" spans="3:20" x14ac:dyDescent="0.3">
      <c r="C57" s="510"/>
      <c r="D57" s="510"/>
      <c r="E57" s="510"/>
      <c r="F57" s="510"/>
      <c r="G57" s="510"/>
      <c r="H57" s="510"/>
      <c r="I57" s="510"/>
      <c r="J57" s="510"/>
      <c r="K57" s="510"/>
      <c r="L57" s="510"/>
      <c r="M57" s="510"/>
      <c r="N57" s="510"/>
      <c r="O57" s="510"/>
      <c r="T57" s="18">
        <v>43661</v>
      </c>
    </row>
    <row r="58" spans="3:20" x14ac:dyDescent="0.3"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T58" s="18">
        <v>43688</v>
      </c>
    </row>
    <row r="59" spans="3:20" x14ac:dyDescent="0.3"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T59" s="18">
        <v>43689</v>
      </c>
    </row>
    <row r="60" spans="3:20" x14ac:dyDescent="0.3">
      <c r="C60" s="510"/>
      <c r="D60" s="510"/>
      <c r="E60" s="510"/>
      <c r="F60" s="510"/>
      <c r="G60" s="510"/>
      <c r="H60" s="510"/>
      <c r="I60" s="510"/>
      <c r="J60" s="510"/>
      <c r="K60" s="510"/>
      <c r="L60" s="510"/>
      <c r="M60" s="510"/>
      <c r="N60" s="510"/>
      <c r="O60" s="510"/>
      <c r="T60" s="18">
        <v>43724</v>
      </c>
    </row>
    <row r="61" spans="3:20" ht="13.5" customHeight="1" x14ac:dyDescent="0.3">
      <c r="C61" s="510"/>
      <c r="D61" s="510"/>
      <c r="E61" s="510"/>
      <c r="F61" s="510"/>
      <c r="G61" s="510"/>
      <c r="H61" s="510"/>
      <c r="I61" s="510"/>
      <c r="J61" s="510"/>
      <c r="K61" s="510"/>
      <c r="L61" s="510"/>
      <c r="M61" s="510"/>
      <c r="N61" s="510"/>
      <c r="O61" s="510"/>
      <c r="T61" s="18">
        <v>43731</v>
      </c>
    </row>
    <row r="62" spans="3:20" x14ac:dyDescent="0.3"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T62" s="18">
        <v>43752</v>
      </c>
    </row>
    <row r="63" spans="3:20" ht="15" customHeight="1" x14ac:dyDescent="0.3">
      <c r="C63" s="510"/>
      <c r="D63" s="510"/>
      <c r="E63" s="510"/>
      <c r="F63" s="510"/>
      <c r="G63" s="510"/>
      <c r="H63" s="510"/>
      <c r="I63" s="510"/>
      <c r="J63" s="510"/>
      <c r="K63" s="510"/>
      <c r="L63" s="510"/>
      <c r="M63" s="510"/>
      <c r="N63" s="510"/>
      <c r="O63" s="510"/>
      <c r="T63" s="18">
        <v>43772</v>
      </c>
    </row>
    <row r="64" spans="3:20" x14ac:dyDescent="0.3">
      <c r="C64" s="510"/>
      <c r="D64" s="510"/>
      <c r="E64" s="510"/>
      <c r="F64" s="510"/>
      <c r="G64" s="510"/>
      <c r="H64" s="510"/>
      <c r="I64" s="510"/>
      <c r="J64" s="510"/>
      <c r="K64" s="510"/>
      <c r="L64" s="510"/>
      <c r="M64" s="510"/>
      <c r="N64" s="510"/>
      <c r="O64" s="510"/>
      <c r="T64" s="18">
        <v>43773</v>
      </c>
    </row>
    <row r="65" spans="3:20" x14ac:dyDescent="0.3">
      <c r="C65" s="510"/>
      <c r="D65" s="510"/>
      <c r="E65" s="510"/>
      <c r="F65" s="510"/>
      <c r="G65" s="510"/>
      <c r="H65" s="510"/>
      <c r="I65" s="510"/>
      <c r="J65" s="510"/>
      <c r="K65" s="510"/>
      <c r="L65" s="510"/>
      <c r="M65" s="510"/>
      <c r="N65" s="510"/>
      <c r="O65" s="510"/>
      <c r="T65" s="18">
        <v>43792</v>
      </c>
    </row>
    <row r="66" spans="3:20" x14ac:dyDescent="0.3">
      <c r="T66" s="18">
        <v>43822</v>
      </c>
    </row>
    <row r="67" spans="3:20" x14ac:dyDescent="0.3">
      <c r="T67" s="18">
        <v>43831</v>
      </c>
    </row>
    <row r="68" spans="3:20" x14ac:dyDescent="0.3">
      <c r="T68" s="18">
        <v>43843</v>
      </c>
    </row>
    <row r="69" spans="3:20" x14ac:dyDescent="0.3">
      <c r="T69" s="18">
        <v>43872</v>
      </c>
    </row>
    <row r="70" spans="3:20" x14ac:dyDescent="0.3">
      <c r="T70" s="18">
        <v>43885</v>
      </c>
    </row>
    <row r="71" spans="3:20" x14ac:dyDescent="0.3">
      <c r="T71" s="18">
        <v>43910</v>
      </c>
    </row>
    <row r="72" spans="3:20" x14ac:dyDescent="0.3">
      <c r="T72" s="18">
        <v>43950</v>
      </c>
    </row>
    <row r="73" spans="3:20" x14ac:dyDescent="0.3">
      <c r="T73" s="18">
        <v>43954</v>
      </c>
    </row>
    <row r="74" spans="3:20" x14ac:dyDescent="0.3">
      <c r="T74" s="18">
        <v>43955</v>
      </c>
    </row>
    <row r="75" spans="3:20" x14ac:dyDescent="0.3">
      <c r="T75" s="18">
        <v>43956</v>
      </c>
    </row>
    <row r="76" spans="3:20" x14ac:dyDescent="0.3">
      <c r="T76" s="18">
        <v>43957</v>
      </c>
    </row>
    <row r="77" spans="3:20" x14ac:dyDescent="0.3">
      <c r="T77" s="18">
        <v>44035</v>
      </c>
    </row>
    <row r="78" spans="3:20" x14ac:dyDescent="0.3">
      <c r="T78" s="18">
        <v>44036</v>
      </c>
    </row>
    <row r="79" spans="3:20" x14ac:dyDescent="0.3">
      <c r="T79" s="18">
        <v>44053</v>
      </c>
    </row>
    <row r="80" spans="3:20" x14ac:dyDescent="0.3">
      <c r="T80" s="18">
        <v>44095</v>
      </c>
    </row>
    <row r="81" spans="20:20" x14ac:dyDescent="0.3">
      <c r="T81" s="18">
        <v>44096</v>
      </c>
    </row>
    <row r="82" spans="20:20" x14ac:dyDescent="0.3">
      <c r="T82" s="18">
        <v>44138</v>
      </c>
    </row>
    <row r="83" spans="20:20" x14ac:dyDescent="0.3">
      <c r="T83" s="18">
        <v>44158</v>
      </c>
    </row>
    <row r="84" spans="20:20" x14ac:dyDescent="0.3">
      <c r="T84" s="18">
        <v>44197</v>
      </c>
    </row>
    <row r="85" spans="20:20" x14ac:dyDescent="0.3">
      <c r="T85" s="18">
        <v>44207</v>
      </c>
    </row>
    <row r="86" spans="20:20" x14ac:dyDescent="0.3">
      <c r="T86" s="18">
        <v>44238</v>
      </c>
    </row>
    <row r="87" spans="20:20" x14ac:dyDescent="0.3">
      <c r="T87" s="18">
        <v>44250</v>
      </c>
    </row>
    <row r="88" spans="20:20" x14ac:dyDescent="0.3">
      <c r="T88" s="18">
        <v>44275</v>
      </c>
    </row>
    <row r="89" spans="20:20" x14ac:dyDescent="0.3">
      <c r="T89" s="18">
        <v>44315</v>
      </c>
    </row>
    <row r="90" spans="20:20" x14ac:dyDescent="0.3">
      <c r="T90" s="18">
        <v>44319</v>
      </c>
    </row>
    <row r="91" spans="20:20" x14ac:dyDescent="0.3">
      <c r="T91" s="18">
        <v>44320</v>
      </c>
    </row>
    <row r="92" spans="20:20" x14ac:dyDescent="0.3">
      <c r="T92" s="18">
        <v>44321</v>
      </c>
    </row>
    <row r="93" spans="20:20" x14ac:dyDescent="0.3">
      <c r="T93" s="18">
        <v>44396</v>
      </c>
    </row>
    <row r="94" spans="20:20" x14ac:dyDescent="0.3">
      <c r="T94" s="18">
        <v>44419</v>
      </c>
    </row>
    <row r="95" spans="20:20" x14ac:dyDescent="0.3">
      <c r="T95" s="18">
        <v>44459</v>
      </c>
    </row>
    <row r="96" spans="20:20" x14ac:dyDescent="0.3">
      <c r="T96" s="18">
        <v>44462</v>
      </c>
    </row>
    <row r="97" spans="20:20" x14ac:dyDescent="0.3">
      <c r="T97" s="18">
        <v>44480</v>
      </c>
    </row>
    <row r="98" spans="20:20" x14ac:dyDescent="0.3">
      <c r="T98" s="18">
        <v>44503</v>
      </c>
    </row>
    <row r="99" spans="20:20" x14ac:dyDescent="0.3">
      <c r="T99" s="18">
        <v>44523</v>
      </c>
    </row>
    <row r="100" spans="20:20" x14ac:dyDescent="0.3">
      <c r="T100" s="18">
        <v>44562</v>
      </c>
    </row>
    <row r="101" spans="20:20" x14ac:dyDescent="0.3">
      <c r="T101" s="18">
        <v>44571</v>
      </c>
    </row>
    <row r="102" spans="20:20" x14ac:dyDescent="0.3">
      <c r="T102" s="18">
        <v>44603</v>
      </c>
    </row>
    <row r="103" spans="20:20" x14ac:dyDescent="0.3">
      <c r="T103" s="18">
        <v>44615</v>
      </c>
    </row>
    <row r="104" spans="20:20" x14ac:dyDescent="0.3">
      <c r="T104" s="18">
        <v>44641</v>
      </c>
    </row>
    <row r="105" spans="20:20" x14ac:dyDescent="0.3">
      <c r="T105" s="18">
        <v>44680</v>
      </c>
    </row>
    <row r="106" spans="20:20" x14ac:dyDescent="0.3">
      <c r="T106" s="18">
        <v>44684</v>
      </c>
    </row>
    <row r="107" spans="20:20" x14ac:dyDescent="0.3">
      <c r="T107" s="18">
        <v>44685</v>
      </c>
    </row>
    <row r="108" spans="20:20" x14ac:dyDescent="0.3">
      <c r="T108" s="18">
        <v>44686</v>
      </c>
    </row>
    <row r="109" spans="20:20" x14ac:dyDescent="0.3">
      <c r="T109" s="18">
        <v>44760</v>
      </c>
    </row>
    <row r="110" spans="20:20" x14ac:dyDescent="0.3">
      <c r="T110" s="18">
        <v>44784</v>
      </c>
    </row>
    <row r="111" spans="20:20" x14ac:dyDescent="0.3">
      <c r="T111" s="18">
        <v>44823</v>
      </c>
    </row>
    <row r="112" spans="20:20" x14ac:dyDescent="0.3">
      <c r="T112" s="18">
        <v>44827</v>
      </c>
    </row>
    <row r="113" spans="20:20" x14ac:dyDescent="0.3">
      <c r="T113" s="18">
        <v>44844</v>
      </c>
    </row>
    <row r="114" spans="20:20" x14ac:dyDescent="0.3">
      <c r="T114" s="18">
        <v>44868</v>
      </c>
    </row>
    <row r="115" spans="20:20" x14ac:dyDescent="0.3">
      <c r="T115" s="18">
        <v>44888</v>
      </c>
    </row>
    <row r="116" spans="20:20" x14ac:dyDescent="0.3">
      <c r="T116" s="18"/>
    </row>
  </sheetData>
  <sheetProtection algorithmName="SHA-512" hashValue="fz8FQ3x3uk1b0hgIOOx94/BdJ4CsvTunCW+7+VvBAm0BBqvEulb1SeRAZ4o7THHz10A9bUXqae9mxMUOvZJ/7Q==" saltValue="w/tdkYawErPfHUa23/5TxA==" spinCount="100000" sheet="1" objects="1" scenarios="1"/>
  <mergeCells count="2">
    <mergeCell ref="A2:Q2"/>
    <mergeCell ref="C4:O65"/>
  </mergeCells>
  <phoneticPr fontId="1"/>
  <printOptions horizontalCentered="1"/>
  <pageMargins left="0.31496062992125984" right="0.31496062992125984" top="0.35433070866141736" bottom="0.35433070866141736" header="0.31496062992125984" footer="0.31496062992125984"/>
  <pageSetup paperSize="9" scale="77" orientation="portrait" r:id="rId1"/>
  <colBreaks count="1" manualBreakCount="1">
    <brk id="1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66FFFF"/>
    <pageSetUpPr fitToPage="1"/>
  </sheetPr>
  <dimension ref="A1:AF148"/>
  <sheetViews>
    <sheetView showGridLines="0" tabSelected="1" view="pageBreakPreview" zoomScale="55" zoomScaleNormal="75" zoomScaleSheetLayoutView="55" workbookViewId="0">
      <selection activeCell="Y7" sqref="Y7"/>
    </sheetView>
  </sheetViews>
  <sheetFormatPr defaultColWidth="9" defaultRowHeight="13.5" x14ac:dyDescent="0.3"/>
  <cols>
    <col min="1" max="1" width="1.58203125" style="1" customWidth="1"/>
    <col min="2" max="2" width="1.08203125" style="1" customWidth="1"/>
    <col min="3" max="3" width="4.33203125" style="1" customWidth="1"/>
    <col min="4" max="4" width="2.08203125" style="1" customWidth="1"/>
    <col min="5" max="5" width="9.58203125" style="1" customWidth="1"/>
    <col min="6" max="6" width="5.33203125" style="1" customWidth="1"/>
    <col min="7" max="7" width="12.08203125" style="1" customWidth="1"/>
    <col min="8" max="8" width="9.58203125" style="1" customWidth="1"/>
    <col min="9" max="9" width="5.33203125" style="1" customWidth="1"/>
    <col min="10" max="10" width="12.08203125" style="1" customWidth="1"/>
    <col min="11" max="11" width="4.33203125" style="1" customWidth="1"/>
    <col min="12" max="12" width="1.33203125" style="1" customWidth="1"/>
    <col min="13" max="13" width="1.08203125" style="1" customWidth="1"/>
    <col min="14" max="14" width="2.33203125" style="11" customWidth="1"/>
    <col min="15" max="15" width="3.33203125" style="11" customWidth="1"/>
    <col min="16" max="16" width="9.58203125" style="1" customWidth="1"/>
    <col min="17" max="17" width="10.58203125" style="1" customWidth="1"/>
    <col min="18" max="18" width="24" style="1" customWidth="1"/>
    <col min="19" max="19" width="9.08203125" style="1" customWidth="1"/>
    <col min="20" max="20" width="3" style="11" customWidth="1"/>
    <col min="21" max="21" width="0.83203125" style="1" customWidth="1"/>
    <col min="22" max="22" width="1.25" style="1" customWidth="1"/>
    <col min="23" max="23" width="1.33203125" style="1" customWidth="1"/>
    <col min="24" max="24" width="9.58203125" style="2" customWidth="1"/>
    <col min="25" max="25" width="10.58203125" style="2" customWidth="1"/>
    <col min="26" max="26" width="4.08203125" style="2" customWidth="1"/>
    <col min="27" max="27" width="0.75" style="2" customWidth="1"/>
    <col min="28" max="28" width="11.75" style="2" customWidth="1"/>
    <col min="29" max="29" width="0.58203125" style="15" customWidth="1"/>
    <col min="30" max="32" width="9" style="2"/>
    <col min="33" max="16384" width="9" style="1"/>
  </cols>
  <sheetData>
    <row r="1" spans="1:32" ht="22" x14ac:dyDescent="0.3">
      <c r="A1" s="521" t="s">
        <v>85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1"/>
      <c r="V1" s="16"/>
      <c r="AC1" s="2"/>
    </row>
    <row r="2" spans="1:32" ht="27" customHeight="1" x14ac:dyDescent="0.3">
      <c r="C2" s="81" t="s">
        <v>15</v>
      </c>
      <c r="N2" s="1"/>
      <c r="O2" s="1"/>
      <c r="P2" s="82" t="s">
        <v>54</v>
      </c>
      <c r="Q2" s="11"/>
      <c r="T2" s="1"/>
      <c r="U2" s="11"/>
      <c r="W2" s="11"/>
      <c r="AC2" s="2"/>
      <c r="AE2" s="15"/>
    </row>
    <row r="3" spans="1:32" ht="26.5" customHeight="1" thickBot="1" x14ac:dyDescent="0.35">
      <c r="C3" s="24" t="s">
        <v>2</v>
      </c>
      <c r="D3" s="24"/>
      <c r="P3" s="99" t="s">
        <v>1</v>
      </c>
      <c r="Q3" s="100"/>
      <c r="R3" s="100"/>
      <c r="S3" s="100"/>
      <c r="U3" s="11"/>
      <c r="V3" s="11"/>
      <c r="W3" s="11"/>
      <c r="X3" s="10"/>
      <c r="AA3" s="15"/>
    </row>
    <row r="4" spans="1:32" ht="9" customHeight="1" thickTop="1" thickBot="1" x14ac:dyDescent="0.35">
      <c r="B4" s="11"/>
      <c r="C4" s="184"/>
      <c r="D4" s="184"/>
      <c r="E4" s="11"/>
      <c r="F4" s="11"/>
      <c r="G4" s="11"/>
      <c r="H4" s="11"/>
      <c r="I4" s="11"/>
      <c r="J4" s="11"/>
      <c r="K4" s="11"/>
      <c r="P4" s="9"/>
      <c r="Q4" s="11"/>
      <c r="R4" s="11"/>
      <c r="S4" s="11"/>
      <c r="U4" s="11"/>
      <c r="V4" s="11"/>
      <c r="W4" s="11"/>
      <c r="Y4" s="15"/>
    </row>
    <row r="5" spans="1:32" ht="24.65" customHeight="1" thickBot="1" x14ac:dyDescent="0.35">
      <c r="B5" s="185"/>
      <c r="C5" s="174" t="s">
        <v>71</v>
      </c>
      <c r="D5" s="174"/>
      <c r="E5" s="174"/>
      <c r="F5" s="174"/>
      <c r="G5" s="186"/>
      <c r="H5" s="174"/>
      <c r="I5" s="174"/>
      <c r="J5" s="186"/>
      <c r="K5" s="187"/>
      <c r="L5" s="2"/>
      <c r="M5" s="2"/>
      <c r="N5" s="10"/>
      <c r="O5" s="10"/>
      <c r="P5" s="10"/>
      <c r="Q5" s="10"/>
      <c r="R5" s="90"/>
      <c r="S5" s="11"/>
      <c r="Y5" s="15"/>
      <c r="AC5" s="2"/>
    </row>
    <row r="6" spans="1:32" ht="14.15" customHeight="1" x14ac:dyDescent="0.3">
      <c r="B6" s="108"/>
      <c r="C6" s="182" t="e">
        <f>+DATE(C5,4,1)</f>
        <v>#VALUE!</v>
      </c>
      <c r="D6" s="182"/>
      <c r="E6" s="10"/>
      <c r="F6" s="10"/>
      <c r="G6" s="10"/>
      <c r="H6" s="10"/>
      <c r="I6" s="10"/>
      <c r="J6" s="10"/>
      <c r="K6" s="181"/>
      <c r="L6" s="2"/>
      <c r="M6" s="10"/>
      <c r="N6" s="10"/>
      <c r="O6" s="10"/>
      <c r="P6" s="10"/>
      <c r="Q6" s="10"/>
      <c r="R6" s="90"/>
      <c r="S6" s="11"/>
      <c r="V6" s="11"/>
      <c r="Y6" s="15"/>
      <c r="AC6" s="2"/>
    </row>
    <row r="7" spans="1:32" s="6" customFormat="1" ht="20.149999999999999" customHeight="1" x14ac:dyDescent="0.3">
      <c r="B7" s="109"/>
      <c r="C7" s="529"/>
      <c r="D7" s="529"/>
      <c r="E7" s="543">
        <f>DATE(2022,2,1)</f>
        <v>44593</v>
      </c>
      <c r="F7" s="544"/>
      <c r="G7" s="550"/>
      <c r="H7" s="543">
        <f>DATE(2022,3,1)</f>
        <v>44621</v>
      </c>
      <c r="I7" s="544"/>
      <c r="J7" s="545"/>
      <c r="K7" s="164"/>
      <c r="L7" s="306"/>
      <c r="M7" s="306"/>
      <c r="N7" s="34"/>
      <c r="O7" s="34"/>
      <c r="P7" s="34"/>
      <c r="Q7" s="34"/>
      <c r="R7" s="303"/>
      <c r="S7" s="11"/>
      <c r="T7" s="11"/>
      <c r="U7" s="1"/>
      <c r="V7" s="1"/>
      <c r="W7" s="1"/>
      <c r="X7" s="2"/>
      <c r="Y7" s="15"/>
      <c r="Z7" s="2"/>
      <c r="AA7" s="2"/>
      <c r="AB7" s="349"/>
      <c r="AC7" s="349"/>
      <c r="AD7" s="349"/>
      <c r="AE7" s="349"/>
      <c r="AF7" s="349"/>
    </row>
    <row r="8" spans="1:32" s="19" customFormat="1" ht="20.149999999999999" customHeight="1" thickBot="1" x14ac:dyDescent="0.35">
      <c r="B8" s="110"/>
      <c r="C8" s="303"/>
      <c r="D8" s="303"/>
      <c r="E8" s="371" t="s">
        <v>10</v>
      </c>
      <c r="F8" s="371" t="s">
        <v>13</v>
      </c>
      <c r="G8" s="371" t="s">
        <v>0</v>
      </c>
      <c r="H8" s="442" t="s">
        <v>10</v>
      </c>
      <c r="I8" s="442" t="s">
        <v>13</v>
      </c>
      <c r="J8" s="442" t="s">
        <v>0</v>
      </c>
      <c r="K8" s="155"/>
      <c r="L8" s="303"/>
      <c r="M8" s="303"/>
      <c r="N8" s="63"/>
      <c r="O8" s="63"/>
      <c r="P8" s="35"/>
      <c r="Q8" s="35"/>
      <c r="R8" s="61"/>
      <c r="S8" s="11"/>
      <c r="T8" s="11"/>
      <c r="U8" s="1"/>
      <c r="V8" s="11"/>
      <c r="W8" s="1"/>
      <c r="X8" s="2"/>
      <c r="Y8" s="15"/>
      <c r="Z8" s="2"/>
      <c r="AA8" s="2"/>
      <c r="AB8" s="351"/>
      <c r="AC8" s="351"/>
      <c r="AD8" s="351"/>
      <c r="AE8" s="351"/>
      <c r="AF8" s="351"/>
    </row>
    <row r="9" spans="1:32" s="8" customFormat="1" ht="16" customHeight="1" thickTop="1" x14ac:dyDescent="0.3">
      <c r="B9" s="112"/>
      <c r="C9" s="34"/>
      <c r="D9" s="165"/>
      <c r="E9" s="372">
        <f>E7</f>
        <v>44593</v>
      </c>
      <c r="F9" s="501"/>
      <c r="G9" s="488"/>
      <c r="H9" s="379">
        <f>H7</f>
        <v>44621</v>
      </c>
      <c r="I9" s="503"/>
      <c r="J9" s="493"/>
      <c r="K9" s="120"/>
      <c r="L9" s="37"/>
      <c r="M9" s="37"/>
      <c r="N9" s="63"/>
      <c r="O9" s="63"/>
      <c r="P9" s="35"/>
      <c r="Q9" s="35"/>
      <c r="R9" s="61"/>
      <c r="S9" s="62"/>
      <c r="T9" s="308"/>
      <c r="V9" s="60"/>
      <c r="X9" s="2"/>
      <c r="Y9" s="345"/>
      <c r="Z9" s="346"/>
      <c r="AA9" s="346"/>
      <c r="AB9" s="353"/>
      <c r="AC9" s="353"/>
      <c r="AD9" s="353"/>
      <c r="AE9" s="353"/>
      <c r="AF9" s="353"/>
    </row>
    <row r="10" spans="1:32" s="8" customFormat="1" ht="16" customHeight="1" x14ac:dyDescent="0.3">
      <c r="B10" s="112"/>
      <c r="C10" s="34"/>
      <c r="D10" s="165"/>
      <c r="E10" s="372">
        <f>E9+1</f>
        <v>44594</v>
      </c>
      <c r="F10" s="501"/>
      <c r="G10" s="488"/>
      <c r="H10" s="375">
        <f>H9+1</f>
        <v>44622</v>
      </c>
      <c r="I10" s="504"/>
      <c r="J10" s="495"/>
      <c r="K10" s="120"/>
      <c r="L10" s="37"/>
      <c r="M10" s="37"/>
      <c r="N10" s="63"/>
      <c r="O10" s="63"/>
      <c r="P10" s="35"/>
      <c r="Q10" s="35"/>
      <c r="R10" s="61"/>
      <c r="S10" s="62"/>
      <c r="T10" s="308"/>
      <c r="V10" s="60"/>
      <c r="X10" s="2"/>
      <c r="Y10" s="347"/>
      <c r="Z10" s="2"/>
      <c r="AA10" s="2"/>
      <c r="AB10" s="353"/>
      <c r="AC10" s="353"/>
      <c r="AD10" s="353"/>
      <c r="AE10" s="353"/>
      <c r="AF10" s="353"/>
    </row>
    <row r="11" spans="1:32" s="8" customFormat="1" ht="16" customHeight="1" x14ac:dyDescent="0.3">
      <c r="B11" s="112"/>
      <c r="C11" s="34"/>
      <c r="D11" s="165"/>
      <c r="E11" s="372">
        <f t="shared" ref="E11:E36" si="0">E10+1</f>
        <v>44595</v>
      </c>
      <c r="F11" s="501"/>
      <c r="G11" s="488"/>
      <c r="H11" s="375">
        <f t="shared" ref="H11:H37" si="1">H10+1</f>
        <v>44623</v>
      </c>
      <c r="I11" s="504"/>
      <c r="J11" s="495"/>
      <c r="K11" s="120"/>
      <c r="L11" s="37"/>
      <c r="M11" s="37"/>
      <c r="N11" s="63"/>
      <c r="O11" s="63"/>
      <c r="P11" s="35"/>
      <c r="Q11" s="35"/>
      <c r="R11" s="61"/>
      <c r="S11" s="60"/>
      <c r="T11" s="307"/>
      <c r="V11" s="60"/>
      <c r="X11" s="2"/>
      <c r="Y11" s="348"/>
      <c r="Z11" s="2"/>
      <c r="AA11" s="349"/>
      <c r="AB11" s="353"/>
      <c r="AC11" s="353"/>
      <c r="AD11" s="353"/>
      <c r="AE11" s="353"/>
      <c r="AF11" s="353"/>
    </row>
    <row r="12" spans="1:32" s="8" customFormat="1" ht="16" customHeight="1" x14ac:dyDescent="0.3">
      <c r="B12" s="112"/>
      <c r="C12" s="34"/>
      <c r="D12" s="165"/>
      <c r="E12" s="372">
        <f>E11+1</f>
        <v>44596</v>
      </c>
      <c r="F12" s="501"/>
      <c r="G12" s="488"/>
      <c r="H12" s="375">
        <f>H11+1</f>
        <v>44624</v>
      </c>
      <c r="I12" s="504"/>
      <c r="J12" s="495"/>
      <c r="K12" s="120"/>
      <c r="L12" s="37"/>
      <c r="M12" s="37"/>
      <c r="N12" s="63"/>
      <c r="O12" s="63"/>
      <c r="P12" s="35"/>
      <c r="Q12" s="35"/>
      <c r="R12" s="61"/>
      <c r="S12" s="62"/>
      <c r="T12" s="307"/>
      <c r="V12" s="60"/>
      <c r="X12" s="350"/>
      <c r="Y12" s="21"/>
      <c r="Z12" s="351"/>
      <c r="AA12" s="351"/>
      <c r="AB12" s="353"/>
      <c r="AC12" s="353"/>
      <c r="AD12" s="353"/>
      <c r="AE12" s="353"/>
      <c r="AF12" s="353"/>
    </row>
    <row r="13" spans="1:32" s="8" customFormat="1" ht="16" customHeight="1" x14ac:dyDescent="0.3">
      <c r="B13" s="112"/>
      <c r="C13" s="34"/>
      <c r="D13" s="165"/>
      <c r="E13" s="372">
        <f t="shared" si="0"/>
        <v>44597</v>
      </c>
      <c r="F13" s="501"/>
      <c r="G13" s="488"/>
      <c r="H13" s="375">
        <f t="shared" si="1"/>
        <v>44625</v>
      </c>
      <c r="I13" s="504"/>
      <c r="J13" s="495"/>
      <c r="K13" s="120"/>
      <c r="L13" s="37"/>
      <c r="M13" s="37"/>
      <c r="N13" s="35"/>
      <c r="O13" s="35"/>
      <c r="P13" s="35"/>
      <c r="Q13" s="35"/>
      <c r="R13" s="61"/>
      <c r="S13" s="62"/>
      <c r="T13" s="308"/>
      <c r="V13" s="60"/>
      <c r="X13" s="349"/>
      <c r="Y13" s="352"/>
      <c r="Z13" s="353"/>
      <c r="AA13" s="353"/>
      <c r="AB13" s="353"/>
      <c r="AC13" s="353"/>
      <c r="AD13" s="353"/>
      <c r="AE13" s="353"/>
      <c r="AF13" s="353"/>
    </row>
    <row r="14" spans="1:32" s="8" customFormat="1" ht="16" customHeight="1" thickBot="1" x14ac:dyDescent="0.35">
      <c r="B14" s="112"/>
      <c r="C14" s="34"/>
      <c r="D14" s="165"/>
      <c r="E14" s="372">
        <f t="shared" si="0"/>
        <v>44598</v>
      </c>
      <c r="F14" s="501"/>
      <c r="G14" s="488"/>
      <c r="H14" s="376">
        <f t="shared" si="1"/>
        <v>44626</v>
      </c>
      <c r="I14" s="505"/>
      <c r="J14" s="497"/>
      <c r="K14" s="120"/>
      <c r="L14" s="37"/>
      <c r="M14" s="37"/>
      <c r="N14" s="35"/>
      <c r="O14" s="35"/>
      <c r="P14" s="35"/>
      <c r="Q14" s="35"/>
      <c r="R14" s="61"/>
      <c r="S14" s="62"/>
      <c r="T14" s="308"/>
      <c r="V14" s="60"/>
      <c r="X14" s="354"/>
      <c r="Y14" s="352"/>
      <c r="Z14" s="353"/>
      <c r="AA14" s="353"/>
      <c r="AB14" s="353"/>
      <c r="AC14" s="353"/>
      <c r="AD14" s="353"/>
      <c r="AE14" s="353"/>
      <c r="AF14" s="353"/>
    </row>
    <row r="15" spans="1:32" s="8" customFormat="1" ht="16" customHeight="1" thickTop="1" x14ac:dyDescent="0.3">
      <c r="B15" s="112"/>
      <c r="C15" s="34"/>
      <c r="D15" s="165"/>
      <c r="E15" s="372">
        <f t="shared" si="0"/>
        <v>44599</v>
      </c>
      <c r="F15" s="501"/>
      <c r="G15" s="489"/>
      <c r="H15" s="374">
        <f t="shared" si="1"/>
        <v>44627</v>
      </c>
      <c r="I15" s="506"/>
      <c r="J15" s="499"/>
      <c r="K15" s="120"/>
      <c r="L15" s="37"/>
      <c r="M15" s="37"/>
      <c r="N15" s="35"/>
      <c r="O15" s="35"/>
      <c r="P15" s="35"/>
      <c r="Q15" s="35"/>
      <c r="R15" s="61"/>
      <c r="S15" s="60"/>
      <c r="T15" s="307"/>
      <c r="V15" s="60"/>
      <c r="X15" s="349"/>
      <c r="Y15" s="352"/>
      <c r="Z15" s="2"/>
      <c r="AA15" s="353"/>
      <c r="AB15" s="353"/>
      <c r="AC15" s="353"/>
      <c r="AD15" s="353"/>
      <c r="AE15" s="353"/>
      <c r="AF15" s="353"/>
    </row>
    <row r="16" spans="1:32" s="8" customFormat="1" ht="16" customHeight="1" x14ac:dyDescent="0.3">
      <c r="B16" s="112"/>
      <c r="C16" s="34"/>
      <c r="D16" s="165"/>
      <c r="E16" s="372">
        <f t="shared" si="0"/>
        <v>44600</v>
      </c>
      <c r="F16" s="501"/>
      <c r="G16" s="489"/>
      <c r="H16" s="372">
        <f t="shared" si="1"/>
        <v>44628</v>
      </c>
      <c r="I16" s="501"/>
      <c r="J16" s="489"/>
      <c r="K16" s="120"/>
      <c r="L16" s="37"/>
      <c r="M16" s="37"/>
      <c r="N16" s="63"/>
      <c r="O16" s="63"/>
      <c r="P16" s="35"/>
      <c r="Q16" s="35"/>
      <c r="R16" s="61"/>
      <c r="S16" s="62"/>
      <c r="T16" s="307"/>
      <c r="V16" s="60"/>
      <c r="X16" s="2"/>
      <c r="Y16" s="353"/>
      <c r="Z16" s="353"/>
      <c r="AA16" s="353"/>
      <c r="AB16" s="353"/>
      <c r="AC16" s="353"/>
      <c r="AD16" s="353"/>
      <c r="AE16" s="353"/>
      <c r="AF16" s="353"/>
    </row>
    <row r="17" spans="2:32" s="8" customFormat="1" ht="16" customHeight="1" x14ac:dyDescent="0.3">
      <c r="B17" s="112"/>
      <c r="C17" s="34"/>
      <c r="D17" s="165"/>
      <c r="E17" s="372">
        <f t="shared" si="0"/>
        <v>44601</v>
      </c>
      <c r="F17" s="501"/>
      <c r="G17" s="489"/>
      <c r="H17" s="372">
        <f t="shared" si="1"/>
        <v>44629</v>
      </c>
      <c r="I17" s="501"/>
      <c r="J17" s="489"/>
      <c r="K17" s="120"/>
      <c r="L17" s="37"/>
      <c r="M17" s="37"/>
      <c r="N17" s="35"/>
      <c r="O17" s="35"/>
      <c r="P17" s="35"/>
      <c r="Q17" s="35"/>
      <c r="R17" s="61"/>
      <c r="S17" s="62"/>
      <c r="T17" s="308"/>
      <c r="V17" s="60"/>
      <c r="X17" s="355"/>
      <c r="Y17" s="353"/>
      <c r="Z17" s="353"/>
      <c r="AA17" s="353"/>
      <c r="AB17" s="353"/>
      <c r="AC17" s="353"/>
      <c r="AD17" s="353"/>
      <c r="AE17" s="353"/>
      <c r="AF17" s="353"/>
    </row>
    <row r="18" spans="2:32" s="8" customFormat="1" ht="16" customHeight="1" x14ac:dyDescent="0.3">
      <c r="B18" s="112"/>
      <c r="C18" s="34"/>
      <c r="D18" s="165"/>
      <c r="E18" s="372">
        <f t="shared" si="0"/>
        <v>44602</v>
      </c>
      <c r="F18" s="501"/>
      <c r="G18" s="489"/>
      <c r="H18" s="372">
        <f t="shared" si="1"/>
        <v>44630</v>
      </c>
      <c r="I18" s="501"/>
      <c r="J18" s="489"/>
      <c r="K18" s="120"/>
      <c r="L18" s="37"/>
      <c r="M18" s="37"/>
      <c r="N18" s="35"/>
      <c r="O18" s="35"/>
      <c r="P18" s="35"/>
      <c r="Q18" s="35"/>
      <c r="R18" s="61"/>
      <c r="S18" s="62"/>
      <c r="T18" s="308"/>
      <c r="V18" s="60"/>
      <c r="X18" s="35"/>
      <c r="Y18" s="353"/>
      <c r="Z18" s="353"/>
      <c r="AA18" s="353"/>
      <c r="AB18" s="353"/>
      <c r="AC18" s="353"/>
      <c r="AD18" s="353"/>
      <c r="AE18" s="353"/>
      <c r="AF18" s="353"/>
    </row>
    <row r="19" spans="2:32" s="8" customFormat="1" ht="16" customHeight="1" x14ac:dyDescent="0.3">
      <c r="B19" s="112"/>
      <c r="C19" s="34"/>
      <c r="D19" s="165"/>
      <c r="E19" s="372">
        <f t="shared" si="0"/>
        <v>44603</v>
      </c>
      <c r="F19" s="501"/>
      <c r="G19" s="489"/>
      <c r="H19" s="372">
        <f t="shared" si="1"/>
        <v>44631</v>
      </c>
      <c r="I19" s="501"/>
      <c r="J19" s="489"/>
      <c r="K19" s="120"/>
      <c r="L19" s="37"/>
      <c r="M19" s="37"/>
      <c r="N19" s="35"/>
      <c r="O19" s="35"/>
      <c r="P19" s="35"/>
      <c r="Q19" s="35"/>
      <c r="R19" s="61"/>
      <c r="S19" s="60"/>
      <c r="T19" s="307"/>
      <c r="V19" s="60"/>
      <c r="X19" s="35"/>
      <c r="Y19" s="353"/>
      <c r="Z19" s="2"/>
      <c r="AA19" s="353"/>
      <c r="AB19" s="353"/>
      <c r="AC19" s="353"/>
      <c r="AD19" s="353"/>
      <c r="AE19" s="353"/>
      <c r="AF19" s="353"/>
    </row>
    <row r="20" spans="2:32" s="8" customFormat="1" ht="16" customHeight="1" x14ac:dyDescent="0.3">
      <c r="B20" s="112"/>
      <c r="C20" s="34"/>
      <c r="D20" s="165"/>
      <c r="E20" s="372">
        <f t="shared" si="0"/>
        <v>44604</v>
      </c>
      <c r="F20" s="501"/>
      <c r="G20" s="489"/>
      <c r="H20" s="372">
        <f t="shared" si="1"/>
        <v>44632</v>
      </c>
      <c r="I20" s="501"/>
      <c r="J20" s="489"/>
      <c r="K20" s="120"/>
      <c r="L20" s="37"/>
      <c r="M20" s="37"/>
      <c r="N20" s="35"/>
      <c r="O20" s="35"/>
      <c r="P20" s="35"/>
      <c r="Q20" s="35"/>
      <c r="R20" s="61"/>
      <c r="S20" s="60"/>
      <c r="T20" s="307"/>
      <c r="V20" s="60"/>
      <c r="X20" s="35"/>
      <c r="Y20" s="353"/>
      <c r="Z20" s="2"/>
      <c r="AA20" s="353"/>
      <c r="AB20" s="353"/>
      <c r="AC20" s="353"/>
      <c r="AD20" s="353"/>
      <c r="AE20" s="353"/>
      <c r="AF20" s="353"/>
    </row>
    <row r="21" spans="2:32" s="8" customFormat="1" ht="16" customHeight="1" thickBot="1" x14ac:dyDescent="0.35">
      <c r="B21" s="112"/>
      <c r="C21" s="34"/>
      <c r="D21" s="165"/>
      <c r="E21" s="378">
        <f t="shared" si="0"/>
        <v>44605</v>
      </c>
      <c r="F21" s="502"/>
      <c r="G21" s="491"/>
      <c r="H21" s="372">
        <f t="shared" si="1"/>
        <v>44633</v>
      </c>
      <c r="I21" s="501"/>
      <c r="J21" s="489"/>
      <c r="K21" s="120"/>
      <c r="L21" s="37"/>
      <c r="M21" s="37"/>
      <c r="N21" s="35"/>
      <c r="O21" s="35"/>
      <c r="P21" s="35"/>
      <c r="Q21" s="35"/>
      <c r="R21" s="61"/>
      <c r="S21" s="60"/>
      <c r="T21" s="307"/>
      <c r="V21" s="60"/>
      <c r="X21" s="2"/>
      <c r="Y21" s="353"/>
      <c r="Z21" s="2"/>
      <c r="AA21" s="353"/>
      <c r="AB21" s="353"/>
      <c r="AC21" s="353"/>
      <c r="AD21" s="353"/>
      <c r="AE21" s="353"/>
      <c r="AF21" s="353"/>
    </row>
    <row r="22" spans="2:32" s="8" customFormat="1" ht="16" customHeight="1" thickTop="1" x14ac:dyDescent="0.3">
      <c r="B22" s="112"/>
      <c r="C22" s="34"/>
      <c r="D22" s="165"/>
      <c r="E22" s="379">
        <f t="shared" si="0"/>
        <v>44606</v>
      </c>
      <c r="F22" s="503"/>
      <c r="G22" s="493"/>
      <c r="H22" s="377">
        <f t="shared" si="1"/>
        <v>44634</v>
      </c>
      <c r="I22" s="501"/>
      <c r="J22" s="489"/>
      <c r="K22" s="120"/>
      <c r="L22" s="37"/>
      <c r="M22" s="37"/>
      <c r="N22" s="63"/>
      <c r="O22" s="63"/>
      <c r="P22" s="35"/>
      <c r="Q22" s="35"/>
      <c r="R22" s="61"/>
      <c r="S22" s="62"/>
      <c r="T22" s="307"/>
      <c r="V22" s="60"/>
      <c r="X22" s="2"/>
      <c r="Y22" s="353"/>
      <c r="Z22" s="2"/>
      <c r="AA22" s="353"/>
      <c r="AB22" s="353"/>
      <c r="AC22" s="353"/>
      <c r="AD22" s="353"/>
      <c r="AE22" s="353"/>
      <c r="AF22" s="353"/>
    </row>
    <row r="23" spans="2:32" s="8" customFormat="1" ht="16" customHeight="1" x14ac:dyDescent="0.3">
      <c r="B23" s="112"/>
      <c r="C23" s="34"/>
      <c r="D23" s="165"/>
      <c r="E23" s="375">
        <f t="shared" si="0"/>
        <v>44607</v>
      </c>
      <c r="F23" s="504"/>
      <c r="G23" s="495"/>
      <c r="H23" s="377">
        <f t="shared" si="1"/>
        <v>44635</v>
      </c>
      <c r="I23" s="501"/>
      <c r="J23" s="489"/>
      <c r="K23" s="120"/>
      <c r="L23" s="37"/>
      <c r="M23" s="37"/>
      <c r="N23" s="35"/>
      <c r="O23" s="35"/>
      <c r="P23" s="35"/>
      <c r="Q23" s="35"/>
      <c r="R23" s="61"/>
      <c r="S23" s="60"/>
      <c r="T23" s="307"/>
      <c r="V23" s="60"/>
      <c r="X23" s="35"/>
      <c r="Y23" s="353"/>
      <c r="Z23" s="350"/>
      <c r="AA23" s="353"/>
      <c r="AB23" s="353"/>
      <c r="AC23" s="353"/>
      <c r="AD23" s="353"/>
      <c r="AE23" s="353"/>
      <c r="AF23" s="353"/>
    </row>
    <row r="24" spans="2:32" s="8" customFormat="1" ht="16" customHeight="1" x14ac:dyDescent="0.3">
      <c r="B24" s="112"/>
      <c r="C24" s="34"/>
      <c r="D24" s="165"/>
      <c r="E24" s="375">
        <f t="shared" si="0"/>
        <v>44608</v>
      </c>
      <c r="F24" s="504"/>
      <c r="G24" s="495"/>
      <c r="H24" s="377">
        <f t="shared" si="1"/>
        <v>44636</v>
      </c>
      <c r="I24" s="501"/>
      <c r="J24" s="489"/>
      <c r="K24" s="120"/>
      <c r="L24" s="37"/>
      <c r="M24" s="37"/>
      <c r="N24" s="35"/>
      <c r="O24" s="35"/>
      <c r="P24" s="35"/>
      <c r="Q24" s="35"/>
      <c r="R24" s="61"/>
      <c r="S24" s="60"/>
      <c r="T24" s="307"/>
      <c r="V24" s="60"/>
      <c r="X24" s="355"/>
      <c r="Y24" s="353"/>
      <c r="Z24" s="349"/>
      <c r="AA24" s="353"/>
      <c r="AB24" s="353"/>
      <c r="AC24" s="353"/>
      <c r="AD24" s="353"/>
      <c r="AE24" s="353"/>
      <c r="AF24" s="353"/>
    </row>
    <row r="25" spans="2:32" s="8" customFormat="1" ht="16" customHeight="1" x14ac:dyDescent="0.3">
      <c r="B25" s="112"/>
      <c r="C25" s="34"/>
      <c r="D25" s="165"/>
      <c r="E25" s="375">
        <f t="shared" si="0"/>
        <v>44609</v>
      </c>
      <c r="F25" s="504"/>
      <c r="G25" s="495"/>
      <c r="H25" s="377">
        <f t="shared" si="1"/>
        <v>44637</v>
      </c>
      <c r="I25" s="501"/>
      <c r="J25" s="489"/>
      <c r="K25" s="120"/>
      <c r="L25" s="37"/>
      <c r="M25" s="37"/>
      <c r="N25" s="35"/>
      <c r="O25" s="35"/>
      <c r="P25" s="35"/>
      <c r="Q25" s="35"/>
      <c r="R25" s="61"/>
      <c r="S25" s="60"/>
      <c r="T25" s="307"/>
      <c r="V25" s="60"/>
      <c r="X25" s="349"/>
      <c r="Y25" s="353"/>
      <c r="Z25" s="354"/>
      <c r="AA25" s="353"/>
      <c r="AB25" s="353"/>
      <c r="AC25" s="353"/>
      <c r="AD25" s="353"/>
      <c r="AE25" s="353"/>
      <c r="AF25" s="353"/>
    </row>
    <row r="26" spans="2:32" s="8" customFormat="1" ht="16" customHeight="1" x14ac:dyDescent="0.3">
      <c r="B26" s="112"/>
      <c r="C26" s="34"/>
      <c r="D26" s="165"/>
      <c r="E26" s="375">
        <f t="shared" si="0"/>
        <v>44610</v>
      </c>
      <c r="F26" s="504"/>
      <c r="G26" s="495"/>
      <c r="H26" s="377">
        <f t="shared" si="1"/>
        <v>44638</v>
      </c>
      <c r="I26" s="501"/>
      <c r="J26" s="489"/>
      <c r="K26" s="120"/>
      <c r="L26" s="37"/>
      <c r="M26" s="37"/>
      <c r="N26" s="35"/>
      <c r="O26" s="35"/>
      <c r="P26" s="35"/>
      <c r="Q26" s="35"/>
      <c r="R26" s="61"/>
      <c r="S26" s="60"/>
      <c r="T26" s="307"/>
      <c r="V26" s="60"/>
      <c r="X26" s="354"/>
      <c r="Y26" s="353"/>
      <c r="Z26" s="353"/>
      <c r="AA26" s="353"/>
      <c r="AB26" s="353"/>
      <c r="AC26" s="353"/>
      <c r="AD26" s="353"/>
      <c r="AE26" s="353"/>
      <c r="AF26" s="353"/>
    </row>
    <row r="27" spans="2:32" s="8" customFormat="1" ht="16" customHeight="1" x14ac:dyDescent="0.3">
      <c r="B27" s="112"/>
      <c r="C27" s="34"/>
      <c r="D27" s="165"/>
      <c r="E27" s="375">
        <f t="shared" si="0"/>
        <v>44611</v>
      </c>
      <c r="F27" s="504"/>
      <c r="G27" s="495"/>
      <c r="H27" s="377">
        <f t="shared" si="1"/>
        <v>44639</v>
      </c>
      <c r="I27" s="501"/>
      <c r="J27" s="489"/>
      <c r="K27" s="120"/>
      <c r="L27" s="37"/>
      <c r="M27" s="37"/>
      <c r="N27" s="63"/>
      <c r="O27" s="63"/>
      <c r="P27" s="35"/>
      <c r="Q27" s="35"/>
      <c r="R27" s="61"/>
      <c r="S27" s="62"/>
      <c r="T27" s="307"/>
      <c r="V27" s="60"/>
      <c r="X27" s="349"/>
      <c r="Y27" s="353"/>
      <c r="Z27" s="353"/>
      <c r="AA27" s="353"/>
      <c r="AB27" s="353"/>
      <c r="AC27" s="353"/>
      <c r="AD27" s="353"/>
      <c r="AE27" s="353"/>
      <c r="AF27" s="353"/>
    </row>
    <row r="28" spans="2:32" s="8" customFormat="1" ht="16" customHeight="1" x14ac:dyDescent="0.3">
      <c r="B28" s="112"/>
      <c r="C28" s="34"/>
      <c r="D28" s="165"/>
      <c r="E28" s="375">
        <f t="shared" si="0"/>
        <v>44612</v>
      </c>
      <c r="F28" s="504"/>
      <c r="G28" s="495"/>
      <c r="H28" s="377">
        <f t="shared" si="1"/>
        <v>44640</v>
      </c>
      <c r="I28" s="501"/>
      <c r="J28" s="489"/>
      <c r="K28" s="120"/>
      <c r="L28" s="37"/>
      <c r="M28" s="37"/>
      <c r="N28" s="63"/>
      <c r="O28" s="63"/>
      <c r="P28" s="35"/>
      <c r="Q28" s="336"/>
      <c r="R28" s="61"/>
      <c r="S28" s="62"/>
      <c r="T28" s="307"/>
      <c r="V28" s="60"/>
      <c r="X28" s="2"/>
      <c r="Y28" s="353"/>
      <c r="Z28" s="353"/>
      <c r="AA28" s="353"/>
      <c r="AB28" s="353"/>
      <c r="AC28" s="353"/>
      <c r="AD28" s="353"/>
      <c r="AE28" s="353"/>
      <c r="AF28" s="353"/>
    </row>
    <row r="29" spans="2:32" s="8" customFormat="1" ht="16" customHeight="1" x14ac:dyDescent="0.3">
      <c r="B29" s="112"/>
      <c r="C29" s="34"/>
      <c r="D29" s="165"/>
      <c r="E29" s="375">
        <f t="shared" si="0"/>
        <v>44613</v>
      </c>
      <c r="F29" s="504"/>
      <c r="G29" s="495"/>
      <c r="H29" s="377">
        <f t="shared" si="1"/>
        <v>44641</v>
      </c>
      <c r="I29" s="501"/>
      <c r="J29" s="489"/>
      <c r="K29" s="120"/>
      <c r="L29" s="37"/>
      <c r="M29" s="92"/>
      <c r="N29" s="42"/>
      <c r="O29" s="42"/>
      <c r="P29" s="42"/>
      <c r="Q29" s="42"/>
      <c r="R29" s="69"/>
      <c r="S29" s="70"/>
      <c r="T29" s="309"/>
      <c r="U29" s="71"/>
      <c r="V29" s="71"/>
      <c r="X29" s="355"/>
      <c r="Y29" s="353"/>
      <c r="Z29" s="353"/>
      <c r="AA29" s="353"/>
      <c r="AB29" s="353"/>
      <c r="AC29" s="353"/>
      <c r="AD29" s="353"/>
      <c r="AE29" s="353"/>
      <c r="AF29" s="353"/>
    </row>
    <row r="30" spans="2:32" s="8" customFormat="1" ht="16" customHeight="1" x14ac:dyDescent="0.3">
      <c r="B30" s="112"/>
      <c r="C30" s="34"/>
      <c r="D30" s="165"/>
      <c r="E30" s="375">
        <f t="shared" si="0"/>
        <v>44614</v>
      </c>
      <c r="F30" s="504"/>
      <c r="G30" s="495"/>
      <c r="H30" s="377">
        <f t="shared" si="1"/>
        <v>44642</v>
      </c>
      <c r="I30" s="501"/>
      <c r="J30" s="489"/>
      <c r="K30" s="120"/>
      <c r="L30" s="37"/>
      <c r="M30" s="85"/>
      <c r="N30" s="338" t="s">
        <v>12</v>
      </c>
      <c r="O30" s="94"/>
      <c r="P30" s="52"/>
      <c r="Q30" s="52"/>
      <c r="R30" s="86"/>
      <c r="S30" s="87"/>
      <c r="T30" s="88"/>
      <c r="V30" s="65"/>
      <c r="X30" s="35"/>
      <c r="Y30" s="353"/>
      <c r="Z30" s="353"/>
      <c r="AA30" s="353"/>
      <c r="AB30" s="353"/>
      <c r="AC30" s="353"/>
      <c r="AD30" s="353"/>
      <c r="AE30" s="353"/>
      <c r="AF30" s="353"/>
    </row>
    <row r="31" spans="2:32" s="8" customFormat="1" ht="16" customHeight="1" x14ac:dyDescent="0.3">
      <c r="B31" s="112"/>
      <c r="C31" s="34"/>
      <c r="D31" s="165"/>
      <c r="E31" s="375">
        <f t="shared" si="0"/>
        <v>44615</v>
      </c>
      <c r="F31" s="504"/>
      <c r="G31" s="495"/>
      <c r="H31" s="377">
        <f t="shared" si="1"/>
        <v>44643</v>
      </c>
      <c r="I31" s="501"/>
      <c r="J31" s="489"/>
      <c r="K31" s="120"/>
      <c r="L31" s="37"/>
      <c r="M31" s="67"/>
      <c r="N31" s="35"/>
      <c r="O31" s="35"/>
      <c r="P31" s="35"/>
      <c r="Q31" s="35"/>
      <c r="R31" s="61"/>
      <c r="S31" s="60"/>
      <c r="T31" s="93" t="s">
        <v>11</v>
      </c>
      <c r="V31" s="66"/>
      <c r="X31" s="35"/>
      <c r="Y31" s="353"/>
      <c r="Z31" s="353"/>
      <c r="AA31" s="353"/>
      <c r="AB31" s="353"/>
      <c r="AC31" s="353"/>
      <c r="AD31" s="353"/>
      <c r="AE31" s="353"/>
      <c r="AF31" s="353"/>
    </row>
    <row r="32" spans="2:32" s="8" customFormat="1" ht="16" customHeight="1" x14ac:dyDescent="0.3">
      <c r="B32" s="112"/>
      <c r="C32" s="34"/>
      <c r="D32" s="165"/>
      <c r="E32" s="375">
        <f t="shared" si="0"/>
        <v>44616</v>
      </c>
      <c r="F32" s="504"/>
      <c r="G32" s="495"/>
      <c r="H32" s="377">
        <f t="shared" si="1"/>
        <v>44644</v>
      </c>
      <c r="I32" s="501"/>
      <c r="J32" s="489"/>
      <c r="K32" s="120"/>
      <c r="L32" s="37"/>
      <c r="M32" s="67"/>
      <c r="N32" s="63"/>
      <c r="O32" s="178" t="s">
        <v>161</v>
      </c>
      <c r="P32" s="50"/>
      <c r="Q32" s="43"/>
      <c r="R32" s="44"/>
      <c r="S32" s="175">
        <f>'⑤-1'!J53</f>
        <v>0</v>
      </c>
      <c r="T32" s="588"/>
      <c r="V32" s="66"/>
      <c r="X32" s="2"/>
      <c r="Y32" s="353"/>
      <c r="Z32" s="353"/>
      <c r="AA32" s="353"/>
      <c r="AB32" s="353"/>
      <c r="AC32" s="353"/>
      <c r="AD32" s="353"/>
      <c r="AE32" s="353"/>
      <c r="AF32" s="353"/>
    </row>
    <row r="33" spans="1:32" s="8" customFormat="1" ht="16" customHeight="1" x14ac:dyDescent="0.3">
      <c r="B33" s="112"/>
      <c r="C33" s="34"/>
      <c r="D33" s="165"/>
      <c r="E33" s="375">
        <f t="shared" si="0"/>
        <v>44617</v>
      </c>
      <c r="F33" s="504"/>
      <c r="G33" s="495"/>
      <c r="H33" s="377">
        <f t="shared" si="1"/>
        <v>44645</v>
      </c>
      <c r="I33" s="501"/>
      <c r="J33" s="489"/>
      <c r="K33" s="120"/>
      <c r="L33" s="37"/>
      <c r="M33" s="67"/>
      <c r="N33" s="35"/>
      <c r="O33" s="51"/>
      <c r="P33" s="45" t="s">
        <v>133</v>
      </c>
      <c r="Q33" s="46"/>
      <c r="R33" s="47"/>
      <c r="S33" s="175">
        <f>J50</f>
        <v>0</v>
      </c>
      <c r="T33" s="589"/>
      <c r="V33" s="66"/>
      <c r="X33" s="2"/>
      <c r="Y33" s="353"/>
      <c r="Z33" s="353"/>
      <c r="AA33" s="353"/>
      <c r="AB33" s="353"/>
      <c r="AC33" s="353"/>
      <c r="AD33" s="353"/>
      <c r="AE33" s="353"/>
      <c r="AF33" s="353"/>
    </row>
    <row r="34" spans="1:32" s="8" customFormat="1" ht="16" customHeight="1" x14ac:dyDescent="0.3">
      <c r="B34" s="112"/>
      <c r="C34" s="34"/>
      <c r="D34" s="165"/>
      <c r="E34" s="375">
        <f t="shared" si="0"/>
        <v>44618</v>
      </c>
      <c r="F34" s="504"/>
      <c r="G34" s="495"/>
      <c r="H34" s="377">
        <f t="shared" si="1"/>
        <v>44646</v>
      </c>
      <c r="I34" s="501"/>
      <c r="J34" s="489"/>
      <c r="K34" s="120"/>
      <c r="L34" s="37"/>
      <c r="M34" s="67"/>
      <c r="N34" s="35"/>
      <c r="O34" s="48"/>
      <c r="P34" s="42" t="s">
        <v>86</v>
      </c>
      <c r="Q34" s="42"/>
      <c r="R34" s="49"/>
      <c r="S34" s="175">
        <f>+ROUNDUP((S32-S33)*0.4,-3)</f>
        <v>0</v>
      </c>
      <c r="T34" s="590"/>
      <c r="V34" s="66"/>
      <c r="X34" s="2"/>
      <c r="Y34" s="353"/>
      <c r="Z34" s="353"/>
      <c r="AA34" s="353"/>
      <c r="AB34" s="353"/>
      <c r="AC34" s="353"/>
      <c r="AD34" s="353"/>
      <c r="AE34" s="353"/>
      <c r="AF34" s="353"/>
    </row>
    <row r="35" spans="1:32" s="8" customFormat="1" ht="16" customHeight="1" x14ac:dyDescent="0.3">
      <c r="B35" s="112"/>
      <c r="C35" s="34"/>
      <c r="D35" s="165"/>
      <c r="E35" s="375">
        <f t="shared" si="0"/>
        <v>44619</v>
      </c>
      <c r="F35" s="504"/>
      <c r="G35" s="495"/>
      <c r="H35" s="377">
        <f t="shared" si="1"/>
        <v>44647</v>
      </c>
      <c r="I35" s="501"/>
      <c r="J35" s="489"/>
      <c r="K35" s="120"/>
      <c r="L35" s="37"/>
      <c r="M35" s="67"/>
      <c r="N35" s="35"/>
      <c r="O35" s="35"/>
      <c r="P35" s="35"/>
      <c r="Q35" s="35"/>
      <c r="R35" s="61" t="s">
        <v>7</v>
      </c>
      <c r="S35" s="176"/>
      <c r="T35" s="60"/>
      <c r="V35" s="66"/>
      <c r="X35" s="357"/>
      <c r="Y35" s="353"/>
      <c r="Z35" s="353"/>
      <c r="AA35" s="353"/>
      <c r="AB35" s="353"/>
      <c r="AC35" s="353"/>
      <c r="AD35" s="353"/>
      <c r="AE35" s="353"/>
      <c r="AF35" s="353"/>
    </row>
    <row r="36" spans="1:32" s="8" customFormat="1" ht="16" customHeight="1" thickBot="1" x14ac:dyDescent="0.35">
      <c r="B36" s="112"/>
      <c r="C36" s="34"/>
      <c r="D36" s="165"/>
      <c r="E36" s="376">
        <f t="shared" si="0"/>
        <v>44620</v>
      </c>
      <c r="F36" s="505"/>
      <c r="G36" s="497"/>
      <c r="H36" s="377">
        <f t="shared" si="1"/>
        <v>44648</v>
      </c>
      <c r="I36" s="501"/>
      <c r="J36" s="489"/>
      <c r="K36" s="120"/>
      <c r="L36" s="37"/>
      <c r="M36" s="67"/>
      <c r="N36" s="63"/>
      <c r="O36" s="178" t="s">
        <v>162</v>
      </c>
      <c r="P36" s="52"/>
      <c r="Q36" s="52"/>
      <c r="R36" s="53"/>
      <c r="S36" s="175">
        <f>'⑤-1'!J63</f>
        <v>0</v>
      </c>
      <c r="T36" s="551"/>
      <c r="V36" s="66"/>
      <c r="X36" s="29"/>
      <c r="Y36" s="353"/>
      <c r="Z36" s="353"/>
      <c r="AA36" s="353"/>
      <c r="AB36" s="353"/>
      <c r="AC36" s="353"/>
      <c r="AD36" s="353"/>
      <c r="AE36" s="353"/>
      <c r="AF36" s="353"/>
    </row>
    <row r="37" spans="1:32" s="8" customFormat="1" ht="16" customHeight="1" thickTop="1" x14ac:dyDescent="0.3">
      <c r="B37" s="112"/>
      <c r="C37" s="34"/>
      <c r="D37" s="165"/>
      <c r="E37" s="180"/>
      <c r="F37" s="180"/>
      <c r="G37" s="380"/>
      <c r="H37" s="377">
        <f t="shared" si="1"/>
        <v>44649</v>
      </c>
      <c r="I37" s="501"/>
      <c r="J37" s="500"/>
      <c r="K37" s="120"/>
      <c r="L37" s="37"/>
      <c r="M37" s="67"/>
      <c r="N37" s="35"/>
      <c r="O37" s="54"/>
      <c r="P37" s="35" t="s">
        <v>134</v>
      </c>
      <c r="Q37" s="35"/>
      <c r="R37" s="55"/>
      <c r="S37" s="175">
        <f>J60</f>
        <v>0</v>
      </c>
      <c r="T37" s="552"/>
      <c r="V37" s="66"/>
      <c r="X37" s="358"/>
      <c r="Y37" s="353"/>
      <c r="Z37" s="353"/>
      <c r="AA37" s="353"/>
      <c r="AB37" s="353"/>
      <c r="AC37" s="353"/>
      <c r="AD37" s="353"/>
      <c r="AE37" s="353"/>
      <c r="AF37" s="353"/>
    </row>
    <row r="38" spans="1:32" s="8" customFormat="1" ht="16" customHeight="1" x14ac:dyDescent="0.3">
      <c r="B38" s="112"/>
      <c r="C38" s="34"/>
      <c r="D38" s="165"/>
      <c r="E38" s="180"/>
      <c r="F38" s="180"/>
      <c r="G38" s="380"/>
      <c r="H38" s="373">
        <f>IF(H37="","",IF(DAY(H37+1)=1,"",H37+1))</f>
        <v>44650</v>
      </c>
      <c r="I38" s="501"/>
      <c r="J38" s="500"/>
      <c r="K38" s="120"/>
      <c r="L38" s="37"/>
      <c r="M38" s="67"/>
      <c r="N38" s="35"/>
      <c r="O38" s="56"/>
      <c r="P38" s="42" t="s">
        <v>93</v>
      </c>
      <c r="Q38" s="42"/>
      <c r="R38" s="49"/>
      <c r="S38" s="175">
        <f>+ROUNDUP((S36-S37)*0.4,-3)</f>
        <v>0</v>
      </c>
      <c r="T38" s="553"/>
      <c r="V38" s="66"/>
      <c r="X38" s="29"/>
      <c r="Y38" s="353"/>
      <c r="Z38" s="353"/>
      <c r="AA38" s="353"/>
      <c r="AB38" s="353"/>
      <c r="AC38" s="353"/>
      <c r="AD38" s="353"/>
      <c r="AE38" s="353"/>
      <c r="AF38" s="353"/>
    </row>
    <row r="39" spans="1:32" s="8" customFormat="1" ht="16" customHeight="1" x14ac:dyDescent="0.3">
      <c r="B39" s="112"/>
      <c r="C39" s="34"/>
      <c r="D39" s="34"/>
      <c r="E39" s="180"/>
      <c r="F39" s="180"/>
      <c r="G39" s="380"/>
      <c r="H39" s="373">
        <f>IF(H38="","",IF(DAY(H38+1)=1,"",H38+1))</f>
        <v>44651</v>
      </c>
      <c r="I39" s="501"/>
      <c r="J39" s="500"/>
      <c r="K39" s="120"/>
      <c r="L39" s="37"/>
      <c r="M39" s="67"/>
      <c r="N39" s="42"/>
      <c r="O39" s="226"/>
      <c r="P39" s="226"/>
      <c r="Q39" s="226"/>
      <c r="R39" s="229"/>
      <c r="S39" s="230"/>
      <c r="T39" s="231"/>
      <c r="U39" s="71"/>
      <c r="V39" s="72"/>
      <c r="X39" s="2"/>
      <c r="Y39" s="353"/>
      <c r="Z39" s="353"/>
      <c r="AA39" s="353"/>
      <c r="AB39" s="353"/>
      <c r="AC39" s="353"/>
      <c r="AD39" s="353"/>
      <c r="AE39" s="353"/>
      <c r="AF39" s="353"/>
    </row>
    <row r="40" spans="1:32" ht="6" customHeight="1" thickBot="1" x14ac:dyDescent="0.35">
      <c r="A40" s="121"/>
      <c r="B40" s="193"/>
      <c r="C40" s="194"/>
      <c r="D40" s="194"/>
      <c r="E40" s="194"/>
      <c r="F40" s="194"/>
      <c r="G40" s="194"/>
      <c r="H40" s="194"/>
      <c r="I40" s="194"/>
      <c r="J40" s="194"/>
      <c r="K40" s="195"/>
      <c r="L40" s="37"/>
      <c r="M40" s="232"/>
      <c r="N40" s="52"/>
      <c r="O40" s="52"/>
      <c r="P40" s="52"/>
      <c r="Q40" s="52"/>
      <c r="R40" s="86"/>
      <c r="S40" s="227"/>
      <c r="T40" s="228"/>
      <c r="U40" s="89"/>
      <c r="V40" s="89"/>
      <c r="W40" s="8"/>
      <c r="AB40" s="347"/>
      <c r="AC40" s="2"/>
    </row>
    <row r="41" spans="1:32" s="27" customFormat="1" ht="16" customHeight="1" thickTop="1" x14ac:dyDescent="0.3">
      <c r="A41" s="98"/>
      <c r="B41" s="118"/>
      <c r="C41" s="143" t="s">
        <v>18</v>
      </c>
      <c r="D41" s="12"/>
      <c r="E41" s="12"/>
      <c r="F41" s="12"/>
      <c r="G41" s="28"/>
      <c r="H41" s="12"/>
      <c r="I41" s="12"/>
      <c r="J41" s="28"/>
      <c r="K41" s="119"/>
      <c r="L41" s="37"/>
      <c r="M41" s="85"/>
      <c r="N41" s="338" t="s">
        <v>73</v>
      </c>
      <c r="O41" s="94"/>
      <c r="P41" s="52"/>
      <c r="Q41" s="52"/>
      <c r="R41" s="86"/>
      <c r="S41" s="87"/>
      <c r="T41" s="88"/>
      <c r="U41" s="89"/>
      <c r="V41" s="65"/>
      <c r="W41" s="8"/>
      <c r="X41" s="7"/>
      <c r="Y41" s="346"/>
      <c r="Z41" s="346"/>
      <c r="AA41" s="346"/>
      <c r="AB41" s="346"/>
      <c r="AC41" s="346"/>
      <c r="AD41" s="346"/>
      <c r="AE41" s="346"/>
      <c r="AF41" s="346"/>
    </row>
    <row r="42" spans="1:32" s="8" customFormat="1" ht="16" customHeight="1" x14ac:dyDescent="0.3">
      <c r="B42" s="112"/>
      <c r="C42" s="12" t="s">
        <v>5</v>
      </c>
      <c r="D42" s="12"/>
      <c r="E42" s="12"/>
      <c r="F42" s="12"/>
      <c r="G42" s="28"/>
      <c r="H42" s="12"/>
      <c r="I42" s="12"/>
      <c r="J42" s="28"/>
      <c r="K42" s="119"/>
      <c r="L42" s="37"/>
      <c r="M42" s="67"/>
      <c r="N42" s="548" t="s">
        <v>100</v>
      </c>
      <c r="O42" s="549"/>
      <c r="P42" s="549"/>
      <c r="Q42" s="549"/>
      <c r="R42" s="549"/>
      <c r="S42" s="549"/>
      <c r="T42" s="549"/>
      <c r="V42" s="66"/>
      <c r="X42" s="29"/>
      <c r="Y42" s="353"/>
      <c r="Z42" s="353"/>
      <c r="AA42" s="353"/>
      <c r="AB42" s="353"/>
      <c r="AC42" s="353"/>
      <c r="AD42" s="353"/>
      <c r="AE42" s="353"/>
      <c r="AF42" s="353"/>
    </row>
    <row r="43" spans="1:32" ht="16" customHeight="1" x14ac:dyDescent="0.3">
      <c r="B43" s="108"/>
      <c r="C43" s="11" t="s">
        <v>118</v>
      </c>
      <c r="D43" s="11"/>
      <c r="E43" s="11"/>
      <c r="F43" s="11"/>
      <c r="G43" s="32"/>
      <c r="H43" s="11"/>
      <c r="I43" s="11"/>
      <c r="J43" s="32"/>
      <c r="K43" s="183"/>
      <c r="L43" s="37"/>
      <c r="M43" s="67"/>
      <c r="N43" s="549"/>
      <c r="O43" s="549"/>
      <c r="P43" s="549"/>
      <c r="Q43" s="549"/>
      <c r="R43" s="549"/>
      <c r="S43" s="549"/>
      <c r="T43" s="549"/>
      <c r="U43" s="8"/>
      <c r="V43" s="66"/>
      <c r="W43" s="8"/>
      <c r="X43" s="29"/>
      <c r="AC43" s="2"/>
    </row>
    <row r="44" spans="1:32" s="8" customFormat="1" ht="16" customHeight="1" thickBot="1" x14ac:dyDescent="0.35">
      <c r="B44" s="112"/>
      <c r="D44" s="12"/>
      <c r="E44" s="101" t="s">
        <v>58</v>
      </c>
      <c r="F44" s="12"/>
      <c r="G44" s="28"/>
      <c r="H44" s="12"/>
      <c r="I44" s="12"/>
      <c r="J44" s="28"/>
      <c r="K44" s="117"/>
      <c r="L44" s="37"/>
      <c r="M44" s="67"/>
      <c r="N44" s="549"/>
      <c r="O44" s="549"/>
      <c r="P44" s="549"/>
      <c r="Q44" s="549"/>
      <c r="R44" s="549"/>
      <c r="S44" s="549"/>
      <c r="T44" s="549"/>
      <c r="V44" s="66"/>
      <c r="X44" s="2"/>
      <c r="Y44" s="353"/>
      <c r="Z44" s="353"/>
      <c r="AA44" s="353"/>
      <c r="AB44" s="353"/>
      <c r="AC44" s="353"/>
      <c r="AD44" s="353"/>
      <c r="AE44" s="353"/>
      <c r="AF44" s="353"/>
    </row>
    <row r="45" spans="1:32" s="8" customFormat="1" ht="16" customHeight="1" thickBot="1" x14ac:dyDescent="0.35">
      <c r="B45" s="112"/>
      <c r="C45" s="554"/>
      <c r="D45" s="554"/>
      <c r="E45" s="558" t="s">
        <v>103</v>
      </c>
      <c r="F45" s="547"/>
      <c r="G45" s="438">
        <f>SUM(G9:G36)</f>
        <v>0</v>
      </c>
      <c r="H45" s="546" t="s">
        <v>104</v>
      </c>
      <c r="I45" s="547"/>
      <c r="J45" s="438">
        <f>SUM(J9:J39)</f>
        <v>0</v>
      </c>
      <c r="K45" s="117"/>
      <c r="L45" s="37"/>
      <c r="M45" s="67"/>
      <c r="N45" s="63" t="s">
        <v>75</v>
      </c>
      <c r="O45" s="302" t="s">
        <v>74</v>
      </c>
      <c r="P45" s="226"/>
      <c r="Q45" s="226"/>
      <c r="R45" s="293"/>
      <c r="S45" s="294">
        <v>200000</v>
      </c>
      <c r="T45" s="446"/>
      <c r="V45" s="66"/>
      <c r="X45" s="7"/>
      <c r="Y45" s="353"/>
      <c r="Z45" s="353"/>
      <c r="AA45" s="353"/>
      <c r="AB45" s="353"/>
      <c r="AC45" s="353"/>
      <c r="AD45" s="353"/>
      <c r="AE45" s="353"/>
      <c r="AF45" s="353"/>
    </row>
    <row r="46" spans="1:32" s="27" customFormat="1" ht="16" customHeight="1" x14ac:dyDescent="0.3">
      <c r="B46" s="118"/>
      <c r="C46" s="524"/>
      <c r="D46" s="524"/>
      <c r="E46" s="537" t="s">
        <v>68</v>
      </c>
      <c r="F46" s="537"/>
      <c r="G46" s="386">
        <f>(28-G47)</f>
        <v>28</v>
      </c>
      <c r="H46" s="537" t="s">
        <v>119</v>
      </c>
      <c r="I46" s="537"/>
      <c r="J46" s="386">
        <f>31-J47</f>
        <v>31</v>
      </c>
      <c r="K46" s="119"/>
      <c r="L46" s="37"/>
      <c r="M46" s="67"/>
      <c r="N46" s="63"/>
      <c r="O46" s="10"/>
      <c r="P46" s="35"/>
      <c r="Q46" s="35"/>
      <c r="R46" s="61"/>
      <c r="S46" s="177"/>
      <c r="T46" s="308"/>
      <c r="U46" s="8"/>
      <c r="V46" s="66"/>
      <c r="W46" s="8"/>
      <c r="X46" s="2"/>
      <c r="Y46" s="346"/>
      <c r="Z46" s="346"/>
      <c r="AA46" s="346"/>
      <c r="AB46" s="346"/>
      <c r="AC46" s="346"/>
      <c r="AD46" s="346"/>
      <c r="AE46" s="346"/>
      <c r="AF46" s="346"/>
    </row>
    <row r="47" spans="1:32" s="8" customFormat="1" ht="16" customHeight="1" x14ac:dyDescent="0.3">
      <c r="B47" s="112"/>
      <c r="C47" s="524"/>
      <c r="D47" s="524"/>
      <c r="E47" s="537" t="s">
        <v>69</v>
      </c>
      <c r="F47" s="537"/>
      <c r="G47" s="382">
        <f>COUNTIF(F9:F36,"○")</f>
        <v>0</v>
      </c>
      <c r="H47" s="537" t="s">
        <v>120</v>
      </c>
      <c r="I47" s="537"/>
      <c r="J47" s="382">
        <f>COUNTIF(I9:I39,"○")</f>
        <v>0</v>
      </c>
      <c r="K47" s="120"/>
      <c r="L47" s="37"/>
      <c r="M47" s="67"/>
      <c r="N47" s="63"/>
      <c r="O47" s="10"/>
      <c r="P47" s="35"/>
      <c r="Q47" s="35"/>
      <c r="R47" s="61"/>
      <c r="S47" s="177"/>
      <c r="T47" s="308"/>
      <c r="V47" s="66"/>
      <c r="X47" s="7"/>
      <c r="Y47" s="353"/>
      <c r="Z47" s="353"/>
      <c r="AA47" s="353"/>
      <c r="AB47" s="353"/>
      <c r="AC47" s="353"/>
      <c r="AD47" s="353"/>
      <c r="AE47" s="353"/>
      <c r="AF47" s="353"/>
    </row>
    <row r="48" spans="1:32" ht="16" customHeight="1" x14ac:dyDescent="0.3">
      <c r="B48" s="108"/>
      <c r="C48" s="305"/>
      <c r="D48" s="305"/>
      <c r="E48" s="559" t="s">
        <v>121</v>
      </c>
      <c r="F48" s="560"/>
      <c r="G48" s="560"/>
      <c r="H48" s="560"/>
      <c r="I48" s="560"/>
      <c r="J48" s="389">
        <f>G45+J45</f>
        <v>0</v>
      </c>
      <c r="K48" s="120"/>
      <c r="L48" s="37"/>
      <c r="M48" s="67"/>
      <c r="N48" s="63"/>
      <c r="O48" s="157"/>
      <c r="P48" s="35"/>
      <c r="Q48" s="35"/>
      <c r="R48" s="61"/>
      <c r="S48" s="177"/>
      <c r="T48" s="308"/>
      <c r="U48" s="8"/>
      <c r="V48" s="66"/>
      <c r="W48" s="8"/>
      <c r="X48" s="7"/>
      <c r="AC48" s="2"/>
    </row>
    <row r="49" spans="1:32" ht="16" customHeight="1" x14ac:dyDescent="0.3">
      <c r="B49" s="108"/>
      <c r="C49" s="305"/>
      <c r="D49" s="305"/>
      <c r="E49" s="559" t="s">
        <v>92</v>
      </c>
      <c r="F49" s="560"/>
      <c r="G49" s="560"/>
      <c r="H49" s="560"/>
      <c r="I49" s="560"/>
      <c r="J49" s="389">
        <f>G46+J46</f>
        <v>59</v>
      </c>
      <c r="K49" s="120"/>
      <c r="L49" s="11"/>
      <c r="M49" s="67"/>
      <c r="N49" s="178"/>
      <c r="O49" s="52"/>
      <c r="P49" s="52"/>
      <c r="Q49" s="52"/>
      <c r="R49" s="86"/>
      <c r="S49" s="89"/>
      <c r="T49" s="156" t="s">
        <v>79</v>
      </c>
      <c r="U49" s="65"/>
      <c r="V49" s="66"/>
      <c r="X49" s="29"/>
      <c r="AC49" s="2"/>
    </row>
    <row r="50" spans="1:32" ht="16" customHeight="1" x14ac:dyDescent="0.3">
      <c r="B50" s="108"/>
      <c r="C50" s="305"/>
      <c r="D50" s="305"/>
      <c r="E50" s="559" t="s">
        <v>70</v>
      </c>
      <c r="F50" s="560"/>
      <c r="G50" s="560"/>
      <c r="H50" s="560"/>
      <c r="I50" s="560"/>
      <c r="J50" s="389">
        <f>ROUNDUP(J48/J49,0)</f>
        <v>0</v>
      </c>
      <c r="K50" s="172" t="s">
        <v>66</v>
      </c>
      <c r="L50" s="28"/>
      <c r="M50" s="67"/>
      <c r="N50" s="54" t="s">
        <v>76</v>
      </c>
      <c r="O50" s="178" t="s">
        <v>163</v>
      </c>
      <c r="P50" s="50"/>
      <c r="Q50" s="43"/>
      <c r="R50" s="44"/>
      <c r="S50" s="175">
        <f>'⑤-1'!J53</f>
        <v>0</v>
      </c>
      <c r="T50" s="586"/>
      <c r="U50" s="66"/>
      <c r="V50" s="66"/>
      <c r="W50" s="8"/>
      <c r="AC50" s="2"/>
    </row>
    <row r="51" spans="1:32" ht="16" customHeight="1" thickBot="1" x14ac:dyDescent="0.35">
      <c r="B51" s="169"/>
      <c r="C51" s="39"/>
      <c r="D51" s="39"/>
      <c r="E51" s="39"/>
      <c r="F51" s="39"/>
      <c r="G51" s="40"/>
      <c r="H51" s="39"/>
      <c r="I51" s="39"/>
      <c r="J51" s="40" t="s">
        <v>8</v>
      </c>
      <c r="K51" s="192"/>
      <c r="L51" s="32"/>
      <c r="M51" s="67"/>
      <c r="N51" s="51"/>
      <c r="O51" s="48"/>
      <c r="P51" s="42" t="s">
        <v>96</v>
      </c>
      <c r="Q51" s="42"/>
      <c r="R51" s="49"/>
      <c r="S51" s="175">
        <f>+ROUNDUP((S50)*0.3,-3)</f>
        <v>0</v>
      </c>
      <c r="T51" s="587"/>
      <c r="U51" s="66"/>
      <c r="V51" s="66"/>
      <c r="AC51" s="2"/>
    </row>
    <row r="52" spans="1:32" ht="16" customHeight="1" x14ac:dyDescent="0.3">
      <c r="B52" s="108"/>
      <c r="C52" s="11" t="s">
        <v>6</v>
      </c>
      <c r="D52" s="11"/>
      <c r="E52" s="11"/>
      <c r="F52" s="11"/>
      <c r="G52" s="11"/>
      <c r="H52" s="11"/>
      <c r="I52" s="11"/>
      <c r="J52" s="11"/>
      <c r="K52" s="121"/>
      <c r="L52" s="58"/>
      <c r="M52" s="67"/>
      <c r="N52" s="54"/>
      <c r="O52" s="35"/>
      <c r="P52" s="35"/>
      <c r="Q52" s="35"/>
      <c r="R52" s="61" t="s">
        <v>7</v>
      </c>
      <c r="S52" s="176"/>
      <c r="T52" s="60"/>
      <c r="U52" s="66"/>
      <c r="V52" s="66"/>
      <c r="W52" s="8"/>
      <c r="AC52" s="2"/>
    </row>
    <row r="53" spans="1:32" ht="31.5" customHeight="1" x14ac:dyDescent="0.3">
      <c r="B53" s="108"/>
      <c r="C53" s="516" t="s">
        <v>130</v>
      </c>
      <c r="D53" s="540"/>
      <c r="E53" s="540"/>
      <c r="F53" s="540"/>
      <c r="G53" s="540"/>
      <c r="H53" s="540"/>
      <c r="I53" s="540"/>
      <c r="J53" s="540"/>
      <c r="K53" s="183"/>
      <c r="L53" s="58"/>
      <c r="M53" s="67"/>
      <c r="N53" s="54"/>
      <c r="O53" s="178" t="s">
        <v>164</v>
      </c>
      <c r="P53" s="52"/>
      <c r="Q53" s="52"/>
      <c r="R53" s="53"/>
      <c r="S53" s="175">
        <f>'⑤-1'!J63</f>
        <v>0</v>
      </c>
      <c r="T53" s="586"/>
      <c r="U53" s="66"/>
      <c r="V53" s="66"/>
      <c r="W53" s="8"/>
      <c r="AC53" s="2"/>
    </row>
    <row r="54" spans="1:32" ht="16" customHeight="1" thickBot="1" x14ac:dyDescent="0.35">
      <c r="B54" s="108"/>
      <c r="D54" s="11"/>
      <c r="E54" s="101" t="s">
        <v>87</v>
      </c>
      <c r="F54" s="11"/>
      <c r="G54" s="32"/>
      <c r="H54" s="11"/>
      <c r="I54" s="11"/>
      <c r="J54" s="32"/>
      <c r="K54" s="183"/>
      <c r="L54" s="28"/>
      <c r="M54" s="67"/>
      <c r="N54" s="51"/>
      <c r="O54" s="56"/>
      <c r="P54" s="42" t="s">
        <v>96</v>
      </c>
      <c r="Q54" s="42"/>
      <c r="R54" s="49"/>
      <c r="S54" s="175">
        <f>+ROUNDUP((S53)*0.3,-3)</f>
        <v>0</v>
      </c>
      <c r="T54" s="587"/>
      <c r="U54" s="66"/>
      <c r="V54" s="66"/>
      <c r="W54" s="27"/>
      <c r="AC54" s="2"/>
    </row>
    <row r="55" spans="1:32" ht="16" customHeight="1" thickBot="1" x14ac:dyDescent="0.35">
      <c r="B55" s="108"/>
      <c r="C55" s="173"/>
      <c r="D55" s="173"/>
      <c r="E55" s="558" t="s">
        <v>135</v>
      </c>
      <c r="F55" s="558"/>
      <c r="G55" s="381">
        <f>SUM(G22:G36)</f>
        <v>0</v>
      </c>
      <c r="H55" s="558" t="s">
        <v>111</v>
      </c>
      <c r="I55" s="558"/>
      <c r="J55" s="381">
        <f>SUM(J9:J14)</f>
        <v>0</v>
      </c>
      <c r="K55" s="120"/>
      <c r="L55" s="37"/>
      <c r="M55" s="300"/>
      <c r="N55" s="296"/>
      <c r="O55" s="226"/>
      <c r="P55" s="226"/>
      <c r="Q55" s="226"/>
      <c r="R55" s="229"/>
      <c r="S55" s="230"/>
      <c r="T55" s="231"/>
      <c r="U55" s="72"/>
      <c r="V55" s="299"/>
      <c r="W55" s="8"/>
      <c r="AC55" s="2"/>
    </row>
    <row r="56" spans="1:32" ht="16" customHeight="1" x14ac:dyDescent="0.3">
      <c r="A56" s="8"/>
      <c r="B56" s="112"/>
      <c r="C56" s="524"/>
      <c r="D56" s="524"/>
      <c r="E56" s="537" t="s">
        <v>68</v>
      </c>
      <c r="F56" s="537"/>
      <c r="G56" s="390">
        <f>15-G57</f>
        <v>15</v>
      </c>
      <c r="H56" s="537" t="s">
        <v>119</v>
      </c>
      <c r="I56" s="537"/>
      <c r="J56" s="390">
        <f>6-J57</f>
        <v>6</v>
      </c>
      <c r="K56" s="117"/>
      <c r="L56" s="37"/>
      <c r="M56" s="68"/>
      <c r="N56" s="291"/>
      <c r="O56" s="226"/>
      <c r="P56" s="297"/>
      <c r="Q56" s="297"/>
      <c r="R56" s="298"/>
      <c r="S56" s="230"/>
      <c r="T56" s="291"/>
      <c r="U56" s="291"/>
      <c r="V56" s="72"/>
      <c r="AC56" s="2"/>
    </row>
    <row r="57" spans="1:32" s="8" customFormat="1" ht="16" customHeight="1" x14ac:dyDescent="0.3">
      <c r="B57" s="112"/>
      <c r="C57" s="524"/>
      <c r="D57" s="524"/>
      <c r="E57" s="537" t="s">
        <v>69</v>
      </c>
      <c r="F57" s="537"/>
      <c r="G57" s="383">
        <f>COUNTIF(F22:F36,"○")</f>
        <v>0</v>
      </c>
      <c r="H57" s="537" t="s">
        <v>120</v>
      </c>
      <c r="I57" s="537"/>
      <c r="J57" s="383">
        <f>COUNTIF(I9:I14,"○")</f>
        <v>0</v>
      </c>
      <c r="K57" s="117"/>
      <c r="L57" s="37"/>
      <c r="N57" s="35"/>
      <c r="O57" s="35"/>
      <c r="P57" s="35"/>
      <c r="Q57" s="35"/>
      <c r="R57" s="64"/>
      <c r="S57" s="241"/>
      <c r="T57" s="584"/>
      <c r="U57" s="60"/>
      <c r="V57" s="11"/>
      <c r="W57" s="1"/>
      <c r="X57" s="2"/>
      <c r="Y57" s="2"/>
      <c r="Z57" s="353"/>
      <c r="AA57" s="353"/>
      <c r="AB57" s="353"/>
      <c r="AC57" s="353"/>
      <c r="AD57" s="353"/>
      <c r="AE57" s="353"/>
      <c r="AF57" s="353"/>
    </row>
    <row r="58" spans="1:32" ht="16" customHeight="1" x14ac:dyDescent="0.3">
      <c r="B58" s="108"/>
      <c r="C58" s="305"/>
      <c r="D58" s="305"/>
      <c r="E58" s="559" t="s">
        <v>131</v>
      </c>
      <c r="F58" s="560"/>
      <c r="G58" s="560"/>
      <c r="H58" s="560"/>
      <c r="I58" s="560"/>
      <c r="J58" s="389">
        <f>G55+J55</f>
        <v>0</v>
      </c>
      <c r="K58" s="120"/>
      <c r="L58" s="37"/>
      <c r="M58" s="37"/>
      <c r="N58" s="35"/>
      <c r="O58" s="35"/>
      <c r="P58" s="36"/>
      <c r="Q58" s="36"/>
      <c r="R58" s="158"/>
      <c r="S58" s="241"/>
      <c r="T58" s="585"/>
      <c r="U58" s="11"/>
      <c r="V58" s="11"/>
      <c r="Y58" s="29"/>
      <c r="AC58" s="2"/>
    </row>
    <row r="59" spans="1:32" ht="16" customHeight="1" x14ac:dyDescent="0.3">
      <c r="B59" s="108"/>
      <c r="C59" s="305"/>
      <c r="D59" s="305"/>
      <c r="E59" s="559" t="s">
        <v>126</v>
      </c>
      <c r="F59" s="560"/>
      <c r="G59" s="560"/>
      <c r="H59" s="560"/>
      <c r="I59" s="560"/>
      <c r="J59" s="389">
        <f>G56+J56</f>
        <v>21</v>
      </c>
      <c r="K59" s="120"/>
      <c r="L59" s="37"/>
      <c r="M59" s="37"/>
      <c r="O59" s="35"/>
      <c r="P59" s="35"/>
      <c r="Q59" s="35"/>
      <c r="R59" s="64"/>
      <c r="S59" s="60"/>
      <c r="T59" s="60"/>
      <c r="AC59" s="2"/>
    </row>
    <row r="60" spans="1:32" s="8" customFormat="1" ht="16" customHeight="1" x14ac:dyDescent="0.3">
      <c r="A60" s="1"/>
      <c r="B60" s="108"/>
      <c r="C60" s="305"/>
      <c r="D60" s="305"/>
      <c r="E60" s="559" t="s">
        <v>70</v>
      </c>
      <c r="F60" s="560"/>
      <c r="G60" s="560"/>
      <c r="H60" s="560"/>
      <c r="I60" s="560"/>
      <c r="J60" s="389">
        <f>ROUNDUP(J58/J59,0)</f>
        <v>0</v>
      </c>
      <c r="K60" s="172" t="s">
        <v>67</v>
      </c>
      <c r="L60" s="37"/>
      <c r="M60" s="11"/>
      <c r="N60" s="11"/>
      <c r="O60" s="35"/>
      <c r="P60" s="11"/>
      <c r="Q60" s="11"/>
      <c r="R60" s="64"/>
      <c r="S60" s="11"/>
      <c r="T60" s="11"/>
      <c r="U60" s="1"/>
      <c r="V60" s="1"/>
      <c r="W60" s="1"/>
      <c r="X60" s="2"/>
      <c r="Y60" s="2"/>
      <c r="Z60" s="353"/>
      <c r="AA60" s="353"/>
      <c r="AB60" s="353"/>
      <c r="AC60" s="353"/>
      <c r="AD60" s="353"/>
      <c r="AE60" s="353"/>
      <c r="AF60" s="353"/>
    </row>
    <row r="61" spans="1:32" ht="16" customHeight="1" thickBot="1" x14ac:dyDescent="0.35">
      <c r="A61" s="8"/>
      <c r="B61" s="124"/>
      <c r="C61" s="125"/>
      <c r="D61" s="125"/>
      <c r="E61" s="125"/>
      <c r="F61" s="125"/>
      <c r="G61" s="126"/>
      <c r="H61" s="125"/>
      <c r="I61" s="125"/>
      <c r="J61" s="126" t="s">
        <v>8</v>
      </c>
      <c r="K61" s="301"/>
      <c r="L61" s="59"/>
      <c r="M61" s="11"/>
      <c r="P61" s="7"/>
      <c r="Q61" s="7"/>
      <c r="R61" s="17"/>
      <c r="S61" s="8"/>
      <c r="T61" s="8"/>
      <c r="X61" s="357"/>
      <c r="Y61" s="357"/>
      <c r="AC61" s="2"/>
    </row>
    <row r="62" spans="1:32" s="8" customFormat="1" ht="6.65" customHeight="1" x14ac:dyDescent="0.3">
      <c r="A62" s="1"/>
      <c r="B62" s="1"/>
      <c r="C62" s="1"/>
      <c r="D62" s="1"/>
      <c r="E62" s="1"/>
      <c r="F62" s="1"/>
      <c r="G62" s="11"/>
      <c r="H62" s="1"/>
      <c r="I62" s="1"/>
      <c r="J62" s="11"/>
      <c r="K62" s="11"/>
      <c r="L62" s="11"/>
      <c r="M62" s="1"/>
      <c r="N62" s="11"/>
      <c r="O62" s="11"/>
      <c r="P62" s="1"/>
      <c r="Q62" s="1"/>
      <c r="R62" s="17"/>
      <c r="S62" s="1"/>
      <c r="T62" s="1"/>
      <c r="U62" s="1"/>
      <c r="V62" s="1"/>
      <c r="W62" s="1"/>
      <c r="X62" s="29"/>
      <c r="Y62" s="29"/>
      <c r="Z62" s="353"/>
      <c r="AA62" s="353"/>
      <c r="AB62" s="353"/>
      <c r="AC62" s="353"/>
      <c r="AD62" s="353"/>
      <c r="AE62" s="353"/>
      <c r="AF62" s="353"/>
    </row>
    <row r="63" spans="1:32" ht="4.5" customHeight="1" x14ac:dyDescent="0.3">
      <c r="G63" s="11"/>
      <c r="J63" s="11"/>
      <c r="K63" s="11"/>
      <c r="L63" s="11"/>
      <c r="N63" s="1"/>
      <c r="R63" s="17"/>
      <c r="T63" s="1"/>
      <c r="X63" s="358"/>
      <c r="Y63" s="358"/>
      <c r="AC63" s="2"/>
    </row>
    <row r="64" spans="1:32" ht="4.5" customHeight="1" x14ac:dyDescent="0.3">
      <c r="G64" s="11"/>
      <c r="J64" s="11"/>
      <c r="K64" s="11"/>
      <c r="L64" s="32"/>
      <c r="N64" s="1"/>
      <c r="S64" s="11"/>
      <c r="T64" s="1"/>
      <c r="X64" s="29"/>
      <c r="AC64" s="2"/>
    </row>
    <row r="65" spans="12:29" ht="5.5" customHeight="1" x14ac:dyDescent="0.3">
      <c r="L65" s="58"/>
      <c r="N65" s="1"/>
      <c r="O65" s="1"/>
      <c r="S65" s="11"/>
      <c r="T65" s="1"/>
      <c r="W65" s="8"/>
      <c r="AC65" s="2"/>
    </row>
    <row r="66" spans="12:29" x14ac:dyDescent="0.3">
      <c r="L66" s="37"/>
      <c r="O66" s="1"/>
      <c r="S66" s="11"/>
      <c r="T66" s="1"/>
      <c r="AB66" s="347"/>
      <c r="AC66" s="2"/>
    </row>
    <row r="67" spans="12:29" x14ac:dyDescent="0.3">
      <c r="L67" s="37"/>
      <c r="O67" s="1"/>
      <c r="AB67" s="347"/>
      <c r="AC67" s="2"/>
    </row>
    <row r="68" spans="12:29" x14ac:dyDescent="0.3">
      <c r="L68" s="58"/>
      <c r="W68" s="8"/>
      <c r="AC68" s="347"/>
    </row>
    <row r="69" spans="12:29" x14ac:dyDescent="0.3">
      <c r="L69" s="32"/>
      <c r="AC69" s="347"/>
    </row>
    <row r="70" spans="12:29" x14ac:dyDescent="0.3">
      <c r="L70" s="37"/>
      <c r="W70" s="8"/>
      <c r="AC70" s="347"/>
    </row>
    <row r="71" spans="12:29" x14ac:dyDescent="0.3">
      <c r="L71" s="37"/>
      <c r="AC71" s="347"/>
    </row>
    <row r="72" spans="12:29" x14ac:dyDescent="0.3">
      <c r="L72" s="37"/>
      <c r="AC72" s="347"/>
    </row>
    <row r="73" spans="12:29" x14ac:dyDescent="0.3">
      <c r="L73" s="37"/>
      <c r="AC73" s="347"/>
    </row>
    <row r="74" spans="12:29" x14ac:dyDescent="0.3">
      <c r="L74" s="11"/>
      <c r="AC74" s="347"/>
    </row>
    <row r="75" spans="12:29" x14ac:dyDescent="0.3">
      <c r="L75" s="11"/>
      <c r="AC75" s="347"/>
    </row>
    <row r="76" spans="12:29" x14ac:dyDescent="0.3">
      <c r="AC76" s="347"/>
    </row>
    <row r="77" spans="12:29" x14ac:dyDescent="0.3">
      <c r="AC77" s="347"/>
    </row>
    <row r="78" spans="12:29" x14ac:dyDescent="0.3">
      <c r="AC78" s="347"/>
    </row>
    <row r="79" spans="12:29" x14ac:dyDescent="0.3">
      <c r="AC79" s="347"/>
    </row>
    <row r="80" spans="12:29" x14ac:dyDescent="0.3">
      <c r="AC80" s="360"/>
    </row>
    <row r="81" spans="29:29" x14ac:dyDescent="0.3">
      <c r="AC81" s="360"/>
    </row>
    <row r="82" spans="29:29" x14ac:dyDescent="0.3">
      <c r="AC82" s="360"/>
    </row>
    <row r="83" spans="29:29" x14ac:dyDescent="0.3">
      <c r="AC83" s="360"/>
    </row>
    <row r="84" spans="29:29" x14ac:dyDescent="0.3">
      <c r="AC84" s="360"/>
    </row>
    <row r="85" spans="29:29" x14ac:dyDescent="0.3">
      <c r="AC85" s="360"/>
    </row>
    <row r="86" spans="29:29" x14ac:dyDescent="0.3">
      <c r="AC86" s="360"/>
    </row>
    <row r="87" spans="29:29" x14ac:dyDescent="0.3">
      <c r="AC87" s="360"/>
    </row>
    <row r="88" spans="29:29" x14ac:dyDescent="0.3">
      <c r="AC88" s="360"/>
    </row>
    <row r="89" spans="29:29" x14ac:dyDescent="0.3">
      <c r="AC89" s="360"/>
    </row>
    <row r="90" spans="29:29" x14ac:dyDescent="0.3">
      <c r="AC90" s="360"/>
    </row>
    <row r="91" spans="29:29" x14ac:dyDescent="0.3">
      <c r="AC91" s="360"/>
    </row>
    <row r="92" spans="29:29" x14ac:dyDescent="0.3">
      <c r="AC92" s="360"/>
    </row>
    <row r="93" spans="29:29" x14ac:dyDescent="0.3">
      <c r="AC93" s="360"/>
    </row>
    <row r="94" spans="29:29" x14ac:dyDescent="0.3">
      <c r="AC94" s="360"/>
    </row>
    <row r="95" spans="29:29" x14ac:dyDescent="0.3">
      <c r="AC95" s="360"/>
    </row>
    <row r="96" spans="29:29" x14ac:dyDescent="0.3">
      <c r="AC96" s="360"/>
    </row>
    <row r="97" spans="29:29" x14ac:dyDescent="0.3">
      <c r="AC97" s="360"/>
    </row>
    <row r="98" spans="29:29" x14ac:dyDescent="0.3">
      <c r="AC98" s="360"/>
    </row>
    <row r="99" spans="29:29" x14ac:dyDescent="0.3">
      <c r="AC99" s="360"/>
    </row>
    <row r="100" spans="29:29" x14ac:dyDescent="0.3">
      <c r="AC100" s="360"/>
    </row>
    <row r="101" spans="29:29" x14ac:dyDescent="0.3">
      <c r="AC101" s="360"/>
    </row>
    <row r="102" spans="29:29" x14ac:dyDescent="0.3">
      <c r="AC102" s="360"/>
    </row>
    <row r="103" spans="29:29" x14ac:dyDescent="0.3">
      <c r="AC103" s="360"/>
    </row>
    <row r="104" spans="29:29" x14ac:dyDescent="0.3">
      <c r="AC104" s="360"/>
    </row>
    <row r="105" spans="29:29" x14ac:dyDescent="0.3">
      <c r="AC105" s="360"/>
    </row>
    <row r="106" spans="29:29" x14ac:dyDescent="0.3">
      <c r="AC106" s="360"/>
    </row>
    <row r="107" spans="29:29" x14ac:dyDescent="0.3">
      <c r="AC107" s="360"/>
    </row>
    <row r="108" spans="29:29" x14ac:dyDescent="0.3">
      <c r="AC108" s="360"/>
    </row>
    <row r="109" spans="29:29" x14ac:dyDescent="0.3">
      <c r="AC109" s="360"/>
    </row>
    <row r="110" spans="29:29" x14ac:dyDescent="0.3">
      <c r="AC110" s="360"/>
    </row>
    <row r="111" spans="29:29" x14ac:dyDescent="0.3">
      <c r="AC111" s="360"/>
    </row>
    <row r="112" spans="29:29" x14ac:dyDescent="0.3">
      <c r="AC112" s="360"/>
    </row>
    <row r="113" spans="29:29" x14ac:dyDescent="0.3">
      <c r="AC113" s="360"/>
    </row>
    <row r="114" spans="29:29" x14ac:dyDescent="0.3">
      <c r="AC114" s="360"/>
    </row>
    <row r="115" spans="29:29" x14ac:dyDescent="0.3">
      <c r="AC115" s="360"/>
    </row>
    <row r="116" spans="29:29" x14ac:dyDescent="0.3">
      <c r="AC116" s="360"/>
    </row>
    <row r="117" spans="29:29" x14ac:dyDescent="0.3">
      <c r="AC117" s="360"/>
    </row>
    <row r="118" spans="29:29" x14ac:dyDescent="0.3">
      <c r="AC118" s="360"/>
    </row>
    <row r="119" spans="29:29" x14ac:dyDescent="0.3">
      <c r="AC119" s="360"/>
    </row>
    <row r="120" spans="29:29" x14ac:dyDescent="0.3">
      <c r="AC120" s="360"/>
    </row>
    <row r="121" spans="29:29" x14ac:dyDescent="0.3">
      <c r="AC121" s="360"/>
    </row>
    <row r="122" spans="29:29" x14ac:dyDescent="0.3">
      <c r="AC122" s="360"/>
    </row>
    <row r="123" spans="29:29" x14ac:dyDescent="0.3">
      <c r="AC123" s="360"/>
    </row>
    <row r="124" spans="29:29" x14ac:dyDescent="0.3">
      <c r="AC124" s="360"/>
    </row>
    <row r="125" spans="29:29" x14ac:dyDescent="0.3">
      <c r="AC125" s="360"/>
    </row>
    <row r="126" spans="29:29" x14ac:dyDescent="0.3">
      <c r="AC126" s="360"/>
    </row>
    <row r="127" spans="29:29" x14ac:dyDescent="0.3">
      <c r="AC127" s="360"/>
    </row>
    <row r="128" spans="29:29" x14ac:dyDescent="0.3">
      <c r="AC128" s="360"/>
    </row>
    <row r="129" spans="29:29" x14ac:dyDescent="0.3">
      <c r="AC129" s="360"/>
    </row>
    <row r="130" spans="29:29" x14ac:dyDescent="0.3">
      <c r="AC130" s="360"/>
    </row>
    <row r="131" spans="29:29" x14ac:dyDescent="0.3">
      <c r="AC131" s="360"/>
    </row>
    <row r="132" spans="29:29" x14ac:dyDescent="0.3">
      <c r="AC132" s="360"/>
    </row>
    <row r="133" spans="29:29" x14ac:dyDescent="0.3">
      <c r="AC133" s="360"/>
    </row>
    <row r="134" spans="29:29" x14ac:dyDescent="0.3">
      <c r="AC134" s="360"/>
    </row>
    <row r="135" spans="29:29" x14ac:dyDescent="0.3">
      <c r="AC135" s="360"/>
    </row>
    <row r="136" spans="29:29" x14ac:dyDescent="0.3">
      <c r="AC136" s="360"/>
    </row>
    <row r="137" spans="29:29" x14ac:dyDescent="0.3">
      <c r="AC137" s="360"/>
    </row>
    <row r="138" spans="29:29" x14ac:dyDescent="0.3">
      <c r="AC138" s="360"/>
    </row>
    <row r="139" spans="29:29" x14ac:dyDescent="0.3">
      <c r="AC139" s="360"/>
    </row>
    <row r="140" spans="29:29" x14ac:dyDescent="0.3">
      <c r="AC140" s="360"/>
    </row>
    <row r="141" spans="29:29" x14ac:dyDescent="0.3">
      <c r="AC141" s="360"/>
    </row>
    <row r="142" spans="29:29" x14ac:dyDescent="0.3">
      <c r="AC142" s="360"/>
    </row>
    <row r="143" spans="29:29" x14ac:dyDescent="0.3">
      <c r="AC143" s="360"/>
    </row>
    <row r="144" spans="29:29" x14ac:dyDescent="0.3">
      <c r="AC144" s="360"/>
    </row>
    <row r="145" spans="29:29" x14ac:dyDescent="0.3">
      <c r="AC145" s="360"/>
    </row>
    <row r="146" spans="29:29" x14ac:dyDescent="0.3">
      <c r="AC146" s="360"/>
    </row>
    <row r="147" spans="29:29" x14ac:dyDescent="0.3">
      <c r="AC147" s="360"/>
    </row>
    <row r="148" spans="29:29" x14ac:dyDescent="0.3">
      <c r="AC148" s="360"/>
    </row>
  </sheetData>
  <sheetProtection algorithmName="SHA-512" hashValue="mRekop4Y9yyxymqNYMpJrfP1Yd+SXJdYnPTV5WnM6mYJnpX/S/0LnItfVRvxFLCvY9k2uZ9yEvAd9xArTr7veg==" saltValue="Z5ONOarO3kmRDv6cweC61w==" spinCount="100000" sheet="1" objects="1" scenarios="1"/>
  <mergeCells count="34">
    <mergeCell ref="T50:T51"/>
    <mergeCell ref="T53:T54"/>
    <mergeCell ref="A1:S1"/>
    <mergeCell ref="C7:D7"/>
    <mergeCell ref="E7:G7"/>
    <mergeCell ref="H7:J7"/>
    <mergeCell ref="T32:T34"/>
    <mergeCell ref="T36:T38"/>
    <mergeCell ref="N42:T44"/>
    <mergeCell ref="C45:D45"/>
    <mergeCell ref="E45:F45"/>
    <mergeCell ref="H45:I45"/>
    <mergeCell ref="C56:D56"/>
    <mergeCell ref="E56:F56"/>
    <mergeCell ref="H56:I56"/>
    <mergeCell ref="C46:D46"/>
    <mergeCell ref="E46:F46"/>
    <mergeCell ref="H46:I46"/>
    <mergeCell ref="C47:D47"/>
    <mergeCell ref="E47:F47"/>
    <mergeCell ref="H47:I47"/>
    <mergeCell ref="C53:J53"/>
    <mergeCell ref="E59:I59"/>
    <mergeCell ref="E60:I60"/>
    <mergeCell ref="E48:I48"/>
    <mergeCell ref="E49:I49"/>
    <mergeCell ref="E50:I50"/>
    <mergeCell ref="E55:F55"/>
    <mergeCell ref="H55:I55"/>
    <mergeCell ref="T57:T58"/>
    <mergeCell ref="C57:D57"/>
    <mergeCell ref="E57:F57"/>
    <mergeCell ref="H57:I57"/>
    <mergeCell ref="E58:I58"/>
  </mergeCells>
  <phoneticPr fontId="1"/>
  <conditionalFormatting sqref="H39">
    <cfRule type="expression" dxfId="16" priority="4">
      <formula>TEXT(H39,"aaa")="土"</formula>
    </cfRule>
  </conditionalFormatting>
  <conditionalFormatting sqref="H39">
    <cfRule type="expression" dxfId="15" priority="3">
      <formula>TEXT(H39,"aaa")="日"</formula>
    </cfRule>
  </conditionalFormatting>
  <conditionalFormatting sqref="E9:E36">
    <cfRule type="expression" dxfId="14" priority="14">
      <formula>TEXT(E9,"aaa")="土"</formula>
    </cfRule>
  </conditionalFormatting>
  <conditionalFormatting sqref="E9:E36">
    <cfRule type="expression" dxfId="13" priority="13">
      <formula>TEXT(E9,"aaa")="日"</formula>
    </cfRule>
  </conditionalFormatting>
  <conditionalFormatting sqref="H9:H39">
    <cfRule type="expression" dxfId="12" priority="12">
      <formula>TEXT(H9,"aaa")="土"</formula>
    </cfRule>
  </conditionalFormatting>
  <conditionalFormatting sqref="H9:H39">
    <cfRule type="expression" dxfId="11" priority="11">
      <formula>TEXT(H9,"aaa")="日"</formula>
    </cfRule>
  </conditionalFormatting>
  <conditionalFormatting sqref="H38">
    <cfRule type="expression" dxfId="10" priority="10">
      <formula>TEXT(H38,"aaa")="土"</formula>
    </cfRule>
  </conditionalFormatting>
  <conditionalFormatting sqref="H38">
    <cfRule type="expression" dxfId="9" priority="9">
      <formula>TEXT(H38,"aaa")="日"</formula>
    </cfRule>
  </conditionalFormatting>
  <conditionalFormatting sqref="E9:E18 H9:H18 H39">
    <cfRule type="expression" dxfId="8" priority="15">
      <formula>COUNTIF($AM$9:$AM$130,$P9)</formula>
    </cfRule>
  </conditionalFormatting>
  <conditionalFormatting sqref="H37">
    <cfRule type="expression" dxfId="7" priority="6">
      <formula>TEXT(H37,"aaa")="土"</formula>
    </cfRule>
  </conditionalFormatting>
  <conditionalFormatting sqref="H37">
    <cfRule type="expression" dxfId="6" priority="5">
      <formula>TEXT(H37,"aaa")="日"</formula>
    </cfRule>
  </conditionalFormatting>
  <conditionalFormatting sqref="E28:E31 H28:H31">
    <cfRule type="expression" dxfId="5" priority="1404">
      <formula>COUNTIF($AM$9:$AM$130,#REF!)</formula>
    </cfRule>
  </conditionalFormatting>
  <conditionalFormatting sqref="E35:E36 H35:H39">
    <cfRule type="expression" dxfId="4" priority="1409">
      <formula>COUNTIF($AM$9:$AM$130,#REF!)</formula>
    </cfRule>
  </conditionalFormatting>
  <conditionalFormatting sqref="E19 H19 E32:E34 H32:H34">
    <cfRule type="expression" dxfId="3" priority="1440">
      <formula>COUNTIF($AM$9:$AM$130,$P23)</formula>
    </cfRule>
  </conditionalFormatting>
  <conditionalFormatting sqref="E20:E27 H20:H27">
    <cfRule type="expression" dxfId="2" priority="1451">
      <formula>COUNTIF($AM$9:$AM$130,$P28)</formula>
    </cfRule>
  </conditionalFormatting>
  <conditionalFormatting sqref="H38">
    <cfRule type="expression" dxfId="1" priority="2">
      <formula>TEXT(H38,"aaa")="土"</formula>
    </cfRule>
  </conditionalFormatting>
  <conditionalFormatting sqref="H38">
    <cfRule type="expression" dxfId="0" priority="1">
      <formula>TEXT(H38,"aaa")="日"</formula>
    </cfRule>
  </conditionalFormatting>
  <dataValidations count="2">
    <dataValidation type="list" allowBlank="1" showInputMessage="1" showErrorMessage="1" sqref="T32:T34 T36:T40 T45 T50 T53 T55:T58">
      <formula1>"レ"</formula1>
    </dataValidation>
    <dataValidation type="list" allowBlank="1" showInputMessage="1" showErrorMessage="1" sqref="D9:D38 I9:I39 F9:F36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portrait" r:id="rId1"/>
  <headerFooter>
    <oddFooter xml:space="preserve">&amp;C&amp;"Century,標準"
</oddFooter>
  </headerFooter>
  <colBreaks count="1" manualBreakCount="1">
    <brk id="2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6FFFF"/>
    <pageSetUpPr fitToPage="1"/>
  </sheetPr>
  <dimension ref="A1:AH154"/>
  <sheetViews>
    <sheetView showGridLines="0" view="pageBreakPreview" zoomScale="55" zoomScaleNormal="75" zoomScaleSheetLayoutView="55" zoomScalePageLayoutView="59" workbookViewId="0">
      <selection activeCell="P13" sqref="P13:Q43"/>
    </sheetView>
  </sheetViews>
  <sheetFormatPr defaultColWidth="9" defaultRowHeight="13.5" x14ac:dyDescent="0.3"/>
  <cols>
    <col min="1" max="1" width="1.83203125" style="1" customWidth="1"/>
    <col min="2" max="2" width="6.33203125" style="1" customWidth="1"/>
    <col min="3" max="3" width="9.58203125" style="1" customWidth="1"/>
    <col min="4" max="4" width="5.33203125" style="1" customWidth="1"/>
    <col min="5" max="5" width="12.08203125" style="1" customWidth="1"/>
    <col min="6" max="6" width="9.58203125" style="1" customWidth="1"/>
    <col min="7" max="7" width="5.33203125" style="1" customWidth="1"/>
    <col min="8" max="8" width="12.08203125" style="1" customWidth="1"/>
    <col min="9" max="9" width="5.33203125" style="1" customWidth="1"/>
    <col min="10" max="10" width="1.33203125" style="1" customWidth="1"/>
    <col min="11" max="11" width="5.33203125" style="1" customWidth="1"/>
    <col min="12" max="12" width="9.58203125" style="1" customWidth="1"/>
    <col min="13" max="13" width="5.33203125" style="1" customWidth="1"/>
    <col min="14" max="14" width="12.08203125" style="1" customWidth="1"/>
    <col min="15" max="15" width="9.58203125" style="1" customWidth="1"/>
    <col min="16" max="16" width="5.33203125" style="1" customWidth="1"/>
    <col min="17" max="17" width="12.08203125" style="1" customWidth="1"/>
    <col min="18" max="18" width="5.83203125" style="11" customWidth="1"/>
    <col min="19" max="19" width="2.58203125" style="11" customWidth="1"/>
    <col min="20" max="20" width="0.75" style="1" customWidth="1"/>
    <col min="21" max="21" width="11.75" style="2" customWidth="1"/>
    <col min="22" max="22" width="0.58203125" style="15" customWidth="1"/>
    <col min="23" max="28" width="9" style="2"/>
    <col min="29" max="34" width="9" style="339"/>
    <col min="35" max="16384" width="9" style="1"/>
  </cols>
  <sheetData>
    <row r="1" spans="1:34" ht="22" x14ac:dyDescent="0.3">
      <c r="A1" s="521" t="s">
        <v>50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</row>
    <row r="2" spans="1:34" ht="27" customHeight="1" x14ac:dyDescent="0.3">
      <c r="B2" s="82" t="s">
        <v>28</v>
      </c>
      <c r="D2" s="82"/>
      <c r="G2" s="82"/>
      <c r="K2" s="82" t="s">
        <v>54</v>
      </c>
      <c r="R2" s="1"/>
      <c r="S2" s="1"/>
      <c r="T2" s="11"/>
      <c r="U2" s="10"/>
      <c r="V2" s="2"/>
      <c r="X2" s="15"/>
    </row>
    <row r="3" spans="1:34" ht="23.15" customHeight="1" thickBot="1" x14ac:dyDescent="0.35">
      <c r="B3" s="24" t="s">
        <v>2</v>
      </c>
      <c r="K3" s="99" t="s">
        <v>194</v>
      </c>
      <c r="L3" s="100"/>
      <c r="M3" s="100"/>
      <c r="N3" s="100"/>
      <c r="O3" s="100"/>
      <c r="P3" s="327"/>
      <c r="Q3" s="11"/>
      <c r="R3" s="1"/>
      <c r="S3" s="1"/>
      <c r="T3" s="11"/>
    </row>
    <row r="4" spans="1:34" ht="7.5" customHeight="1" thickTop="1" x14ac:dyDescent="0.3">
      <c r="B4" s="24"/>
      <c r="K4" s="9"/>
      <c r="L4" s="11"/>
      <c r="M4" s="11"/>
      <c r="N4" s="11"/>
      <c r="O4" s="11"/>
      <c r="P4" s="11"/>
      <c r="Q4" s="11"/>
    </row>
    <row r="5" spans="1:34" ht="24.65" customHeight="1" x14ac:dyDescent="0.3">
      <c r="B5" s="24"/>
      <c r="C5" s="292"/>
      <c r="E5" s="91"/>
      <c r="F5" s="11"/>
      <c r="G5" s="11"/>
      <c r="H5" s="11"/>
      <c r="I5" s="11"/>
      <c r="J5" s="11"/>
      <c r="K5" s="9"/>
      <c r="L5" s="11"/>
      <c r="M5" s="11"/>
      <c r="N5" s="11"/>
      <c r="O5" s="11"/>
      <c r="P5" s="11"/>
      <c r="Q5" s="11"/>
    </row>
    <row r="6" spans="1:34" ht="24.65" customHeight="1" x14ac:dyDescent="0.3">
      <c r="B6" s="24"/>
      <c r="C6" s="292"/>
      <c r="E6" s="91"/>
      <c r="F6" s="11"/>
      <c r="G6" s="11"/>
      <c r="H6" s="11"/>
      <c r="I6" s="11"/>
      <c r="J6" s="11"/>
      <c r="K6" s="9"/>
      <c r="L6" s="11"/>
      <c r="M6" s="11"/>
      <c r="N6" s="11"/>
      <c r="O6" s="11"/>
      <c r="P6" s="11"/>
      <c r="Q6" s="11"/>
    </row>
    <row r="7" spans="1:34" ht="3.65" customHeight="1" thickBot="1" x14ac:dyDescent="0.35">
      <c r="B7" s="24"/>
      <c r="K7" s="9"/>
      <c r="L7" s="11"/>
      <c r="M7" s="11"/>
      <c r="N7" s="11"/>
      <c r="O7" s="11"/>
      <c r="P7" s="11"/>
      <c r="Q7" s="11"/>
    </row>
    <row r="8" spans="1:34" ht="25" customHeight="1" thickBot="1" x14ac:dyDescent="0.35">
      <c r="A8" s="11"/>
      <c r="B8" s="252" t="s">
        <v>84</v>
      </c>
      <c r="C8" s="335"/>
      <c r="D8" s="335"/>
      <c r="E8" s="335"/>
      <c r="F8" s="242"/>
      <c r="G8" s="242"/>
      <c r="H8" s="242"/>
      <c r="I8" s="276"/>
      <c r="J8" s="142"/>
      <c r="K8" s="243" t="s">
        <v>27</v>
      </c>
      <c r="L8" s="174"/>
      <c r="M8" s="174"/>
      <c r="N8" s="106"/>
      <c r="O8" s="174"/>
      <c r="P8" s="174"/>
      <c r="Q8" s="106"/>
      <c r="R8" s="129"/>
      <c r="S8" s="10"/>
      <c r="T8" s="2"/>
    </row>
    <row r="9" spans="1:34" s="27" customFormat="1" ht="20.149999999999999" customHeight="1" x14ac:dyDescent="0.3">
      <c r="A9" s="98"/>
      <c r="B9" s="244" t="s">
        <v>19</v>
      </c>
      <c r="C9" s="102"/>
      <c r="D9" s="102"/>
      <c r="E9" s="103"/>
      <c r="F9" s="102"/>
      <c r="G9" s="102"/>
      <c r="H9" s="103"/>
      <c r="I9" s="103"/>
      <c r="J9" s="277"/>
      <c r="K9" s="244" t="s">
        <v>19</v>
      </c>
      <c r="L9" s="102"/>
      <c r="M9" s="102"/>
      <c r="N9" s="103"/>
      <c r="O9" s="102"/>
      <c r="P9" s="102"/>
      <c r="Q9" s="103"/>
      <c r="R9" s="115"/>
      <c r="S9" s="36"/>
      <c r="T9" s="29"/>
      <c r="U9" s="2"/>
      <c r="V9" s="345"/>
      <c r="W9" s="346"/>
      <c r="X9" s="346"/>
      <c r="Y9" s="346"/>
      <c r="Z9" s="346"/>
      <c r="AA9" s="346"/>
      <c r="AB9" s="346"/>
      <c r="AC9" s="340"/>
      <c r="AD9" s="340"/>
      <c r="AE9" s="340"/>
      <c r="AF9" s="340"/>
      <c r="AG9" s="340"/>
      <c r="AH9" s="340"/>
    </row>
    <row r="10" spans="1:34" ht="6" customHeight="1" x14ac:dyDescent="0.3">
      <c r="B10" s="108"/>
      <c r="C10" s="11"/>
      <c r="D10" s="11"/>
      <c r="E10" s="59"/>
      <c r="F10" s="11"/>
      <c r="G10" s="11"/>
      <c r="H10" s="59"/>
      <c r="I10" s="59"/>
      <c r="J10" s="139"/>
      <c r="K10" s="108"/>
      <c r="L10" s="11"/>
      <c r="M10" s="11"/>
      <c r="N10" s="59"/>
      <c r="O10" s="11"/>
      <c r="P10" s="11"/>
      <c r="Q10" s="59"/>
      <c r="R10" s="121"/>
      <c r="V10" s="347"/>
    </row>
    <row r="11" spans="1:34" s="6" customFormat="1" ht="20.149999999999999" customHeight="1" x14ac:dyDescent="0.3">
      <c r="B11" s="109"/>
      <c r="C11" s="522">
        <f>DATE(2019,2,1)</f>
        <v>43497</v>
      </c>
      <c r="D11" s="522"/>
      <c r="E11" s="522"/>
      <c r="F11" s="522">
        <f>DATE(2019,3,1)</f>
        <v>43525</v>
      </c>
      <c r="G11" s="522"/>
      <c r="H11" s="522"/>
      <c r="I11" s="334"/>
      <c r="J11" s="278"/>
      <c r="K11" s="109"/>
      <c r="L11" s="522">
        <v>43862</v>
      </c>
      <c r="M11" s="522"/>
      <c r="N11" s="522"/>
      <c r="O11" s="522">
        <v>43891</v>
      </c>
      <c r="P11" s="522"/>
      <c r="Q11" s="522"/>
      <c r="R11" s="164"/>
      <c r="S11" s="33"/>
      <c r="T11" s="5"/>
      <c r="U11" s="2"/>
      <c r="V11" s="348"/>
      <c r="W11" s="2"/>
      <c r="X11" s="349"/>
      <c r="Y11" s="349"/>
      <c r="Z11" s="349"/>
      <c r="AA11" s="349"/>
      <c r="AB11" s="349"/>
      <c r="AC11" s="341"/>
      <c r="AD11" s="341"/>
      <c r="AE11" s="341"/>
      <c r="AF11" s="341"/>
      <c r="AG11" s="341"/>
      <c r="AH11" s="341"/>
    </row>
    <row r="12" spans="1:34" s="19" customFormat="1" ht="20.149999999999999" customHeight="1" thickBot="1" x14ac:dyDescent="0.35">
      <c r="B12" s="109"/>
      <c r="C12" s="365" t="s">
        <v>10</v>
      </c>
      <c r="D12" s="365" t="s">
        <v>13</v>
      </c>
      <c r="E12" s="365" t="s">
        <v>0</v>
      </c>
      <c r="F12" s="441" t="s">
        <v>10</v>
      </c>
      <c r="G12" s="441" t="s">
        <v>13</v>
      </c>
      <c r="H12" s="441" t="s">
        <v>0</v>
      </c>
      <c r="I12" s="334"/>
      <c r="J12" s="278"/>
      <c r="K12" s="109"/>
      <c r="L12" s="365" t="s">
        <v>10</v>
      </c>
      <c r="M12" s="365" t="s">
        <v>13</v>
      </c>
      <c r="N12" s="365" t="s">
        <v>0</v>
      </c>
      <c r="O12" s="441" t="s">
        <v>10</v>
      </c>
      <c r="P12" s="441" t="s">
        <v>13</v>
      </c>
      <c r="Q12" s="441" t="s">
        <v>0</v>
      </c>
      <c r="R12" s="155"/>
      <c r="S12" s="34"/>
      <c r="T12" s="20"/>
      <c r="U12" s="350"/>
      <c r="V12" s="21"/>
      <c r="W12" s="351"/>
      <c r="X12" s="351"/>
      <c r="Y12" s="351"/>
      <c r="Z12" s="351"/>
      <c r="AA12" s="351"/>
      <c r="AB12" s="351"/>
      <c r="AC12" s="342"/>
      <c r="AD12" s="342"/>
      <c r="AE12" s="342"/>
      <c r="AF12" s="342"/>
      <c r="AG12" s="342"/>
      <c r="AH12" s="342"/>
    </row>
    <row r="13" spans="1:34" s="8" customFormat="1" ht="16.5" thickTop="1" x14ac:dyDescent="0.3">
      <c r="B13" s="109"/>
      <c r="C13" s="221">
        <f>C11</f>
        <v>43497</v>
      </c>
      <c r="D13" s="332"/>
      <c r="E13" s="475"/>
      <c r="F13" s="256">
        <f>F11</f>
        <v>43525</v>
      </c>
      <c r="G13" s="257"/>
      <c r="H13" s="478"/>
      <c r="I13" s="104"/>
      <c r="J13" s="279"/>
      <c r="K13" s="109"/>
      <c r="L13" s="221">
        <f>L11</f>
        <v>43862</v>
      </c>
      <c r="M13" s="332"/>
      <c r="N13" s="475"/>
      <c r="O13" s="256">
        <f>O11</f>
        <v>43891</v>
      </c>
      <c r="P13" s="257"/>
      <c r="Q13" s="478"/>
      <c r="R13" s="120"/>
      <c r="S13" s="35"/>
      <c r="T13" s="35"/>
      <c r="U13" s="349"/>
      <c r="V13" s="352"/>
      <c r="W13" s="353"/>
      <c r="X13" s="353"/>
      <c r="Y13" s="353"/>
      <c r="Z13" s="353"/>
      <c r="AA13" s="353"/>
      <c r="AB13" s="353"/>
      <c r="AC13" s="343"/>
      <c r="AD13" s="343"/>
      <c r="AE13" s="343"/>
      <c r="AF13" s="343"/>
      <c r="AG13" s="343"/>
      <c r="AH13" s="343"/>
    </row>
    <row r="14" spans="1:34" s="8" customFormat="1" ht="16" x14ac:dyDescent="0.3">
      <c r="B14" s="109"/>
      <c r="C14" s="221">
        <f>C13+1</f>
        <v>43498</v>
      </c>
      <c r="D14" s="332"/>
      <c r="E14" s="475"/>
      <c r="F14" s="258">
        <f>F13+1</f>
        <v>43526</v>
      </c>
      <c r="G14" s="255"/>
      <c r="H14" s="479"/>
      <c r="I14" s="104"/>
      <c r="J14" s="279"/>
      <c r="K14" s="109"/>
      <c r="L14" s="221">
        <f>L13+1</f>
        <v>43863</v>
      </c>
      <c r="M14" s="332"/>
      <c r="N14" s="475"/>
      <c r="O14" s="258">
        <f>O13+1</f>
        <v>43892</v>
      </c>
      <c r="P14" s="255"/>
      <c r="Q14" s="479"/>
      <c r="R14" s="120"/>
      <c r="S14" s="35"/>
      <c r="T14" s="35"/>
      <c r="U14" s="354"/>
      <c r="V14" s="352"/>
      <c r="W14" s="353"/>
      <c r="X14" s="353"/>
      <c r="Y14" s="353"/>
      <c r="Z14" s="353"/>
      <c r="AA14" s="353"/>
      <c r="AB14" s="353"/>
      <c r="AC14" s="343"/>
      <c r="AD14" s="343"/>
      <c r="AE14" s="343"/>
      <c r="AF14" s="343"/>
      <c r="AG14" s="343"/>
      <c r="AH14" s="343"/>
    </row>
    <row r="15" spans="1:34" s="8" customFormat="1" ht="16" x14ac:dyDescent="0.3">
      <c r="B15" s="109"/>
      <c r="C15" s="221">
        <f t="shared" ref="C15:C40" si="0">C14+1</f>
        <v>43499</v>
      </c>
      <c r="D15" s="332"/>
      <c r="E15" s="475"/>
      <c r="F15" s="258">
        <f t="shared" ref="F15:F43" si="1">F14+1</f>
        <v>43527</v>
      </c>
      <c r="G15" s="255"/>
      <c r="H15" s="479"/>
      <c r="I15" s="104"/>
      <c r="J15" s="279"/>
      <c r="K15" s="109"/>
      <c r="L15" s="221">
        <f t="shared" ref="L15:L41" si="2">L14+1</f>
        <v>43864</v>
      </c>
      <c r="M15" s="332"/>
      <c r="N15" s="475"/>
      <c r="O15" s="258">
        <f t="shared" ref="O15:O43" si="3">O14+1</f>
        <v>43893</v>
      </c>
      <c r="P15" s="255"/>
      <c r="Q15" s="479"/>
      <c r="R15" s="120"/>
      <c r="S15" s="35"/>
      <c r="T15" s="35"/>
      <c r="U15" s="349"/>
      <c r="V15" s="352"/>
      <c r="W15" s="2"/>
      <c r="X15" s="353"/>
      <c r="Y15" s="353"/>
      <c r="Z15" s="353"/>
      <c r="AA15" s="353"/>
      <c r="AB15" s="353"/>
      <c r="AC15" s="343"/>
      <c r="AD15" s="343"/>
      <c r="AE15" s="343"/>
      <c r="AF15" s="343"/>
      <c r="AG15" s="343"/>
      <c r="AH15" s="343"/>
    </row>
    <row r="16" spans="1:34" s="8" customFormat="1" ht="16" x14ac:dyDescent="0.3">
      <c r="B16" s="109"/>
      <c r="C16" s="221">
        <f>C15+1</f>
        <v>43500</v>
      </c>
      <c r="D16" s="332"/>
      <c r="E16" s="475"/>
      <c r="F16" s="258">
        <f>F15+1</f>
        <v>43528</v>
      </c>
      <c r="G16" s="255"/>
      <c r="H16" s="479"/>
      <c r="I16" s="104"/>
      <c r="J16" s="279"/>
      <c r="K16" s="109"/>
      <c r="L16" s="221">
        <f>L15+1</f>
        <v>43865</v>
      </c>
      <c r="M16" s="332"/>
      <c r="N16" s="475"/>
      <c r="O16" s="258">
        <f>O15+1</f>
        <v>43894</v>
      </c>
      <c r="P16" s="255"/>
      <c r="Q16" s="479"/>
      <c r="R16" s="120"/>
      <c r="S16" s="35"/>
      <c r="T16" s="35"/>
      <c r="U16" s="2"/>
      <c r="V16" s="352"/>
      <c r="W16" s="353"/>
      <c r="X16" s="353"/>
      <c r="Y16" s="353"/>
      <c r="Z16" s="353"/>
      <c r="AA16" s="353"/>
      <c r="AB16" s="353"/>
      <c r="AC16" s="343"/>
      <c r="AD16" s="343"/>
      <c r="AE16" s="343"/>
      <c r="AF16" s="343"/>
      <c r="AG16" s="343"/>
      <c r="AH16" s="343"/>
    </row>
    <row r="17" spans="2:34" s="8" customFormat="1" ht="16" x14ac:dyDescent="0.3">
      <c r="B17" s="109"/>
      <c r="C17" s="221">
        <f t="shared" si="0"/>
        <v>43501</v>
      </c>
      <c r="D17" s="332"/>
      <c r="E17" s="475"/>
      <c r="F17" s="258">
        <f t="shared" si="1"/>
        <v>43529</v>
      </c>
      <c r="G17" s="255"/>
      <c r="H17" s="479"/>
      <c r="I17" s="104"/>
      <c r="J17" s="279"/>
      <c r="K17" s="109"/>
      <c r="L17" s="221">
        <f t="shared" si="2"/>
        <v>43866</v>
      </c>
      <c r="M17" s="332"/>
      <c r="N17" s="475"/>
      <c r="O17" s="258">
        <f t="shared" si="3"/>
        <v>43895</v>
      </c>
      <c r="P17" s="255"/>
      <c r="Q17" s="479"/>
      <c r="R17" s="120"/>
      <c r="S17" s="35"/>
      <c r="T17" s="35"/>
      <c r="U17" s="355"/>
      <c r="V17" s="352"/>
      <c r="W17" s="353"/>
      <c r="X17" s="353"/>
      <c r="Y17" s="353"/>
      <c r="Z17" s="353"/>
      <c r="AA17" s="353"/>
      <c r="AB17" s="353"/>
      <c r="AC17" s="343"/>
      <c r="AD17" s="343"/>
      <c r="AE17" s="343"/>
      <c r="AF17" s="343"/>
      <c r="AG17" s="343"/>
      <c r="AH17" s="343"/>
    </row>
    <row r="18" spans="2:34" s="8" customFormat="1" ht="16.5" thickBot="1" x14ac:dyDescent="0.35">
      <c r="B18" s="109"/>
      <c r="C18" s="221">
        <f>C17+1</f>
        <v>43502</v>
      </c>
      <c r="D18" s="332"/>
      <c r="E18" s="476"/>
      <c r="F18" s="259">
        <f>F17+1</f>
        <v>43530</v>
      </c>
      <c r="G18" s="260"/>
      <c r="H18" s="480"/>
      <c r="I18" s="104"/>
      <c r="J18" s="279"/>
      <c r="K18" s="109"/>
      <c r="L18" s="221">
        <f>L17+1</f>
        <v>43867</v>
      </c>
      <c r="M18" s="332"/>
      <c r="N18" s="475"/>
      <c r="O18" s="259">
        <f>O17+1</f>
        <v>43896</v>
      </c>
      <c r="P18" s="260"/>
      <c r="Q18" s="480"/>
      <c r="R18" s="120"/>
      <c r="S18" s="35"/>
      <c r="T18" s="35"/>
      <c r="U18" s="35"/>
      <c r="V18" s="352"/>
      <c r="W18" s="353"/>
      <c r="X18" s="353"/>
      <c r="Y18" s="353"/>
      <c r="Z18" s="353"/>
      <c r="AA18" s="353"/>
      <c r="AB18" s="353"/>
      <c r="AC18" s="343"/>
      <c r="AD18" s="343"/>
      <c r="AE18" s="343"/>
      <c r="AF18" s="343"/>
      <c r="AG18" s="343"/>
      <c r="AH18" s="343"/>
    </row>
    <row r="19" spans="2:34" s="8" customFormat="1" ht="16.5" thickTop="1" x14ac:dyDescent="0.3">
      <c r="B19" s="109"/>
      <c r="C19" s="221">
        <f t="shared" si="0"/>
        <v>43503</v>
      </c>
      <c r="D19" s="332"/>
      <c r="E19" s="476"/>
      <c r="F19" s="261">
        <f t="shared" si="1"/>
        <v>43531</v>
      </c>
      <c r="G19" s="333"/>
      <c r="H19" s="481"/>
      <c r="I19" s="104"/>
      <c r="J19" s="279"/>
      <c r="K19" s="109"/>
      <c r="L19" s="221">
        <f t="shared" si="2"/>
        <v>43868</v>
      </c>
      <c r="M19" s="332"/>
      <c r="N19" s="475"/>
      <c r="O19" s="261">
        <f t="shared" si="3"/>
        <v>43897</v>
      </c>
      <c r="P19" s="333"/>
      <c r="Q19" s="481"/>
      <c r="R19" s="120"/>
      <c r="S19" s="35"/>
      <c r="T19" s="35"/>
      <c r="U19" s="35"/>
      <c r="V19" s="352"/>
      <c r="W19" s="353"/>
      <c r="X19" s="353"/>
      <c r="Y19" s="353"/>
      <c r="Z19" s="353"/>
      <c r="AA19" s="353"/>
      <c r="AB19" s="353"/>
      <c r="AC19" s="343"/>
      <c r="AD19" s="343"/>
      <c r="AE19" s="343"/>
      <c r="AF19" s="343"/>
      <c r="AG19" s="343"/>
      <c r="AH19" s="343"/>
    </row>
    <row r="20" spans="2:34" s="8" customFormat="1" ht="16" x14ac:dyDescent="0.3">
      <c r="B20" s="109"/>
      <c r="C20" s="221">
        <f t="shared" si="0"/>
        <v>43504</v>
      </c>
      <c r="D20" s="332"/>
      <c r="E20" s="476"/>
      <c r="F20" s="221">
        <f t="shared" si="1"/>
        <v>43532</v>
      </c>
      <c r="G20" s="332"/>
      <c r="H20" s="476"/>
      <c r="I20" s="104"/>
      <c r="J20" s="279"/>
      <c r="K20" s="109"/>
      <c r="L20" s="221">
        <f t="shared" si="2"/>
        <v>43869</v>
      </c>
      <c r="M20" s="332"/>
      <c r="N20" s="475"/>
      <c r="O20" s="221">
        <f t="shared" si="3"/>
        <v>43898</v>
      </c>
      <c r="P20" s="332"/>
      <c r="Q20" s="476"/>
      <c r="R20" s="120"/>
      <c r="S20" s="35"/>
      <c r="T20" s="35"/>
      <c r="U20" s="35"/>
      <c r="V20" s="352"/>
      <c r="W20" s="349"/>
      <c r="X20" s="353"/>
      <c r="Y20" s="353"/>
      <c r="Z20" s="353"/>
      <c r="AA20" s="353"/>
      <c r="AB20" s="353"/>
      <c r="AC20" s="343"/>
      <c r="AD20" s="343"/>
      <c r="AE20" s="343"/>
      <c r="AF20" s="343"/>
      <c r="AG20" s="343"/>
      <c r="AH20" s="343"/>
    </row>
    <row r="21" spans="2:34" s="8" customFormat="1" ht="16" x14ac:dyDescent="0.3">
      <c r="B21" s="109"/>
      <c r="C21" s="221">
        <f t="shared" si="0"/>
        <v>43505</v>
      </c>
      <c r="D21" s="332"/>
      <c r="E21" s="476"/>
      <c r="F21" s="221">
        <f t="shared" si="1"/>
        <v>43533</v>
      </c>
      <c r="G21" s="332"/>
      <c r="H21" s="476"/>
      <c r="I21" s="104"/>
      <c r="J21" s="279"/>
      <c r="K21" s="109"/>
      <c r="L21" s="221">
        <f t="shared" si="2"/>
        <v>43870</v>
      </c>
      <c r="M21" s="332"/>
      <c r="N21" s="475"/>
      <c r="O21" s="221">
        <f t="shared" si="3"/>
        <v>43899</v>
      </c>
      <c r="P21" s="332"/>
      <c r="Q21" s="476"/>
      <c r="R21" s="120"/>
      <c r="S21" s="35"/>
      <c r="T21" s="35"/>
      <c r="U21" s="2"/>
      <c r="V21" s="352"/>
      <c r="W21" s="2"/>
      <c r="X21" s="353"/>
      <c r="Y21" s="353"/>
      <c r="Z21" s="353"/>
      <c r="AA21" s="353"/>
      <c r="AB21" s="353"/>
      <c r="AC21" s="343"/>
      <c r="AD21" s="343"/>
      <c r="AE21" s="343"/>
      <c r="AF21" s="343"/>
      <c r="AG21" s="343"/>
      <c r="AH21" s="343"/>
    </row>
    <row r="22" spans="2:34" s="8" customFormat="1" ht="16" x14ac:dyDescent="0.3">
      <c r="B22" s="109"/>
      <c r="C22" s="221">
        <f t="shared" si="0"/>
        <v>43506</v>
      </c>
      <c r="D22" s="332"/>
      <c r="E22" s="476"/>
      <c r="F22" s="221">
        <f t="shared" si="1"/>
        <v>43534</v>
      </c>
      <c r="G22" s="332"/>
      <c r="H22" s="476"/>
      <c r="I22" s="104"/>
      <c r="J22" s="279"/>
      <c r="K22" s="109"/>
      <c r="L22" s="221">
        <f t="shared" si="2"/>
        <v>43871</v>
      </c>
      <c r="M22" s="332"/>
      <c r="N22" s="475"/>
      <c r="O22" s="221">
        <f t="shared" si="3"/>
        <v>43900</v>
      </c>
      <c r="P22" s="332"/>
      <c r="Q22" s="476"/>
      <c r="R22" s="120"/>
      <c r="S22" s="35"/>
      <c r="T22" s="35"/>
      <c r="U22" s="2"/>
      <c r="V22" s="352"/>
      <c r="W22" s="355"/>
      <c r="X22" s="353"/>
      <c r="Y22" s="353"/>
      <c r="Z22" s="353"/>
      <c r="AA22" s="353"/>
      <c r="AB22" s="353"/>
      <c r="AC22" s="343"/>
      <c r="AD22" s="343"/>
      <c r="AE22" s="343"/>
      <c r="AF22" s="343"/>
      <c r="AG22" s="343"/>
      <c r="AH22" s="343"/>
    </row>
    <row r="23" spans="2:34" s="8" customFormat="1" ht="16" x14ac:dyDescent="0.3">
      <c r="B23" s="109"/>
      <c r="C23" s="221">
        <f t="shared" si="0"/>
        <v>43507</v>
      </c>
      <c r="D23" s="332"/>
      <c r="E23" s="476"/>
      <c r="F23" s="221">
        <f t="shared" si="1"/>
        <v>43535</v>
      </c>
      <c r="G23" s="332"/>
      <c r="H23" s="476"/>
      <c r="I23" s="104"/>
      <c r="J23" s="279"/>
      <c r="K23" s="109"/>
      <c r="L23" s="221">
        <f t="shared" si="2"/>
        <v>43872</v>
      </c>
      <c r="M23" s="332"/>
      <c r="N23" s="475"/>
      <c r="O23" s="221">
        <f t="shared" si="3"/>
        <v>43901</v>
      </c>
      <c r="P23" s="332"/>
      <c r="Q23" s="476"/>
      <c r="R23" s="120"/>
      <c r="S23" s="35"/>
      <c r="T23" s="35"/>
      <c r="U23" s="35"/>
      <c r="V23" s="352"/>
      <c r="W23" s="353"/>
      <c r="X23" s="353"/>
      <c r="Y23" s="353"/>
      <c r="Z23" s="353"/>
      <c r="AA23" s="353"/>
      <c r="AB23" s="353"/>
      <c r="AC23" s="343"/>
      <c r="AD23" s="343"/>
      <c r="AE23" s="343"/>
      <c r="AF23" s="343"/>
      <c r="AG23" s="343"/>
      <c r="AH23" s="343"/>
    </row>
    <row r="24" spans="2:34" s="8" customFormat="1" ht="16" x14ac:dyDescent="0.3">
      <c r="B24" s="109"/>
      <c r="C24" s="221">
        <f t="shared" si="0"/>
        <v>43508</v>
      </c>
      <c r="D24" s="332"/>
      <c r="E24" s="476"/>
      <c r="F24" s="221">
        <f t="shared" si="1"/>
        <v>43536</v>
      </c>
      <c r="G24" s="332"/>
      <c r="H24" s="476"/>
      <c r="I24" s="104"/>
      <c r="J24" s="279"/>
      <c r="K24" s="109"/>
      <c r="L24" s="221">
        <f t="shared" si="2"/>
        <v>43873</v>
      </c>
      <c r="M24" s="332"/>
      <c r="N24" s="475"/>
      <c r="O24" s="221">
        <f t="shared" si="3"/>
        <v>43902</v>
      </c>
      <c r="P24" s="332"/>
      <c r="Q24" s="476"/>
      <c r="R24" s="120"/>
      <c r="S24" s="35"/>
      <c r="T24" s="35"/>
      <c r="U24" s="355"/>
      <c r="V24" s="352"/>
      <c r="W24" s="353"/>
      <c r="X24" s="353"/>
      <c r="Y24" s="353"/>
      <c r="Z24" s="353"/>
      <c r="AA24" s="353"/>
      <c r="AB24" s="353"/>
      <c r="AC24" s="343"/>
      <c r="AD24" s="343"/>
      <c r="AE24" s="343"/>
      <c r="AF24" s="343"/>
      <c r="AG24" s="343"/>
      <c r="AH24" s="343"/>
    </row>
    <row r="25" spans="2:34" s="8" customFormat="1" ht="16.5" thickBot="1" x14ac:dyDescent="0.35">
      <c r="B25" s="109"/>
      <c r="C25" s="222">
        <f t="shared" si="0"/>
        <v>43509</v>
      </c>
      <c r="D25" s="337"/>
      <c r="E25" s="477"/>
      <c r="F25" s="221">
        <f t="shared" si="1"/>
        <v>43537</v>
      </c>
      <c r="G25" s="332"/>
      <c r="H25" s="476"/>
      <c r="I25" s="104"/>
      <c r="J25" s="279"/>
      <c r="K25" s="109"/>
      <c r="L25" s="222">
        <f t="shared" si="2"/>
        <v>43874</v>
      </c>
      <c r="M25" s="337"/>
      <c r="N25" s="482"/>
      <c r="O25" s="221">
        <f t="shared" si="3"/>
        <v>43903</v>
      </c>
      <c r="P25" s="332"/>
      <c r="Q25" s="476"/>
      <c r="R25" s="120"/>
      <c r="S25" s="35"/>
      <c r="T25" s="35"/>
      <c r="U25" s="349"/>
      <c r="V25" s="352"/>
      <c r="W25" s="2"/>
      <c r="X25" s="353"/>
      <c r="Y25" s="353"/>
      <c r="Z25" s="353"/>
      <c r="AA25" s="353"/>
      <c r="AB25" s="353"/>
      <c r="AC25" s="343"/>
      <c r="AD25" s="343"/>
      <c r="AE25" s="343"/>
      <c r="AF25" s="343"/>
      <c r="AG25" s="343"/>
      <c r="AH25" s="343"/>
    </row>
    <row r="26" spans="2:34" s="8" customFormat="1" ht="16.5" thickTop="1" x14ac:dyDescent="0.3">
      <c r="B26" s="109"/>
      <c r="C26" s="256">
        <f t="shared" si="0"/>
        <v>43510</v>
      </c>
      <c r="D26" s="257"/>
      <c r="E26" s="478"/>
      <c r="F26" s="275">
        <f t="shared" si="1"/>
        <v>43538</v>
      </c>
      <c r="G26" s="332"/>
      <c r="H26" s="476"/>
      <c r="I26" s="104"/>
      <c r="J26" s="279"/>
      <c r="K26" s="109"/>
      <c r="L26" s="256">
        <f t="shared" si="2"/>
        <v>43875</v>
      </c>
      <c r="M26" s="257"/>
      <c r="N26" s="478"/>
      <c r="O26" s="275">
        <f t="shared" si="3"/>
        <v>43904</v>
      </c>
      <c r="P26" s="332"/>
      <c r="Q26" s="476"/>
      <c r="R26" s="120"/>
      <c r="S26" s="35"/>
      <c r="T26" s="35"/>
      <c r="U26" s="354"/>
      <c r="V26" s="352"/>
      <c r="W26" s="2"/>
      <c r="X26" s="353"/>
      <c r="Y26" s="353"/>
      <c r="Z26" s="353"/>
      <c r="AA26" s="353"/>
      <c r="AB26" s="353"/>
      <c r="AC26" s="343"/>
      <c r="AD26" s="343"/>
      <c r="AE26" s="343"/>
      <c r="AF26" s="343"/>
      <c r="AG26" s="343"/>
      <c r="AH26" s="343"/>
    </row>
    <row r="27" spans="2:34" s="8" customFormat="1" ht="16" x14ac:dyDescent="0.3">
      <c r="B27" s="109"/>
      <c r="C27" s="258">
        <f t="shared" si="0"/>
        <v>43511</v>
      </c>
      <c r="D27" s="255"/>
      <c r="E27" s="479"/>
      <c r="F27" s="275">
        <f t="shared" si="1"/>
        <v>43539</v>
      </c>
      <c r="G27" s="332"/>
      <c r="H27" s="476"/>
      <c r="I27" s="104"/>
      <c r="J27" s="279"/>
      <c r="K27" s="109"/>
      <c r="L27" s="258">
        <f t="shared" si="2"/>
        <v>43876</v>
      </c>
      <c r="M27" s="255"/>
      <c r="N27" s="479"/>
      <c r="O27" s="275">
        <f t="shared" si="3"/>
        <v>43905</v>
      </c>
      <c r="P27" s="332"/>
      <c r="Q27" s="476"/>
      <c r="R27" s="120"/>
      <c r="S27" s="35"/>
      <c r="T27" s="35"/>
      <c r="U27" s="349"/>
      <c r="V27" s="352"/>
      <c r="W27" s="2"/>
      <c r="X27" s="353"/>
      <c r="Y27" s="353"/>
      <c r="Z27" s="353"/>
      <c r="AA27" s="353"/>
      <c r="AB27" s="353"/>
      <c r="AC27" s="343"/>
      <c r="AD27" s="343"/>
      <c r="AE27" s="343"/>
      <c r="AF27" s="343"/>
      <c r="AG27" s="343"/>
      <c r="AH27" s="343"/>
    </row>
    <row r="28" spans="2:34" s="8" customFormat="1" ht="16" x14ac:dyDescent="0.3">
      <c r="B28" s="109"/>
      <c r="C28" s="258">
        <f t="shared" si="0"/>
        <v>43512</v>
      </c>
      <c r="D28" s="255"/>
      <c r="E28" s="479"/>
      <c r="F28" s="275">
        <f t="shared" si="1"/>
        <v>43540</v>
      </c>
      <c r="G28" s="332"/>
      <c r="H28" s="476"/>
      <c r="I28" s="104"/>
      <c r="J28" s="279"/>
      <c r="K28" s="109"/>
      <c r="L28" s="258">
        <f t="shared" si="2"/>
        <v>43877</v>
      </c>
      <c r="M28" s="255"/>
      <c r="N28" s="479"/>
      <c r="O28" s="275">
        <f t="shared" si="3"/>
        <v>43906</v>
      </c>
      <c r="P28" s="332"/>
      <c r="Q28" s="476"/>
      <c r="R28" s="120"/>
      <c r="S28" s="35"/>
      <c r="T28" s="35"/>
      <c r="U28" s="2"/>
      <c r="V28" s="352"/>
      <c r="W28" s="2"/>
      <c r="X28" s="353"/>
      <c r="Y28" s="353"/>
      <c r="Z28" s="353"/>
      <c r="AA28" s="353"/>
      <c r="AB28" s="353"/>
      <c r="AC28" s="343"/>
      <c r="AD28" s="343"/>
      <c r="AE28" s="343"/>
      <c r="AF28" s="343"/>
      <c r="AG28" s="343"/>
      <c r="AH28" s="343"/>
    </row>
    <row r="29" spans="2:34" s="8" customFormat="1" ht="16" x14ac:dyDescent="0.3">
      <c r="B29" s="109"/>
      <c r="C29" s="258">
        <f t="shared" si="0"/>
        <v>43513</v>
      </c>
      <c r="D29" s="255"/>
      <c r="E29" s="479"/>
      <c r="F29" s="275">
        <f t="shared" si="1"/>
        <v>43541</v>
      </c>
      <c r="G29" s="332"/>
      <c r="H29" s="476"/>
      <c r="I29" s="104"/>
      <c r="J29" s="279"/>
      <c r="K29" s="109"/>
      <c r="L29" s="258">
        <f t="shared" si="2"/>
        <v>43878</v>
      </c>
      <c r="M29" s="255"/>
      <c r="N29" s="479"/>
      <c r="O29" s="275">
        <f t="shared" si="3"/>
        <v>43907</v>
      </c>
      <c r="P29" s="332"/>
      <c r="Q29" s="476"/>
      <c r="R29" s="120"/>
      <c r="S29" s="35"/>
      <c r="T29" s="35"/>
      <c r="U29" s="355"/>
      <c r="V29" s="356"/>
      <c r="W29" s="350"/>
      <c r="X29" s="353"/>
      <c r="Y29" s="353"/>
      <c r="Z29" s="353"/>
      <c r="AA29" s="353"/>
      <c r="AB29" s="353"/>
      <c r="AC29" s="343"/>
      <c r="AD29" s="343"/>
      <c r="AE29" s="343"/>
      <c r="AF29" s="343"/>
      <c r="AG29" s="343"/>
      <c r="AH29" s="343"/>
    </row>
    <row r="30" spans="2:34" s="8" customFormat="1" ht="16" x14ac:dyDescent="0.3">
      <c r="B30" s="109"/>
      <c r="C30" s="258">
        <f t="shared" si="0"/>
        <v>43514</v>
      </c>
      <c r="D30" s="255"/>
      <c r="E30" s="479"/>
      <c r="F30" s="275">
        <f t="shared" si="1"/>
        <v>43542</v>
      </c>
      <c r="G30" s="332"/>
      <c r="H30" s="476"/>
      <c r="I30" s="104"/>
      <c r="J30" s="279"/>
      <c r="K30" s="109"/>
      <c r="L30" s="258">
        <f t="shared" si="2"/>
        <v>43879</v>
      </c>
      <c r="M30" s="255"/>
      <c r="N30" s="479"/>
      <c r="O30" s="275">
        <f t="shared" si="3"/>
        <v>43908</v>
      </c>
      <c r="P30" s="332"/>
      <c r="Q30" s="476"/>
      <c r="R30" s="120"/>
      <c r="S30" s="35"/>
      <c r="T30" s="35"/>
      <c r="U30" s="35"/>
      <c r="V30" s="356"/>
      <c r="W30" s="349"/>
      <c r="X30" s="353"/>
      <c r="Y30" s="353"/>
      <c r="Z30" s="353"/>
      <c r="AA30" s="353"/>
      <c r="AB30" s="353"/>
      <c r="AC30" s="343"/>
      <c r="AD30" s="343"/>
      <c r="AE30" s="343"/>
      <c r="AF30" s="343"/>
      <c r="AG30" s="343"/>
      <c r="AH30" s="343"/>
    </row>
    <row r="31" spans="2:34" s="8" customFormat="1" ht="16" x14ac:dyDescent="0.3">
      <c r="B31" s="109"/>
      <c r="C31" s="258">
        <f t="shared" si="0"/>
        <v>43515</v>
      </c>
      <c r="D31" s="255"/>
      <c r="E31" s="479"/>
      <c r="F31" s="275">
        <f t="shared" si="1"/>
        <v>43543</v>
      </c>
      <c r="G31" s="332"/>
      <c r="H31" s="476"/>
      <c r="I31" s="104"/>
      <c r="J31" s="279"/>
      <c r="K31" s="109"/>
      <c r="L31" s="258">
        <f t="shared" si="2"/>
        <v>43880</v>
      </c>
      <c r="M31" s="255"/>
      <c r="N31" s="479"/>
      <c r="O31" s="275">
        <f t="shared" si="3"/>
        <v>43909</v>
      </c>
      <c r="P31" s="332"/>
      <c r="Q31" s="476"/>
      <c r="R31" s="120"/>
      <c r="S31" s="35"/>
      <c r="T31" s="35"/>
      <c r="U31" s="35"/>
      <c r="V31" s="356"/>
      <c r="W31" s="354"/>
      <c r="X31" s="353"/>
      <c r="Y31" s="353"/>
      <c r="Z31" s="353"/>
      <c r="AA31" s="353"/>
      <c r="AB31" s="353"/>
      <c r="AC31" s="343"/>
      <c r="AD31" s="343"/>
      <c r="AE31" s="343"/>
      <c r="AF31" s="343"/>
      <c r="AG31" s="343"/>
      <c r="AH31" s="343"/>
    </row>
    <row r="32" spans="2:34" s="8" customFormat="1" ht="16" x14ac:dyDescent="0.3">
      <c r="B32" s="109"/>
      <c r="C32" s="258">
        <f t="shared" si="0"/>
        <v>43516</v>
      </c>
      <c r="D32" s="255"/>
      <c r="E32" s="479"/>
      <c r="F32" s="275">
        <f t="shared" si="1"/>
        <v>43544</v>
      </c>
      <c r="G32" s="332"/>
      <c r="H32" s="476"/>
      <c r="I32" s="104"/>
      <c r="J32" s="279"/>
      <c r="K32" s="109"/>
      <c r="L32" s="258">
        <f t="shared" si="2"/>
        <v>43881</v>
      </c>
      <c r="M32" s="255"/>
      <c r="N32" s="479"/>
      <c r="O32" s="275">
        <f t="shared" si="3"/>
        <v>43910</v>
      </c>
      <c r="P32" s="332"/>
      <c r="Q32" s="476"/>
      <c r="R32" s="120"/>
      <c r="S32" s="35"/>
      <c r="T32" s="35"/>
      <c r="U32" s="2"/>
      <c r="V32" s="356"/>
      <c r="W32" s="349"/>
      <c r="X32" s="353"/>
      <c r="Y32" s="353"/>
      <c r="Z32" s="353"/>
      <c r="AA32" s="353"/>
      <c r="AB32" s="353"/>
      <c r="AC32" s="343"/>
      <c r="AD32" s="343"/>
      <c r="AE32" s="343"/>
      <c r="AF32" s="343"/>
      <c r="AG32" s="343"/>
      <c r="AH32" s="343"/>
    </row>
    <row r="33" spans="1:34" s="8" customFormat="1" ht="16" x14ac:dyDescent="0.3">
      <c r="B33" s="109"/>
      <c r="C33" s="363">
        <f t="shared" si="0"/>
        <v>43517</v>
      </c>
      <c r="D33" s="255"/>
      <c r="E33" s="479"/>
      <c r="F33" s="275">
        <f t="shared" si="1"/>
        <v>43545</v>
      </c>
      <c r="G33" s="332"/>
      <c r="H33" s="476"/>
      <c r="I33" s="104"/>
      <c r="J33" s="279"/>
      <c r="K33" s="109"/>
      <c r="L33" s="363">
        <f t="shared" si="2"/>
        <v>43882</v>
      </c>
      <c r="M33" s="255"/>
      <c r="N33" s="479"/>
      <c r="O33" s="275">
        <f t="shared" si="3"/>
        <v>43911</v>
      </c>
      <c r="P33" s="332"/>
      <c r="Q33" s="476"/>
      <c r="R33" s="387"/>
      <c r="S33" s="35"/>
      <c r="T33" s="35"/>
      <c r="U33" s="2"/>
      <c r="V33" s="356"/>
      <c r="W33" s="2"/>
      <c r="X33" s="353"/>
      <c r="Y33" s="353"/>
      <c r="Z33" s="353"/>
      <c r="AA33" s="353"/>
      <c r="AB33" s="353"/>
      <c r="AC33" s="343"/>
      <c r="AD33" s="343"/>
      <c r="AE33" s="343"/>
      <c r="AF33" s="343"/>
      <c r="AG33" s="343"/>
      <c r="AH33" s="343"/>
    </row>
    <row r="34" spans="1:34" s="8" customFormat="1" ht="16" x14ac:dyDescent="0.3">
      <c r="B34" s="109"/>
      <c r="C34" s="363">
        <f t="shared" si="0"/>
        <v>43518</v>
      </c>
      <c r="D34" s="255"/>
      <c r="E34" s="479"/>
      <c r="F34" s="275">
        <f t="shared" si="1"/>
        <v>43546</v>
      </c>
      <c r="G34" s="332"/>
      <c r="H34" s="476"/>
      <c r="I34" s="104"/>
      <c r="J34" s="279"/>
      <c r="K34" s="109"/>
      <c r="L34" s="363">
        <f t="shared" si="2"/>
        <v>43883</v>
      </c>
      <c r="M34" s="255"/>
      <c r="N34" s="479"/>
      <c r="O34" s="275">
        <f t="shared" si="3"/>
        <v>43912</v>
      </c>
      <c r="P34" s="332"/>
      <c r="Q34" s="476"/>
      <c r="R34" s="120"/>
      <c r="S34" s="35"/>
      <c r="T34" s="35"/>
      <c r="U34" s="2"/>
      <c r="V34" s="356"/>
      <c r="W34" s="2"/>
      <c r="X34" s="353"/>
      <c r="Y34" s="353"/>
      <c r="Z34" s="353"/>
      <c r="AA34" s="353"/>
      <c r="AB34" s="353"/>
      <c r="AC34" s="343"/>
      <c r="AD34" s="343"/>
      <c r="AE34" s="343"/>
      <c r="AF34" s="343"/>
      <c r="AG34" s="343"/>
      <c r="AH34" s="343"/>
    </row>
    <row r="35" spans="1:34" s="8" customFormat="1" ht="16" x14ac:dyDescent="0.3">
      <c r="B35" s="109"/>
      <c r="C35" s="363">
        <f t="shared" si="0"/>
        <v>43519</v>
      </c>
      <c r="D35" s="255"/>
      <c r="E35" s="479"/>
      <c r="F35" s="275">
        <f t="shared" si="1"/>
        <v>43547</v>
      </c>
      <c r="G35" s="332"/>
      <c r="H35" s="476"/>
      <c r="I35" s="104"/>
      <c r="J35" s="279"/>
      <c r="K35" s="109"/>
      <c r="L35" s="363">
        <f t="shared" si="2"/>
        <v>43884</v>
      </c>
      <c r="M35" s="255"/>
      <c r="N35" s="479"/>
      <c r="O35" s="275">
        <f t="shared" si="3"/>
        <v>43913</v>
      </c>
      <c r="P35" s="332"/>
      <c r="Q35" s="476"/>
      <c r="R35" s="120"/>
      <c r="S35" s="35"/>
      <c r="T35" s="35"/>
      <c r="U35" s="357"/>
      <c r="V35" s="356"/>
      <c r="W35" s="2"/>
      <c r="X35" s="353"/>
      <c r="Y35" s="353"/>
      <c r="Z35" s="353"/>
      <c r="AA35" s="353"/>
      <c r="AB35" s="353"/>
      <c r="AC35" s="343"/>
      <c r="AD35" s="343"/>
      <c r="AE35" s="343"/>
      <c r="AF35" s="343"/>
      <c r="AG35" s="343"/>
      <c r="AH35" s="343"/>
    </row>
    <row r="36" spans="1:34" s="8" customFormat="1" ht="16" x14ac:dyDescent="0.3">
      <c r="B36" s="109"/>
      <c r="C36" s="363">
        <f t="shared" si="0"/>
        <v>43520</v>
      </c>
      <c r="D36" s="255"/>
      <c r="E36" s="479"/>
      <c r="F36" s="275">
        <f t="shared" si="1"/>
        <v>43548</v>
      </c>
      <c r="G36" s="332"/>
      <c r="H36" s="476"/>
      <c r="I36" s="104"/>
      <c r="J36" s="279"/>
      <c r="K36" s="109"/>
      <c r="L36" s="363">
        <f t="shared" si="2"/>
        <v>43885</v>
      </c>
      <c r="M36" s="255"/>
      <c r="N36" s="479"/>
      <c r="O36" s="275">
        <f t="shared" si="3"/>
        <v>43914</v>
      </c>
      <c r="P36" s="332"/>
      <c r="Q36" s="476"/>
      <c r="R36" s="120"/>
      <c r="S36" s="35"/>
      <c r="T36" s="35"/>
      <c r="U36" s="29"/>
      <c r="V36" s="356"/>
      <c r="W36" s="2"/>
      <c r="X36" s="353"/>
      <c r="Y36" s="353"/>
      <c r="Z36" s="353"/>
      <c r="AA36" s="353"/>
      <c r="AB36" s="353"/>
      <c r="AC36" s="343"/>
      <c r="AD36" s="343"/>
      <c r="AE36" s="343"/>
      <c r="AF36" s="343"/>
      <c r="AG36" s="343"/>
      <c r="AH36" s="343"/>
    </row>
    <row r="37" spans="1:34" s="8" customFormat="1" ht="16" x14ac:dyDescent="0.3">
      <c r="B37" s="109"/>
      <c r="C37" s="364">
        <f t="shared" si="0"/>
        <v>43521</v>
      </c>
      <c r="D37" s="255"/>
      <c r="E37" s="479"/>
      <c r="F37" s="275">
        <f t="shared" si="1"/>
        <v>43549</v>
      </c>
      <c r="G37" s="332"/>
      <c r="H37" s="476"/>
      <c r="I37" s="104"/>
      <c r="J37" s="279"/>
      <c r="K37" s="109"/>
      <c r="L37" s="364">
        <f t="shared" si="2"/>
        <v>43886</v>
      </c>
      <c r="M37" s="255"/>
      <c r="N37" s="479"/>
      <c r="O37" s="275">
        <f t="shared" si="3"/>
        <v>43915</v>
      </c>
      <c r="P37" s="332"/>
      <c r="Q37" s="476"/>
      <c r="R37" s="120"/>
      <c r="S37" s="35"/>
      <c r="T37" s="35"/>
      <c r="U37" s="358"/>
      <c r="V37" s="356"/>
      <c r="W37" s="2"/>
      <c r="X37" s="353"/>
      <c r="Y37" s="353"/>
      <c r="Z37" s="353"/>
      <c r="AA37" s="353"/>
      <c r="AB37" s="353"/>
      <c r="AC37" s="343"/>
      <c r="AD37" s="343"/>
      <c r="AE37" s="343"/>
      <c r="AF37" s="343"/>
      <c r="AG37" s="343"/>
      <c r="AH37" s="343"/>
    </row>
    <row r="38" spans="1:34" s="8" customFormat="1" ht="16" x14ac:dyDescent="0.3">
      <c r="B38" s="109"/>
      <c r="C38" s="364">
        <f t="shared" si="0"/>
        <v>43522</v>
      </c>
      <c r="D38" s="255"/>
      <c r="E38" s="479"/>
      <c r="F38" s="275">
        <f t="shared" si="1"/>
        <v>43550</v>
      </c>
      <c r="G38" s="332"/>
      <c r="H38" s="476"/>
      <c r="I38" s="104"/>
      <c r="J38" s="279"/>
      <c r="K38" s="109"/>
      <c r="L38" s="364">
        <f t="shared" si="2"/>
        <v>43887</v>
      </c>
      <c r="M38" s="255"/>
      <c r="N38" s="479"/>
      <c r="O38" s="275">
        <f t="shared" si="3"/>
        <v>43916</v>
      </c>
      <c r="P38" s="332"/>
      <c r="Q38" s="476"/>
      <c r="R38" s="120"/>
      <c r="S38" s="35"/>
      <c r="T38" s="35"/>
      <c r="U38" s="29"/>
      <c r="V38" s="356"/>
      <c r="W38" s="2"/>
      <c r="X38" s="353"/>
      <c r="Y38" s="353"/>
      <c r="Z38" s="353"/>
      <c r="AA38" s="353"/>
      <c r="AB38" s="353"/>
      <c r="AC38" s="343"/>
      <c r="AD38" s="343"/>
      <c r="AE38" s="343"/>
      <c r="AF38" s="343"/>
      <c r="AG38" s="343"/>
      <c r="AH38" s="343"/>
    </row>
    <row r="39" spans="1:34" s="8" customFormat="1" ht="16" x14ac:dyDescent="0.3">
      <c r="B39" s="109"/>
      <c r="C39" s="364">
        <f t="shared" si="0"/>
        <v>43523</v>
      </c>
      <c r="D39" s="255"/>
      <c r="E39" s="479"/>
      <c r="F39" s="275">
        <f t="shared" si="1"/>
        <v>43551</v>
      </c>
      <c r="G39" s="332"/>
      <c r="H39" s="476"/>
      <c r="I39" s="104"/>
      <c r="J39" s="279"/>
      <c r="K39" s="109"/>
      <c r="L39" s="364">
        <f t="shared" si="2"/>
        <v>43888</v>
      </c>
      <c r="M39" s="255"/>
      <c r="N39" s="479"/>
      <c r="O39" s="275">
        <f t="shared" si="3"/>
        <v>43917</v>
      </c>
      <c r="P39" s="332"/>
      <c r="Q39" s="476"/>
      <c r="R39" s="120"/>
      <c r="S39" s="35"/>
      <c r="T39" s="35"/>
      <c r="U39" s="2"/>
      <c r="V39" s="356"/>
      <c r="W39" s="350"/>
      <c r="X39" s="353"/>
      <c r="Y39" s="353"/>
      <c r="Z39" s="353"/>
      <c r="AA39" s="353"/>
      <c r="AB39" s="353"/>
      <c r="AC39" s="343"/>
      <c r="AD39" s="343"/>
      <c r="AE39" s="343"/>
      <c r="AF39" s="343"/>
      <c r="AG39" s="343"/>
      <c r="AH39" s="343"/>
    </row>
    <row r="40" spans="1:34" s="8" customFormat="1" ht="16.5" thickBot="1" x14ac:dyDescent="0.35">
      <c r="B40" s="109"/>
      <c r="C40" s="440">
        <f t="shared" si="0"/>
        <v>43524</v>
      </c>
      <c r="D40" s="260"/>
      <c r="E40" s="480"/>
      <c r="F40" s="275">
        <f t="shared" si="1"/>
        <v>43552</v>
      </c>
      <c r="G40" s="332"/>
      <c r="H40" s="476"/>
      <c r="I40" s="104"/>
      <c r="J40" s="279"/>
      <c r="K40" s="109"/>
      <c r="L40" s="364">
        <f t="shared" si="2"/>
        <v>43889</v>
      </c>
      <c r="M40" s="255"/>
      <c r="N40" s="479"/>
      <c r="O40" s="275">
        <f t="shared" si="3"/>
        <v>43918</v>
      </c>
      <c r="P40" s="332"/>
      <c r="Q40" s="476"/>
      <c r="R40" s="120"/>
      <c r="S40" s="35"/>
      <c r="T40" s="35"/>
      <c r="U40" s="2"/>
      <c r="V40" s="356"/>
      <c r="W40" s="349"/>
      <c r="X40" s="353"/>
      <c r="Y40" s="353"/>
      <c r="Z40" s="353"/>
      <c r="AA40" s="353"/>
      <c r="AB40" s="353"/>
      <c r="AC40" s="343"/>
      <c r="AD40" s="343"/>
      <c r="AE40" s="343"/>
      <c r="AF40" s="343"/>
      <c r="AG40" s="343"/>
      <c r="AH40" s="343"/>
    </row>
    <row r="41" spans="1:34" s="8" customFormat="1" ht="17" thickTop="1" thickBot="1" x14ac:dyDescent="0.35">
      <c r="B41" s="109"/>
      <c r="C41" s="331"/>
      <c r="D41" s="165"/>
      <c r="E41" s="439"/>
      <c r="F41" s="221">
        <f t="shared" si="1"/>
        <v>43553</v>
      </c>
      <c r="G41" s="332"/>
      <c r="H41" s="476"/>
      <c r="I41" s="104"/>
      <c r="J41" s="279"/>
      <c r="K41" s="109"/>
      <c r="L41" s="259">
        <f t="shared" si="2"/>
        <v>43890</v>
      </c>
      <c r="M41" s="260"/>
      <c r="N41" s="480"/>
      <c r="O41" s="221">
        <f t="shared" si="3"/>
        <v>43919</v>
      </c>
      <c r="P41" s="332"/>
      <c r="Q41" s="476"/>
      <c r="R41" s="120"/>
      <c r="S41" s="35"/>
      <c r="T41" s="35"/>
      <c r="U41" s="35"/>
      <c r="V41" s="356"/>
      <c r="W41" s="354"/>
      <c r="X41" s="353"/>
      <c r="Y41" s="353"/>
      <c r="Z41" s="353"/>
      <c r="AA41" s="353"/>
      <c r="AB41" s="353"/>
      <c r="AC41" s="343"/>
      <c r="AD41" s="343"/>
      <c r="AE41" s="343"/>
      <c r="AF41" s="343"/>
      <c r="AG41" s="343"/>
      <c r="AH41" s="343"/>
    </row>
    <row r="42" spans="1:34" s="8" customFormat="1" ht="16.5" thickTop="1" x14ac:dyDescent="0.3">
      <c r="B42" s="109"/>
      <c r="C42" s="331"/>
      <c r="D42" s="165"/>
      <c r="E42" s="331"/>
      <c r="F42" s="221">
        <f t="shared" si="1"/>
        <v>43554</v>
      </c>
      <c r="G42" s="332"/>
      <c r="H42" s="476"/>
      <c r="I42" s="104"/>
      <c r="J42" s="279"/>
      <c r="K42" s="109"/>
      <c r="L42" s="330"/>
      <c r="M42" s="330"/>
      <c r="N42" s="330"/>
      <c r="O42" s="221">
        <f t="shared" si="3"/>
        <v>43920</v>
      </c>
      <c r="P42" s="332"/>
      <c r="Q42" s="476"/>
      <c r="R42" s="120"/>
      <c r="S42" s="35"/>
      <c r="T42" s="35"/>
      <c r="U42" s="35"/>
      <c r="V42" s="356"/>
      <c r="W42" s="349"/>
      <c r="X42" s="353"/>
      <c r="Y42" s="353"/>
      <c r="Z42" s="353"/>
      <c r="AA42" s="353"/>
      <c r="AB42" s="353"/>
      <c r="AC42" s="343"/>
      <c r="AD42" s="343"/>
      <c r="AE42" s="343"/>
      <c r="AF42" s="343"/>
      <c r="AG42" s="343"/>
      <c r="AH42" s="343"/>
    </row>
    <row r="43" spans="1:34" s="8" customFormat="1" ht="16" x14ac:dyDescent="0.3">
      <c r="B43" s="109"/>
      <c r="C43" s="331"/>
      <c r="D43" s="165"/>
      <c r="E43" s="331"/>
      <c r="F43" s="221">
        <f t="shared" si="1"/>
        <v>43555</v>
      </c>
      <c r="G43" s="332"/>
      <c r="H43" s="476"/>
      <c r="I43" s="104"/>
      <c r="J43" s="279"/>
      <c r="K43" s="109"/>
      <c r="L43" s="330"/>
      <c r="M43" s="330"/>
      <c r="N43" s="330"/>
      <c r="O43" s="221">
        <f t="shared" si="3"/>
        <v>43921</v>
      </c>
      <c r="P43" s="332"/>
      <c r="Q43" s="476"/>
      <c r="R43" s="120"/>
      <c r="S43" s="35"/>
      <c r="T43" s="35"/>
      <c r="U43" s="35"/>
      <c r="V43" s="356"/>
      <c r="W43" s="2"/>
      <c r="X43" s="353"/>
      <c r="Y43" s="353"/>
      <c r="Z43" s="353"/>
      <c r="AA43" s="353"/>
      <c r="AB43" s="353"/>
      <c r="AC43" s="343"/>
      <c r="AD43" s="343"/>
      <c r="AE43" s="343"/>
      <c r="AF43" s="343"/>
      <c r="AG43" s="343"/>
      <c r="AH43" s="343"/>
    </row>
    <row r="44" spans="1:34" s="8" customFormat="1" ht="5.25" customHeight="1" x14ac:dyDescent="0.3">
      <c r="B44" s="109"/>
      <c r="C44" s="91"/>
      <c r="D44" s="91"/>
      <c r="E44" s="91"/>
      <c r="F44" s="91"/>
      <c r="G44" s="91"/>
      <c r="H44" s="91"/>
      <c r="I44" s="104"/>
      <c r="J44" s="279"/>
      <c r="K44" s="109"/>
      <c r="L44" s="91"/>
      <c r="M44" s="91"/>
      <c r="N44" s="91"/>
      <c r="O44" s="91"/>
      <c r="P44" s="91"/>
      <c r="Q44" s="91"/>
      <c r="R44" s="120"/>
      <c r="S44" s="35"/>
      <c r="T44" s="35"/>
      <c r="U44" s="35"/>
      <c r="V44" s="356"/>
      <c r="W44" s="355"/>
      <c r="X44" s="353"/>
      <c r="Y44" s="353"/>
      <c r="Z44" s="353"/>
      <c r="AA44" s="353"/>
      <c r="AB44" s="353"/>
      <c r="AC44" s="343"/>
      <c r="AD44" s="343"/>
      <c r="AE44" s="343"/>
      <c r="AF44" s="343"/>
      <c r="AG44" s="343"/>
      <c r="AH44" s="343"/>
    </row>
    <row r="45" spans="1:34" ht="9" customHeight="1" thickBot="1" x14ac:dyDescent="0.35">
      <c r="A45" s="11"/>
      <c r="B45" s="245" t="e">
        <f>+DATE(B8,4,1)</f>
        <v>#VALUE!</v>
      </c>
      <c r="C45" s="147"/>
      <c r="D45" s="147"/>
      <c r="E45" s="147"/>
      <c r="F45" s="147"/>
      <c r="G45" s="147"/>
      <c r="H45" s="147"/>
      <c r="I45" s="147"/>
      <c r="J45" s="142"/>
      <c r="K45" s="245" t="e">
        <f>+DATE(K8,4,1)</f>
        <v>#VALUE!</v>
      </c>
      <c r="L45" s="150"/>
      <c r="M45" s="150"/>
      <c r="N45" s="151"/>
      <c r="O45" s="150"/>
      <c r="P45" s="150"/>
      <c r="Q45" s="151"/>
      <c r="R45" s="152"/>
      <c r="S45" s="10"/>
      <c r="T45" s="10"/>
      <c r="U45" s="10"/>
      <c r="V45" s="90"/>
    </row>
    <row r="46" spans="1:34" s="27" customFormat="1" x14ac:dyDescent="0.3">
      <c r="A46" s="98"/>
      <c r="B46" s="246" t="s">
        <v>95</v>
      </c>
      <c r="C46" s="12"/>
      <c r="D46" s="12"/>
      <c r="E46" s="28"/>
      <c r="F46" s="12"/>
      <c r="G46" s="12"/>
      <c r="H46" s="28"/>
      <c r="I46" s="28"/>
      <c r="J46" s="277"/>
      <c r="K46" s="254" t="s">
        <v>18</v>
      </c>
      <c r="L46" s="12"/>
      <c r="M46" s="12"/>
      <c r="N46" s="28"/>
      <c r="O46" s="12"/>
      <c r="P46" s="12"/>
      <c r="Q46" s="28"/>
      <c r="R46" s="28"/>
      <c r="S46" s="288"/>
      <c r="T46" s="36"/>
      <c r="U46" s="36"/>
      <c r="V46" s="359"/>
      <c r="W46" s="346"/>
      <c r="X46" s="346"/>
      <c r="Y46" s="346"/>
      <c r="Z46" s="346"/>
      <c r="AA46" s="346"/>
      <c r="AB46" s="346"/>
      <c r="AC46" s="340"/>
      <c r="AD46" s="340"/>
      <c r="AE46" s="340"/>
      <c r="AF46" s="340"/>
      <c r="AG46" s="340"/>
      <c r="AH46" s="340"/>
    </row>
    <row r="47" spans="1:34" ht="8.5" customHeight="1" x14ac:dyDescent="0.3">
      <c r="B47" s="108"/>
      <c r="I47" s="11"/>
      <c r="J47" s="280"/>
      <c r="K47" s="108"/>
      <c r="S47" s="289"/>
      <c r="T47" s="11"/>
      <c r="U47" s="10"/>
      <c r="V47" s="356"/>
    </row>
    <row r="48" spans="1:34" s="8" customFormat="1" ht="15" x14ac:dyDescent="0.3">
      <c r="B48" s="437" t="s">
        <v>4</v>
      </c>
      <c r="D48" s="12"/>
      <c r="E48" s="28"/>
      <c r="F48" s="12"/>
      <c r="G48" s="12"/>
      <c r="H48" s="28"/>
      <c r="I48" s="28"/>
      <c r="J48" s="277"/>
      <c r="K48" s="140" t="s">
        <v>5</v>
      </c>
      <c r="M48" s="12"/>
      <c r="N48" s="28"/>
      <c r="O48" s="12"/>
      <c r="P48" s="12"/>
      <c r="Q48" s="28"/>
      <c r="R48" s="119"/>
      <c r="S48" s="35"/>
      <c r="T48" s="7"/>
      <c r="U48" s="7"/>
      <c r="V48" s="347"/>
      <c r="W48" s="353"/>
      <c r="X48" s="353"/>
      <c r="Y48" s="353"/>
      <c r="Z48" s="353"/>
      <c r="AA48" s="353"/>
      <c r="AB48" s="353"/>
      <c r="AC48" s="343"/>
      <c r="AD48" s="343"/>
      <c r="AE48" s="343"/>
      <c r="AF48" s="343"/>
      <c r="AG48" s="343"/>
      <c r="AH48" s="343"/>
    </row>
    <row r="49" spans="2:34" x14ac:dyDescent="0.3">
      <c r="B49" s="108"/>
      <c r="C49" s="11" t="s">
        <v>129</v>
      </c>
      <c r="D49" s="11"/>
      <c r="E49" s="25"/>
      <c r="F49" s="11"/>
      <c r="G49" s="11"/>
      <c r="H49" s="25"/>
      <c r="I49" s="25"/>
      <c r="J49" s="281"/>
      <c r="K49" s="108"/>
      <c r="L49" s="11" t="s">
        <v>112</v>
      </c>
      <c r="M49" s="13"/>
      <c r="N49" s="26"/>
      <c r="O49" s="13"/>
      <c r="P49" s="13"/>
      <c r="Q49" s="26"/>
      <c r="R49" s="135"/>
      <c r="V49" s="347"/>
    </row>
    <row r="50" spans="2:34" s="27" customFormat="1" ht="14" thickBot="1" x14ac:dyDescent="0.35">
      <c r="B50" s="118"/>
      <c r="C50" s="101" t="s">
        <v>58</v>
      </c>
      <c r="D50" s="12"/>
      <c r="E50" s="28"/>
      <c r="F50" s="12"/>
      <c r="G50" s="12"/>
      <c r="H50" s="28"/>
      <c r="I50" s="28"/>
      <c r="J50" s="277"/>
      <c r="K50" s="118"/>
      <c r="L50" s="101" t="s">
        <v>87</v>
      </c>
      <c r="M50" s="12"/>
      <c r="N50" s="28"/>
      <c r="O50" s="12"/>
      <c r="P50" s="12"/>
      <c r="Q50" s="28"/>
      <c r="R50" s="119"/>
      <c r="S50" s="36"/>
      <c r="T50" s="29"/>
      <c r="U50" s="29"/>
      <c r="V50" s="345"/>
      <c r="W50" s="2"/>
      <c r="X50" s="346"/>
      <c r="Y50" s="346"/>
      <c r="Z50" s="346"/>
      <c r="AA50" s="346"/>
      <c r="AB50" s="346"/>
      <c r="AC50" s="340"/>
      <c r="AD50" s="340"/>
      <c r="AE50" s="340"/>
      <c r="AF50" s="340"/>
      <c r="AG50" s="340"/>
      <c r="AH50" s="340"/>
    </row>
    <row r="51" spans="2:34" s="8" customFormat="1" ht="15.5" thickBot="1" x14ac:dyDescent="0.35">
      <c r="B51" s="248"/>
      <c r="C51" s="518" t="s">
        <v>103</v>
      </c>
      <c r="D51" s="519"/>
      <c r="E51" s="381">
        <f>SUM(E13:E40)</f>
        <v>0</v>
      </c>
      <c r="F51" s="520" t="s">
        <v>104</v>
      </c>
      <c r="G51" s="519"/>
      <c r="H51" s="381">
        <f>SUM(H13:H43)</f>
        <v>0</v>
      </c>
      <c r="I51" s="7"/>
      <c r="J51" s="282"/>
      <c r="K51" s="248"/>
      <c r="L51" s="518" t="s">
        <v>110</v>
      </c>
      <c r="M51" s="519"/>
      <c r="N51" s="381">
        <f>SUM(N13:N41)</f>
        <v>0</v>
      </c>
      <c r="O51" s="520" t="s">
        <v>111</v>
      </c>
      <c r="P51" s="519"/>
      <c r="Q51" s="381">
        <f>SUM(Q13:Q43)</f>
        <v>0</v>
      </c>
      <c r="R51" s="120"/>
      <c r="S51" s="35"/>
      <c r="T51" s="7"/>
      <c r="U51" s="7"/>
      <c r="V51" s="347"/>
      <c r="W51" s="2"/>
      <c r="X51" s="353"/>
      <c r="Y51" s="353"/>
      <c r="Z51" s="353"/>
      <c r="AA51" s="353"/>
      <c r="AB51" s="353"/>
      <c r="AC51" s="343"/>
      <c r="AD51" s="343"/>
      <c r="AE51" s="343"/>
      <c r="AF51" s="343"/>
      <c r="AG51" s="343"/>
      <c r="AH51" s="343"/>
    </row>
    <row r="52" spans="2:34" s="8" customFormat="1" x14ac:dyDescent="0.3">
      <c r="B52" s="249"/>
      <c r="C52" s="514" t="s">
        <v>56</v>
      </c>
      <c r="D52" s="515"/>
      <c r="E52" s="382">
        <f>(28-E53)</f>
        <v>28</v>
      </c>
      <c r="F52" s="514" t="s">
        <v>108</v>
      </c>
      <c r="G52" s="515"/>
      <c r="H52" s="382">
        <f>31-H53</f>
        <v>31</v>
      </c>
      <c r="I52" s="7"/>
      <c r="J52" s="282"/>
      <c r="K52" s="249"/>
      <c r="L52" s="514" t="s">
        <v>56</v>
      </c>
      <c r="M52" s="515"/>
      <c r="N52" s="386">
        <f>(29-N53)</f>
        <v>29</v>
      </c>
      <c r="O52" s="514" t="s">
        <v>108</v>
      </c>
      <c r="P52" s="515"/>
      <c r="Q52" s="386">
        <f>31-Q53</f>
        <v>31</v>
      </c>
      <c r="R52" s="119"/>
      <c r="S52" s="35"/>
      <c r="T52" s="7"/>
      <c r="U52" s="7"/>
      <c r="V52" s="347"/>
      <c r="W52" s="2"/>
      <c r="X52" s="353"/>
      <c r="Y52" s="353"/>
      <c r="Z52" s="353"/>
      <c r="AA52" s="353"/>
      <c r="AB52" s="353"/>
      <c r="AC52" s="343"/>
      <c r="AD52" s="343"/>
      <c r="AE52" s="343"/>
      <c r="AF52" s="343"/>
      <c r="AG52" s="343"/>
      <c r="AH52" s="343"/>
    </row>
    <row r="53" spans="2:34" s="8" customFormat="1" ht="16" x14ac:dyDescent="0.3">
      <c r="B53" s="249"/>
      <c r="C53" s="514" t="s">
        <v>57</v>
      </c>
      <c r="D53" s="515"/>
      <c r="E53" s="383">
        <f>COUNTIF(D13:D41,"○")</f>
        <v>0</v>
      </c>
      <c r="F53" s="514" t="s">
        <v>109</v>
      </c>
      <c r="G53" s="515"/>
      <c r="H53" s="382">
        <f>COUNTIF(G13:G43,"○")</f>
        <v>0</v>
      </c>
      <c r="I53" s="7"/>
      <c r="J53" s="282"/>
      <c r="K53" s="249"/>
      <c r="L53" s="514" t="s">
        <v>57</v>
      </c>
      <c r="M53" s="515"/>
      <c r="N53" s="383">
        <f>COUNTIF(M13:M41,"○")</f>
        <v>0</v>
      </c>
      <c r="O53" s="514" t="s">
        <v>109</v>
      </c>
      <c r="P53" s="515"/>
      <c r="Q53" s="382">
        <f>COUNTIF(P13:P43,"○")</f>
        <v>0</v>
      </c>
      <c r="R53" s="119"/>
      <c r="S53" s="35"/>
      <c r="T53" s="7"/>
      <c r="U53" s="7"/>
      <c r="V53" s="347"/>
      <c r="W53" s="350"/>
      <c r="X53" s="353"/>
      <c r="Y53" s="353"/>
      <c r="Z53" s="353"/>
      <c r="AA53" s="353"/>
      <c r="AB53" s="353"/>
      <c r="AC53" s="343"/>
      <c r="AD53" s="343"/>
      <c r="AE53" s="343"/>
      <c r="AF53" s="343"/>
      <c r="AG53" s="343"/>
      <c r="AH53" s="343"/>
    </row>
    <row r="54" spans="2:34" ht="16" x14ac:dyDescent="0.3">
      <c r="B54" s="250"/>
      <c r="C54" s="511" t="s">
        <v>137</v>
      </c>
      <c r="D54" s="512"/>
      <c r="E54" s="512"/>
      <c r="F54" s="512"/>
      <c r="G54" s="513"/>
      <c r="H54" s="384">
        <f>E51+H51</f>
        <v>0</v>
      </c>
      <c r="I54" s="58"/>
      <c r="J54" s="284"/>
      <c r="K54" s="250"/>
      <c r="L54" s="511" t="s">
        <v>61</v>
      </c>
      <c r="M54" s="512"/>
      <c r="N54" s="512"/>
      <c r="O54" s="512"/>
      <c r="P54" s="513"/>
      <c r="Q54" s="384">
        <f>N51+Q51</f>
        <v>0</v>
      </c>
      <c r="R54" s="285"/>
      <c r="S54" s="287"/>
      <c r="T54" s="308"/>
      <c r="U54" s="10"/>
      <c r="V54" s="347"/>
      <c r="W54" s="349"/>
    </row>
    <row r="55" spans="2:34" ht="16" x14ac:dyDescent="0.3">
      <c r="B55" s="250"/>
      <c r="C55" s="511" t="s">
        <v>59</v>
      </c>
      <c r="D55" s="512"/>
      <c r="E55" s="512"/>
      <c r="F55" s="512"/>
      <c r="G55" s="513"/>
      <c r="H55" s="385">
        <f>E52+H52</f>
        <v>59</v>
      </c>
      <c r="I55" s="37"/>
      <c r="J55" s="283"/>
      <c r="K55" s="250"/>
      <c r="L55" s="511" t="s">
        <v>59</v>
      </c>
      <c r="M55" s="512"/>
      <c r="N55" s="512"/>
      <c r="O55" s="512"/>
      <c r="P55" s="513"/>
      <c r="Q55" s="385">
        <f>N52+Q52</f>
        <v>60</v>
      </c>
      <c r="R55" s="121"/>
      <c r="V55" s="347"/>
      <c r="W55" s="354"/>
    </row>
    <row r="56" spans="2:34" x14ac:dyDescent="0.3">
      <c r="B56" s="250"/>
      <c r="C56" s="511" t="s">
        <v>81</v>
      </c>
      <c r="D56" s="512"/>
      <c r="E56" s="512"/>
      <c r="F56" s="512"/>
      <c r="G56" s="513"/>
      <c r="H56" s="384">
        <f>ROUNDUP(H54/H55,0)</f>
        <v>0</v>
      </c>
      <c r="I56" s="37"/>
      <c r="J56" s="283"/>
      <c r="K56" s="250"/>
      <c r="L56" s="511" t="s">
        <v>24</v>
      </c>
      <c r="M56" s="512"/>
      <c r="N56" s="512"/>
      <c r="O56" s="512"/>
      <c r="P56" s="513"/>
      <c r="Q56" s="384">
        <f>ROUNDUP(Q54/Q55,0)</f>
        <v>0</v>
      </c>
      <c r="R56" s="121"/>
      <c r="V56" s="347"/>
    </row>
    <row r="57" spans="2:34" x14ac:dyDescent="0.3">
      <c r="B57" s="250"/>
      <c r="C57" s="511" t="s">
        <v>98</v>
      </c>
      <c r="D57" s="512"/>
      <c r="E57" s="512"/>
      <c r="F57" s="512"/>
      <c r="G57" s="513"/>
      <c r="H57" s="444">
        <v>0.3</v>
      </c>
      <c r="I57" s="37"/>
      <c r="J57" s="283"/>
      <c r="K57" s="250"/>
      <c r="L57" s="511" t="s">
        <v>99</v>
      </c>
      <c r="M57" s="512"/>
      <c r="N57" s="512"/>
      <c r="O57" s="512"/>
      <c r="P57" s="513"/>
      <c r="Q57" s="444">
        <v>0.3</v>
      </c>
      <c r="R57" s="121"/>
      <c r="V57" s="347"/>
    </row>
    <row r="58" spans="2:34" ht="16" x14ac:dyDescent="0.3">
      <c r="B58" s="250"/>
      <c r="C58" s="511" t="s">
        <v>102</v>
      </c>
      <c r="D58" s="512"/>
      <c r="E58" s="512"/>
      <c r="F58" s="512"/>
      <c r="G58" s="513"/>
      <c r="H58" s="385">
        <f>ROUNDUP((+H56*H57),-3)</f>
        <v>0</v>
      </c>
      <c r="I58" s="37"/>
      <c r="J58" s="283"/>
      <c r="K58" s="250"/>
      <c r="L58" s="511" t="s">
        <v>102</v>
      </c>
      <c r="M58" s="512"/>
      <c r="N58" s="512"/>
      <c r="O58" s="512"/>
      <c r="P58" s="513"/>
      <c r="Q58" s="385">
        <f>ROUNDUP((+Q56*Q57),-3)</f>
        <v>0</v>
      </c>
      <c r="R58" s="121"/>
      <c r="V58" s="347"/>
    </row>
    <row r="59" spans="2:34" ht="14" thickBot="1" x14ac:dyDescent="0.35">
      <c r="B59" s="169"/>
      <c r="C59" s="101"/>
      <c r="D59" s="11"/>
      <c r="E59" s="59"/>
      <c r="F59" s="39"/>
      <c r="G59" s="39"/>
      <c r="H59" s="40" t="s">
        <v>9</v>
      </c>
      <c r="I59" s="170"/>
      <c r="J59" s="283"/>
      <c r="K59" s="108"/>
      <c r="L59" s="11"/>
      <c r="M59" s="11"/>
      <c r="N59" s="59"/>
      <c r="O59" s="11"/>
      <c r="P59" s="11"/>
      <c r="Q59" s="59" t="s">
        <v>9</v>
      </c>
      <c r="R59" s="171"/>
      <c r="U59" s="358"/>
      <c r="V59" s="347"/>
    </row>
    <row r="60" spans="2:34" ht="15" x14ac:dyDescent="0.3">
      <c r="B60" s="253" t="s">
        <v>6</v>
      </c>
      <c r="C60" s="38"/>
      <c r="D60" s="38"/>
      <c r="E60" s="38"/>
      <c r="F60" s="11"/>
      <c r="G60" s="11"/>
      <c r="H60" s="11"/>
      <c r="J60" s="280"/>
      <c r="K60" s="251" t="s">
        <v>6</v>
      </c>
      <c r="L60" s="38"/>
      <c r="M60" s="38"/>
      <c r="N60" s="38"/>
      <c r="O60" s="38"/>
      <c r="P60" s="38"/>
      <c r="Q60" s="38"/>
      <c r="R60" s="121"/>
      <c r="V60" s="347"/>
    </row>
    <row r="61" spans="2:34" ht="34.5" customHeight="1" x14ac:dyDescent="0.3">
      <c r="B61" s="108"/>
      <c r="C61" s="516" t="s">
        <v>136</v>
      </c>
      <c r="D61" s="516"/>
      <c r="E61" s="516"/>
      <c r="F61" s="516"/>
      <c r="G61" s="516"/>
      <c r="H61" s="516"/>
      <c r="I61" s="517"/>
      <c r="J61" s="280"/>
      <c r="K61" s="108"/>
      <c r="L61" s="516" t="s">
        <v>165</v>
      </c>
      <c r="M61" s="516"/>
      <c r="N61" s="516"/>
      <c r="O61" s="516"/>
      <c r="P61" s="516"/>
      <c r="Q61" s="516"/>
      <c r="R61" s="517"/>
      <c r="V61" s="347"/>
    </row>
    <row r="62" spans="2:34" ht="14" thickBot="1" x14ac:dyDescent="0.35">
      <c r="B62" s="247"/>
      <c r="C62" s="101" t="s">
        <v>88</v>
      </c>
      <c r="D62" s="11"/>
      <c r="E62" s="13"/>
      <c r="F62" s="26"/>
      <c r="G62" s="11"/>
      <c r="H62" s="11"/>
      <c r="J62" s="280"/>
      <c r="K62" s="247"/>
      <c r="L62" s="101" t="s">
        <v>89</v>
      </c>
      <c r="M62" s="13"/>
      <c r="N62" s="26"/>
      <c r="O62" s="13"/>
      <c r="P62" s="13"/>
      <c r="Q62" s="26"/>
      <c r="R62" s="121"/>
      <c r="V62" s="347"/>
    </row>
    <row r="63" spans="2:34" ht="15.5" thickBot="1" x14ac:dyDescent="0.35">
      <c r="B63" s="248"/>
      <c r="C63" s="518" t="s">
        <v>106</v>
      </c>
      <c r="D63" s="519"/>
      <c r="E63" s="381">
        <f>SUM(E26:E40)</f>
        <v>0</v>
      </c>
      <c r="F63" s="520" t="s">
        <v>107</v>
      </c>
      <c r="G63" s="519"/>
      <c r="H63" s="381">
        <f>SUM(H13:H18)</f>
        <v>0</v>
      </c>
      <c r="I63" s="286"/>
      <c r="J63" s="280"/>
      <c r="K63" s="248"/>
      <c r="L63" s="518" t="s">
        <v>115</v>
      </c>
      <c r="M63" s="519"/>
      <c r="N63" s="381">
        <f>SUM(N26:N41)</f>
        <v>0</v>
      </c>
      <c r="O63" s="520" t="s">
        <v>116</v>
      </c>
      <c r="P63" s="519"/>
      <c r="Q63" s="381">
        <f>SUM(Q13:Q18)</f>
        <v>0</v>
      </c>
      <c r="R63" s="285"/>
      <c r="S63" s="287"/>
      <c r="T63" s="308"/>
      <c r="V63" s="347"/>
      <c r="W63" s="29"/>
    </row>
    <row r="64" spans="2:34" x14ac:dyDescent="0.3">
      <c r="B64" s="249"/>
      <c r="C64" s="514" t="s">
        <v>56</v>
      </c>
      <c r="D64" s="515"/>
      <c r="E64" s="386">
        <f>15-E65</f>
        <v>15</v>
      </c>
      <c r="F64" s="514" t="s">
        <v>108</v>
      </c>
      <c r="G64" s="515"/>
      <c r="H64" s="386">
        <f>6-H65</f>
        <v>6</v>
      </c>
      <c r="I64" s="25"/>
      <c r="J64" s="281"/>
      <c r="K64" s="249"/>
      <c r="L64" s="514" t="s">
        <v>56</v>
      </c>
      <c r="M64" s="515"/>
      <c r="N64" s="386">
        <f>16-N65</f>
        <v>16</v>
      </c>
      <c r="O64" s="514" t="s">
        <v>108</v>
      </c>
      <c r="P64" s="515"/>
      <c r="Q64" s="386">
        <f>6-Q65</f>
        <v>6</v>
      </c>
      <c r="R64" s="135"/>
      <c r="V64" s="347"/>
    </row>
    <row r="65" spans="2:34" s="8" customFormat="1" x14ac:dyDescent="0.3">
      <c r="B65" s="249"/>
      <c r="C65" s="514" t="s">
        <v>57</v>
      </c>
      <c r="D65" s="515"/>
      <c r="E65" s="382">
        <f>COUNTIF(D26:D40,"○")</f>
        <v>0</v>
      </c>
      <c r="F65" s="514" t="s">
        <v>109</v>
      </c>
      <c r="G65" s="515"/>
      <c r="H65" s="382">
        <f>COUNTIF(G13:G18,"○")</f>
        <v>0</v>
      </c>
      <c r="I65" s="104"/>
      <c r="J65" s="279"/>
      <c r="K65" s="249"/>
      <c r="L65" s="514" t="s">
        <v>57</v>
      </c>
      <c r="M65" s="515"/>
      <c r="N65" s="382">
        <f>COUNTIF(M26:M41,"○")</f>
        <v>0</v>
      </c>
      <c r="O65" s="514" t="s">
        <v>109</v>
      </c>
      <c r="P65" s="515"/>
      <c r="Q65" s="382">
        <f>COUNTIF(P13:P18,"○")</f>
        <v>0</v>
      </c>
      <c r="R65" s="120"/>
      <c r="S65" s="35"/>
      <c r="T65" s="7"/>
      <c r="U65" s="2"/>
      <c r="V65" s="347"/>
      <c r="W65" s="2"/>
      <c r="X65" s="353"/>
      <c r="Y65" s="353"/>
      <c r="Z65" s="353"/>
      <c r="AA65" s="353"/>
      <c r="AB65" s="353"/>
      <c r="AC65" s="343"/>
      <c r="AD65" s="343"/>
      <c r="AE65" s="343"/>
      <c r="AF65" s="343"/>
      <c r="AG65" s="343"/>
      <c r="AH65" s="343"/>
    </row>
    <row r="66" spans="2:34" s="8" customFormat="1" x14ac:dyDescent="0.3">
      <c r="B66" s="250"/>
      <c r="C66" s="511" t="s">
        <v>138</v>
      </c>
      <c r="D66" s="512"/>
      <c r="E66" s="512"/>
      <c r="F66" s="512"/>
      <c r="G66" s="513"/>
      <c r="H66" s="384">
        <f>E63+H63</f>
        <v>0</v>
      </c>
      <c r="I66" s="58"/>
      <c r="J66" s="284"/>
      <c r="K66" s="250"/>
      <c r="L66" s="511" t="s">
        <v>114</v>
      </c>
      <c r="M66" s="512"/>
      <c r="N66" s="512"/>
      <c r="O66" s="512"/>
      <c r="P66" s="513"/>
      <c r="Q66" s="384">
        <f>N63+Q63</f>
        <v>0</v>
      </c>
      <c r="R66" s="119"/>
      <c r="S66" s="35"/>
      <c r="T66" s="7"/>
      <c r="U66" s="357"/>
      <c r="V66" s="347"/>
      <c r="W66" s="357"/>
      <c r="X66" s="353"/>
      <c r="Y66" s="353"/>
      <c r="Z66" s="353"/>
      <c r="AA66" s="353"/>
      <c r="AB66" s="353"/>
      <c r="AC66" s="343"/>
      <c r="AD66" s="343"/>
      <c r="AE66" s="343"/>
      <c r="AF66" s="343"/>
      <c r="AG66" s="343"/>
      <c r="AH66" s="343"/>
    </row>
    <row r="67" spans="2:34" s="27" customFormat="1" ht="13.5" customHeight="1" x14ac:dyDescent="0.3">
      <c r="B67" s="250"/>
      <c r="C67" s="511" t="s">
        <v>139</v>
      </c>
      <c r="D67" s="512"/>
      <c r="E67" s="512"/>
      <c r="F67" s="512"/>
      <c r="G67" s="513"/>
      <c r="H67" s="385">
        <f>E64+H64</f>
        <v>21</v>
      </c>
      <c r="I67" s="28"/>
      <c r="J67" s="277"/>
      <c r="K67" s="250"/>
      <c r="L67" s="511" t="s">
        <v>105</v>
      </c>
      <c r="M67" s="512"/>
      <c r="N67" s="512"/>
      <c r="O67" s="512"/>
      <c r="P67" s="513"/>
      <c r="Q67" s="385">
        <f>N64+Q64</f>
        <v>22</v>
      </c>
      <c r="R67" s="119"/>
      <c r="S67" s="36"/>
      <c r="T67" s="29"/>
      <c r="U67" s="29"/>
      <c r="V67" s="345"/>
      <c r="W67" s="29"/>
      <c r="X67" s="346"/>
      <c r="Y67" s="346"/>
      <c r="Z67" s="346"/>
      <c r="AA67" s="346"/>
      <c r="AB67" s="346"/>
      <c r="AC67" s="340"/>
      <c r="AD67" s="340"/>
      <c r="AE67" s="340"/>
      <c r="AF67" s="340"/>
      <c r="AG67" s="340"/>
      <c r="AH67" s="340"/>
    </row>
    <row r="68" spans="2:34" s="27" customFormat="1" ht="13.5" customHeight="1" x14ac:dyDescent="0.3">
      <c r="B68" s="250"/>
      <c r="C68" s="511" t="s">
        <v>81</v>
      </c>
      <c r="D68" s="512"/>
      <c r="E68" s="512"/>
      <c r="F68" s="512"/>
      <c r="G68" s="513"/>
      <c r="H68" s="384">
        <f>ROUNDUP(H66/H67,0)</f>
        <v>0</v>
      </c>
      <c r="I68" s="119"/>
      <c r="J68" s="28"/>
      <c r="K68" s="250"/>
      <c r="L68" s="511" t="s">
        <v>24</v>
      </c>
      <c r="M68" s="512"/>
      <c r="N68" s="512"/>
      <c r="O68" s="512"/>
      <c r="P68" s="513"/>
      <c r="Q68" s="384">
        <f>ROUNDUP(Q66/Q67,0)</f>
        <v>0</v>
      </c>
      <c r="R68" s="119"/>
      <c r="S68" s="36"/>
      <c r="T68" s="29"/>
      <c r="U68" s="358"/>
      <c r="V68" s="345"/>
      <c r="W68" s="358"/>
      <c r="X68" s="346"/>
      <c r="Y68" s="346"/>
      <c r="Z68" s="346"/>
      <c r="AA68" s="346"/>
      <c r="AB68" s="346"/>
      <c r="AC68" s="340"/>
      <c r="AD68" s="340"/>
      <c r="AE68" s="340"/>
      <c r="AF68" s="340"/>
      <c r="AG68" s="340"/>
      <c r="AH68" s="340"/>
    </row>
    <row r="69" spans="2:34" s="27" customFormat="1" ht="13.5" customHeight="1" x14ac:dyDescent="0.3">
      <c r="B69" s="250"/>
      <c r="C69" s="511" t="s">
        <v>98</v>
      </c>
      <c r="D69" s="512"/>
      <c r="E69" s="512"/>
      <c r="F69" s="512"/>
      <c r="G69" s="513"/>
      <c r="H69" s="444">
        <v>0.3</v>
      </c>
      <c r="I69" s="119"/>
      <c r="J69" s="28"/>
      <c r="K69" s="250"/>
      <c r="L69" s="511" t="s">
        <v>98</v>
      </c>
      <c r="M69" s="512"/>
      <c r="N69" s="512"/>
      <c r="O69" s="512"/>
      <c r="P69" s="513"/>
      <c r="Q69" s="444">
        <v>0.3</v>
      </c>
      <c r="R69" s="119"/>
      <c r="S69" s="36"/>
      <c r="T69" s="29"/>
      <c r="U69" s="29"/>
      <c r="V69" s="345"/>
      <c r="W69" s="29"/>
      <c r="X69" s="346"/>
      <c r="Y69" s="346"/>
      <c r="Z69" s="346"/>
      <c r="AA69" s="346"/>
      <c r="AB69" s="346"/>
      <c r="AC69" s="340"/>
      <c r="AD69" s="340"/>
      <c r="AE69" s="340"/>
      <c r="AF69" s="340"/>
      <c r="AG69" s="340"/>
      <c r="AH69" s="340"/>
    </row>
    <row r="70" spans="2:34" s="27" customFormat="1" ht="13.5" customHeight="1" x14ac:dyDescent="0.3">
      <c r="B70" s="250"/>
      <c r="C70" s="511" t="s">
        <v>102</v>
      </c>
      <c r="D70" s="512"/>
      <c r="E70" s="512"/>
      <c r="F70" s="512"/>
      <c r="G70" s="513"/>
      <c r="H70" s="385">
        <f>ROUNDUP((+H68*H69),-3)</f>
        <v>0</v>
      </c>
      <c r="I70" s="119"/>
      <c r="J70" s="28"/>
      <c r="K70" s="250"/>
      <c r="L70" s="511" t="s">
        <v>102</v>
      </c>
      <c r="M70" s="512"/>
      <c r="N70" s="512"/>
      <c r="O70" s="512"/>
      <c r="P70" s="513"/>
      <c r="Q70" s="385">
        <f>ROUNDUP((+Q68*Q69),-3)</f>
        <v>0</v>
      </c>
      <c r="R70" s="119"/>
      <c r="S70" s="36"/>
      <c r="T70" s="29"/>
      <c r="U70" s="2"/>
      <c r="V70" s="345"/>
      <c r="W70" s="2"/>
      <c r="X70" s="346"/>
      <c r="Y70" s="346"/>
      <c r="Z70" s="346"/>
      <c r="AA70" s="346"/>
      <c r="AB70" s="346"/>
      <c r="AC70" s="340"/>
      <c r="AD70" s="340"/>
      <c r="AE70" s="340"/>
      <c r="AF70" s="340"/>
      <c r="AG70" s="340"/>
      <c r="AH70" s="340"/>
    </row>
    <row r="71" spans="2:34" ht="14" thickBot="1" x14ac:dyDescent="0.35">
      <c r="B71" s="124"/>
      <c r="C71" s="125"/>
      <c r="D71" s="125"/>
      <c r="E71" s="126"/>
      <c r="F71" s="125"/>
      <c r="G71" s="125"/>
      <c r="H71" s="126" t="s">
        <v>9</v>
      </c>
      <c r="I71" s="127"/>
      <c r="J71" s="191"/>
      <c r="K71" s="124"/>
      <c r="L71" s="125"/>
      <c r="M71" s="125"/>
      <c r="N71" s="126"/>
      <c r="O71" s="125"/>
      <c r="P71" s="125"/>
      <c r="Q71" s="126" t="s">
        <v>9</v>
      </c>
      <c r="R71" s="137"/>
      <c r="V71" s="347"/>
    </row>
    <row r="72" spans="2:34" x14ac:dyDescent="0.3">
      <c r="C72" s="262"/>
      <c r="D72" s="290"/>
      <c r="K72" s="262"/>
      <c r="V72" s="347"/>
    </row>
    <row r="73" spans="2:34" x14ac:dyDescent="0.3">
      <c r="V73" s="347"/>
    </row>
    <row r="74" spans="2:34" x14ac:dyDescent="0.3">
      <c r="V74" s="347"/>
      <c r="W74" s="29"/>
    </row>
    <row r="75" spans="2:34" x14ac:dyDescent="0.3">
      <c r="V75" s="347"/>
    </row>
    <row r="76" spans="2:34" x14ac:dyDescent="0.3">
      <c r="V76" s="347"/>
    </row>
    <row r="77" spans="2:34" x14ac:dyDescent="0.3">
      <c r="U77" s="357"/>
      <c r="V77" s="347"/>
      <c r="W77" s="357"/>
    </row>
    <row r="78" spans="2:34" x14ac:dyDescent="0.3">
      <c r="U78" s="29"/>
      <c r="V78" s="345"/>
      <c r="W78" s="29"/>
    </row>
    <row r="79" spans="2:34" x14ac:dyDescent="0.3">
      <c r="U79" s="358"/>
      <c r="V79" s="345"/>
      <c r="W79" s="358"/>
    </row>
    <row r="80" spans="2:34" x14ac:dyDescent="0.3">
      <c r="U80" s="29"/>
      <c r="V80" s="345"/>
      <c r="W80" s="29"/>
    </row>
    <row r="81" spans="22:22" x14ac:dyDescent="0.3">
      <c r="V81" s="345"/>
    </row>
    <row r="82" spans="22:22" x14ac:dyDescent="0.3">
      <c r="V82" s="347"/>
    </row>
    <row r="83" spans="22:22" x14ac:dyDescent="0.3">
      <c r="V83" s="347"/>
    </row>
    <row r="84" spans="22:22" x14ac:dyDescent="0.3">
      <c r="V84" s="347"/>
    </row>
    <row r="85" spans="22:22" x14ac:dyDescent="0.3">
      <c r="V85" s="347"/>
    </row>
    <row r="86" spans="22:22" x14ac:dyDescent="0.3">
      <c r="V86" s="360"/>
    </row>
    <row r="87" spans="22:22" x14ac:dyDescent="0.3">
      <c r="V87" s="360"/>
    </row>
    <row r="88" spans="22:22" x14ac:dyDescent="0.3">
      <c r="V88" s="360"/>
    </row>
    <row r="89" spans="22:22" x14ac:dyDescent="0.3">
      <c r="V89" s="360"/>
    </row>
    <row r="90" spans="22:22" x14ac:dyDescent="0.3">
      <c r="V90" s="360"/>
    </row>
    <row r="91" spans="22:22" x14ac:dyDescent="0.3">
      <c r="V91" s="360">
        <v>43588</v>
      </c>
    </row>
    <row r="92" spans="22:22" x14ac:dyDescent="0.3">
      <c r="V92" s="360">
        <v>43589</v>
      </c>
    </row>
    <row r="93" spans="22:22" x14ac:dyDescent="0.3">
      <c r="V93" s="360">
        <v>43590</v>
      </c>
    </row>
    <row r="94" spans="22:22" x14ac:dyDescent="0.3">
      <c r="V94" s="360">
        <v>43591</v>
      </c>
    </row>
    <row r="95" spans="22:22" x14ac:dyDescent="0.3">
      <c r="V95" s="360">
        <v>43661</v>
      </c>
    </row>
    <row r="96" spans="22:22" x14ac:dyDescent="0.3">
      <c r="V96" s="360">
        <v>43688</v>
      </c>
    </row>
    <row r="97" spans="22:22" x14ac:dyDescent="0.3">
      <c r="V97" s="360">
        <v>43689</v>
      </c>
    </row>
    <row r="98" spans="22:22" x14ac:dyDescent="0.3">
      <c r="V98" s="360">
        <v>43724</v>
      </c>
    </row>
    <row r="99" spans="22:22" x14ac:dyDescent="0.3">
      <c r="V99" s="360">
        <v>43731</v>
      </c>
    </row>
    <row r="100" spans="22:22" x14ac:dyDescent="0.3">
      <c r="V100" s="360">
        <v>43752</v>
      </c>
    </row>
    <row r="101" spans="22:22" x14ac:dyDescent="0.3">
      <c r="V101" s="360">
        <v>43772</v>
      </c>
    </row>
    <row r="102" spans="22:22" x14ac:dyDescent="0.3">
      <c r="V102" s="360">
        <v>43773</v>
      </c>
    </row>
    <row r="103" spans="22:22" x14ac:dyDescent="0.3">
      <c r="V103" s="360">
        <v>43792</v>
      </c>
    </row>
    <row r="104" spans="22:22" x14ac:dyDescent="0.3">
      <c r="V104" s="360">
        <v>43822</v>
      </c>
    </row>
    <row r="105" spans="22:22" x14ac:dyDescent="0.3">
      <c r="V105" s="360">
        <v>43831</v>
      </c>
    </row>
    <row r="106" spans="22:22" x14ac:dyDescent="0.3">
      <c r="V106" s="360">
        <v>43843</v>
      </c>
    </row>
    <row r="107" spans="22:22" x14ac:dyDescent="0.3">
      <c r="V107" s="360">
        <v>43872</v>
      </c>
    </row>
    <row r="108" spans="22:22" x14ac:dyDescent="0.3">
      <c r="V108" s="360">
        <v>43885</v>
      </c>
    </row>
    <row r="109" spans="22:22" x14ac:dyDescent="0.3">
      <c r="V109" s="360">
        <v>43910</v>
      </c>
    </row>
    <row r="110" spans="22:22" x14ac:dyDescent="0.3">
      <c r="V110" s="360">
        <v>43950</v>
      </c>
    </row>
    <row r="111" spans="22:22" x14ac:dyDescent="0.3">
      <c r="V111" s="360">
        <v>43954</v>
      </c>
    </row>
    <row r="112" spans="22:22" x14ac:dyDescent="0.3">
      <c r="V112" s="360">
        <v>43955</v>
      </c>
    </row>
    <row r="113" spans="22:22" x14ac:dyDescent="0.3">
      <c r="V113" s="360">
        <v>43956</v>
      </c>
    </row>
    <row r="114" spans="22:22" x14ac:dyDescent="0.3">
      <c r="V114" s="360">
        <v>43957</v>
      </c>
    </row>
    <row r="115" spans="22:22" x14ac:dyDescent="0.3">
      <c r="V115" s="360">
        <v>44035</v>
      </c>
    </row>
    <row r="116" spans="22:22" x14ac:dyDescent="0.3">
      <c r="V116" s="360">
        <v>44036</v>
      </c>
    </row>
    <row r="117" spans="22:22" x14ac:dyDescent="0.3">
      <c r="V117" s="360">
        <v>44053</v>
      </c>
    </row>
    <row r="118" spans="22:22" x14ac:dyDescent="0.3">
      <c r="V118" s="360">
        <v>44095</v>
      </c>
    </row>
    <row r="119" spans="22:22" x14ac:dyDescent="0.3">
      <c r="V119" s="360">
        <v>44096</v>
      </c>
    </row>
    <row r="120" spans="22:22" x14ac:dyDescent="0.3">
      <c r="V120" s="360">
        <v>44138</v>
      </c>
    </row>
    <row r="121" spans="22:22" x14ac:dyDescent="0.3">
      <c r="V121" s="360">
        <v>44158</v>
      </c>
    </row>
    <row r="122" spans="22:22" x14ac:dyDescent="0.3">
      <c r="V122" s="360">
        <v>44197</v>
      </c>
    </row>
    <row r="123" spans="22:22" x14ac:dyDescent="0.3">
      <c r="V123" s="360">
        <v>44207</v>
      </c>
    </row>
    <row r="124" spans="22:22" x14ac:dyDescent="0.3">
      <c r="V124" s="360">
        <v>44238</v>
      </c>
    </row>
    <row r="125" spans="22:22" x14ac:dyDescent="0.3">
      <c r="V125" s="360">
        <v>44250</v>
      </c>
    </row>
    <row r="126" spans="22:22" x14ac:dyDescent="0.3">
      <c r="V126" s="360">
        <v>44275</v>
      </c>
    </row>
    <row r="127" spans="22:22" x14ac:dyDescent="0.3">
      <c r="V127" s="360">
        <v>44315</v>
      </c>
    </row>
    <row r="128" spans="22:22" x14ac:dyDescent="0.3">
      <c r="V128" s="360">
        <v>44319</v>
      </c>
    </row>
    <row r="129" spans="22:22" x14ac:dyDescent="0.3">
      <c r="V129" s="360">
        <v>44320</v>
      </c>
    </row>
    <row r="130" spans="22:22" x14ac:dyDescent="0.3">
      <c r="V130" s="360">
        <v>44321</v>
      </c>
    </row>
    <row r="131" spans="22:22" x14ac:dyDescent="0.3">
      <c r="V131" s="360">
        <v>44396</v>
      </c>
    </row>
    <row r="132" spans="22:22" x14ac:dyDescent="0.3">
      <c r="V132" s="360">
        <v>44419</v>
      </c>
    </row>
    <row r="133" spans="22:22" x14ac:dyDescent="0.3">
      <c r="V133" s="360">
        <v>44459</v>
      </c>
    </row>
    <row r="134" spans="22:22" x14ac:dyDescent="0.3">
      <c r="V134" s="360">
        <v>44462</v>
      </c>
    </row>
    <row r="135" spans="22:22" x14ac:dyDescent="0.3">
      <c r="V135" s="360">
        <v>44480</v>
      </c>
    </row>
    <row r="136" spans="22:22" x14ac:dyDescent="0.3">
      <c r="V136" s="360">
        <v>44503</v>
      </c>
    </row>
    <row r="137" spans="22:22" x14ac:dyDescent="0.3">
      <c r="V137" s="360">
        <v>44523</v>
      </c>
    </row>
    <row r="138" spans="22:22" x14ac:dyDescent="0.3">
      <c r="V138" s="360">
        <v>44562</v>
      </c>
    </row>
    <row r="139" spans="22:22" x14ac:dyDescent="0.3">
      <c r="V139" s="360">
        <v>44571</v>
      </c>
    </row>
    <row r="140" spans="22:22" x14ac:dyDescent="0.3">
      <c r="V140" s="360">
        <v>44603</v>
      </c>
    </row>
    <row r="141" spans="22:22" x14ac:dyDescent="0.3">
      <c r="V141" s="360">
        <v>44615</v>
      </c>
    </row>
    <row r="142" spans="22:22" x14ac:dyDescent="0.3">
      <c r="V142" s="360">
        <v>44641</v>
      </c>
    </row>
    <row r="143" spans="22:22" x14ac:dyDescent="0.3">
      <c r="V143" s="360">
        <v>44680</v>
      </c>
    </row>
    <row r="144" spans="22:22" x14ac:dyDescent="0.3">
      <c r="V144" s="360">
        <v>44684</v>
      </c>
    </row>
    <row r="145" spans="22:22" x14ac:dyDescent="0.3">
      <c r="V145" s="360">
        <v>44685</v>
      </c>
    </row>
    <row r="146" spans="22:22" x14ac:dyDescent="0.3">
      <c r="V146" s="360">
        <v>44686</v>
      </c>
    </row>
    <row r="147" spans="22:22" x14ac:dyDescent="0.3">
      <c r="V147" s="360">
        <v>44760</v>
      </c>
    </row>
    <row r="148" spans="22:22" x14ac:dyDescent="0.3">
      <c r="V148" s="360">
        <v>44784</v>
      </c>
    </row>
    <row r="149" spans="22:22" x14ac:dyDescent="0.3">
      <c r="V149" s="360">
        <v>44823</v>
      </c>
    </row>
    <row r="150" spans="22:22" x14ac:dyDescent="0.3">
      <c r="V150" s="360">
        <v>44827</v>
      </c>
    </row>
    <row r="151" spans="22:22" x14ac:dyDescent="0.3">
      <c r="V151" s="360">
        <v>44844</v>
      </c>
    </row>
    <row r="152" spans="22:22" x14ac:dyDescent="0.3">
      <c r="V152" s="360">
        <v>44868</v>
      </c>
    </row>
    <row r="153" spans="22:22" x14ac:dyDescent="0.3">
      <c r="V153" s="360">
        <v>44888</v>
      </c>
    </row>
    <row r="154" spans="22:22" x14ac:dyDescent="0.3">
      <c r="V154" s="360"/>
    </row>
  </sheetData>
  <sheetProtection algorithmName="SHA-512" hashValue="aRSpHghnSHCKr6SwkMsG8DzsxsXz/nWPFawuJOGcV2O3R8uV7umbOfU0XUGRmlgZEcSR5XZnw2+dxFsogqms6w==" saltValue="dnaOKxqc5WkyJdcrIlaXeg==" spinCount="100000" sheet="1" objects="1" scenarios="1"/>
  <mergeCells count="51">
    <mergeCell ref="A1:S1"/>
    <mergeCell ref="C11:E11"/>
    <mergeCell ref="F11:H11"/>
    <mergeCell ref="L11:N11"/>
    <mergeCell ref="O11:Q11"/>
    <mergeCell ref="C51:D51"/>
    <mergeCell ref="F51:G51"/>
    <mergeCell ref="L51:M51"/>
    <mergeCell ref="O51:P51"/>
    <mergeCell ref="C52:D52"/>
    <mergeCell ref="F52:G52"/>
    <mergeCell ref="L52:M52"/>
    <mergeCell ref="O52:P52"/>
    <mergeCell ref="C53:D53"/>
    <mergeCell ref="F53:G53"/>
    <mergeCell ref="L53:M53"/>
    <mergeCell ref="O53:P53"/>
    <mergeCell ref="C54:G54"/>
    <mergeCell ref="L54:P54"/>
    <mergeCell ref="C55:G55"/>
    <mergeCell ref="L55:P55"/>
    <mergeCell ref="C56:G56"/>
    <mergeCell ref="L56:P56"/>
    <mergeCell ref="C57:G57"/>
    <mergeCell ref="L57:P57"/>
    <mergeCell ref="C58:G58"/>
    <mergeCell ref="L58:P58"/>
    <mergeCell ref="C61:I61"/>
    <mergeCell ref="L61:R61"/>
    <mergeCell ref="C63:D63"/>
    <mergeCell ref="F63:G63"/>
    <mergeCell ref="L63:M63"/>
    <mergeCell ref="O63:P63"/>
    <mergeCell ref="C64:D64"/>
    <mergeCell ref="F64:G64"/>
    <mergeCell ref="L64:M64"/>
    <mergeCell ref="O64:P64"/>
    <mergeCell ref="C65:D65"/>
    <mergeCell ref="F65:G65"/>
    <mergeCell ref="L65:M65"/>
    <mergeCell ref="O65:P65"/>
    <mergeCell ref="C69:G69"/>
    <mergeCell ref="L69:P69"/>
    <mergeCell ref="C70:G70"/>
    <mergeCell ref="L70:P70"/>
    <mergeCell ref="C66:G66"/>
    <mergeCell ref="L66:P66"/>
    <mergeCell ref="C67:G67"/>
    <mergeCell ref="L67:P67"/>
    <mergeCell ref="C68:G68"/>
    <mergeCell ref="L68:P68"/>
  </mergeCells>
  <phoneticPr fontId="1"/>
  <conditionalFormatting sqref="C13:C40">
    <cfRule type="expression" dxfId="323" priority="32">
      <formula>TEXT(C13,"aaa")="土"</formula>
    </cfRule>
  </conditionalFormatting>
  <conditionalFormatting sqref="C13:C40">
    <cfRule type="expression" dxfId="322" priority="31">
      <formula>TEXT(C13,"aaa")="日"</formula>
    </cfRule>
  </conditionalFormatting>
  <conditionalFormatting sqref="F13:F41">
    <cfRule type="expression" dxfId="321" priority="30">
      <formula>TEXT(F13,"aaa")="土"</formula>
    </cfRule>
  </conditionalFormatting>
  <conditionalFormatting sqref="F13:F41">
    <cfRule type="expression" dxfId="320" priority="29">
      <formula>TEXT(F13,"aaa")="日"</formula>
    </cfRule>
  </conditionalFormatting>
  <conditionalFormatting sqref="L39:L40">
    <cfRule type="expression" dxfId="319" priority="18">
      <formula>TEXT(L39,"aaa")="土"</formula>
    </cfRule>
  </conditionalFormatting>
  <conditionalFormatting sqref="L39:L40">
    <cfRule type="expression" dxfId="318" priority="17">
      <formula>TEXT(L39,"aaa")="日"</formula>
    </cfRule>
  </conditionalFormatting>
  <conditionalFormatting sqref="O13:O38 O43">
    <cfRule type="expression" dxfId="317" priority="22">
      <formula>TEXT(O13,"aaa")="土"</formula>
    </cfRule>
  </conditionalFormatting>
  <conditionalFormatting sqref="O13:O38 O43">
    <cfRule type="expression" dxfId="316" priority="21">
      <formula>TEXT(O13,"aaa")="日"</formula>
    </cfRule>
  </conditionalFormatting>
  <conditionalFormatting sqref="O41">
    <cfRule type="expression" dxfId="315" priority="12">
      <formula>TEXT(O41,"aaa")="土"</formula>
    </cfRule>
  </conditionalFormatting>
  <conditionalFormatting sqref="O41">
    <cfRule type="expression" dxfId="314" priority="11">
      <formula>TEXT(O41,"aaa")="日"</formula>
    </cfRule>
  </conditionalFormatting>
  <conditionalFormatting sqref="L13:L38">
    <cfRule type="expression" dxfId="313" priority="24">
      <formula>TEXT(L13,"aaa")="土"</formula>
    </cfRule>
  </conditionalFormatting>
  <conditionalFormatting sqref="L13:L38">
    <cfRule type="expression" dxfId="312" priority="23">
      <formula>TEXT(L13,"aaa")="日"</formula>
    </cfRule>
  </conditionalFormatting>
  <conditionalFormatting sqref="O42">
    <cfRule type="expression" dxfId="311" priority="20">
      <formula>TEXT(O42,"aaa")="土"</formula>
    </cfRule>
  </conditionalFormatting>
  <conditionalFormatting sqref="O42">
    <cfRule type="expression" dxfId="310" priority="19">
      <formula>TEXT(O42,"aaa")="日"</formula>
    </cfRule>
  </conditionalFormatting>
  <conditionalFormatting sqref="O39:O40">
    <cfRule type="expression" dxfId="309" priority="14">
      <formula>TEXT(O39,"aaa")="土"</formula>
    </cfRule>
  </conditionalFormatting>
  <conditionalFormatting sqref="O39:O40">
    <cfRule type="expression" dxfId="308" priority="13">
      <formula>TEXT(O39,"aaa")="日"</formula>
    </cfRule>
  </conditionalFormatting>
  <conditionalFormatting sqref="F13:F41 C13:C40 L13:L40 O13:O43">
    <cfRule type="expression" dxfId="307" priority="33">
      <formula>COUNTIF($AM$12:$AM$131,$P13)</formula>
    </cfRule>
  </conditionalFormatting>
  <conditionalFormatting sqref="F42:F43">
    <cfRule type="expression" dxfId="306" priority="9">
      <formula>TEXT(F42,"aaa")="土"</formula>
    </cfRule>
  </conditionalFormatting>
  <conditionalFormatting sqref="F42:F43">
    <cfRule type="expression" dxfId="305" priority="8">
      <formula>TEXT(F42,"aaa")="日"</formula>
    </cfRule>
  </conditionalFormatting>
  <conditionalFormatting sqref="F42:F43">
    <cfRule type="expression" dxfId="304" priority="10">
      <formula>COUNTIF($AM$12:$AM$131,$P42)</formula>
    </cfRule>
  </conditionalFormatting>
  <conditionalFormatting sqref="O41">
    <cfRule type="expression" dxfId="303" priority="7">
      <formula>TEXT(O41,"aaa")="土"</formula>
    </cfRule>
  </conditionalFormatting>
  <conditionalFormatting sqref="O41">
    <cfRule type="expression" dxfId="302" priority="6">
      <formula>TEXT(O41,"aaa")="日"</formula>
    </cfRule>
  </conditionalFormatting>
  <conditionalFormatting sqref="O42:O43">
    <cfRule type="expression" dxfId="301" priority="5">
      <formula>TEXT(O42,"aaa")="土"</formula>
    </cfRule>
  </conditionalFormatting>
  <conditionalFormatting sqref="O42:O43">
    <cfRule type="expression" dxfId="300" priority="4">
      <formula>TEXT(O42,"aaa")="日"</formula>
    </cfRule>
  </conditionalFormatting>
  <conditionalFormatting sqref="L41">
    <cfRule type="expression" dxfId="299" priority="2">
      <formula>TEXT(L41,"aaa")="土"</formula>
    </cfRule>
  </conditionalFormatting>
  <conditionalFormatting sqref="L41">
    <cfRule type="expression" dxfId="298" priority="1">
      <formula>TEXT(L41,"aaa")="日"</formula>
    </cfRule>
  </conditionalFormatting>
  <conditionalFormatting sqref="L41">
    <cfRule type="expression" dxfId="297" priority="3">
      <formula>COUNTIF($AM$12:$AM$131,$P41)</formula>
    </cfRule>
  </conditionalFormatting>
  <dataValidations count="2">
    <dataValidation type="list" allowBlank="1" showInputMessage="1" showErrorMessage="1" sqref="H57 Q57 H69 Q69">
      <formula1>"0.4,0.3"</formula1>
    </dataValidation>
    <dataValidation type="list" allowBlank="1" showInputMessage="1" showErrorMessage="1" sqref="P13:P43 M13:M41 G13:G43 D13:D43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64" orientation="portrait" r:id="rId1"/>
  <colBreaks count="1" manualBreakCount="1">
    <brk id="20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Check Box 4">
              <controlPr defaultSize="0" autoFill="0" autoLine="0" autoPict="0">
                <anchor moveWithCells="1">
                  <from>
                    <xdr:col>5</xdr:col>
                    <xdr:colOff>381000</xdr:colOff>
                    <xdr:row>5</xdr:row>
                    <xdr:rowOff>107950</xdr:rowOff>
                  </from>
                  <to>
                    <xdr:col>5</xdr:col>
                    <xdr:colOff>565150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3" r:id="rId5" name="Check Box 5">
              <controlPr defaultSize="0" autoFill="0" autoLine="0" autoPict="0">
                <anchor moveWithCells="1">
                  <from>
                    <xdr:col>12</xdr:col>
                    <xdr:colOff>184150</xdr:colOff>
                    <xdr:row>5</xdr:row>
                    <xdr:rowOff>95250</xdr:rowOff>
                  </from>
                  <to>
                    <xdr:col>12</xdr:col>
                    <xdr:colOff>355600</xdr:colOff>
                    <xdr:row>5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6FFFF"/>
    <pageSetUpPr fitToPage="1"/>
  </sheetPr>
  <dimension ref="A1:AH154"/>
  <sheetViews>
    <sheetView showGridLines="0" view="pageBreakPreview" zoomScale="55" zoomScaleNormal="75" zoomScaleSheetLayoutView="55" zoomScalePageLayoutView="59" workbookViewId="0">
      <selection activeCell="G13" sqref="G13:H43"/>
    </sheetView>
  </sheetViews>
  <sheetFormatPr defaultColWidth="9" defaultRowHeight="13.5" x14ac:dyDescent="0.3"/>
  <cols>
    <col min="1" max="1" width="1.83203125" style="1" customWidth="1"/>
    <col min="2" max="2" width="6.33203125" style="1" customWidth="1"/>
    <col min="3" max="3" width="9.58203125" style="1" customWidth="1"/>
    <col min="4" max="4" width="5.33203125" style="1" customWidth="1"/>
    <col min="5" max="5" width="12.08203125" style="1" customWidth="1"/>
    <col min="6" max="6" width="9.58203125" style="1" customWidth="1"/>
    <col min="7" max="7" width="5.33203125" style="1" customWidth="1"/>
    <col min="8" max="8" width="12.08203125" style="1" customWidth="1"/>
    <col min="9" max="9" width="5.33203125" style="1" customWidth="1"/>
    <col min="10" max="10" width="1.33203125" style="1" customWidth="1"/>
    <col min="11" max="11" width="5.33203125" style="1" customWidth="1"/>
    <col min="12" max="12" width="9.58203125" style="1" customWidth="1"/>
    <col min="13" max="13" width="5.33203125" style="1" customWidth="1"/>
    <col min="14" max="14" width="12.08203125" style="1" customWidth="1"/>
    <col min="15" max="15" width="9.58203125" style="1" customWidth="1"/>
    <col min="16" max="16" width="5.33203125" style="1" customWidth="1"/>
    <col min="17" max="17" width="12.08203125" style="1" customWidth="1"/>
    <col min="18" max="18" width="5.83203125" style="11" customWidth="1"/>
    <col min="19" max="19" width="2.58203125" style="11" customWidth="1"/>
    <col min="20" max="20" width="0.75" style="1" customWidth="1"/>
    <col min="21" max="21" width="11.75" style="2" customWidth="1"/>
    <col min="22" max="22" width="0.58203125" style="15" customWidth="1"/>
    <col min="23" max="28" width="9" style="2"/>
    <col min="29" max="34" width="9" style="339"/>
    <col min="35" max="16384" width="9" style="1"/>
  </cols>
  <sheetData>
    <row r="1" spans="1:34" ht="22" x14ac:dyDescent="0.3">
      <c r="A1" s="521" t="s">
        <v>50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</row>
    <row r="2" spans="1:34" ht="27" customHeight="1" x14ac:dyDescent="0.3">
      <c r="B2" s="82" t="s">
        <v>28</v>
      </c>
      <c r="D2" s="82"/>
      <c r="G2" s="82"/>
      <c r="K2" s="82" t="s">
        <v>54</v>
      </c>
      <c r="R2" s="1"/>
      <c r="S2" s="1"/>
      <c r="T2" s="11"/>
      <c r="U2" s="10"/>
      <c r="V2" s="2"/>
      <c r="X2" s="15"/>
    </row>
    <row r="3" spans="1:34" ht="23.15" customHeight="1" thickBot="1" x14ac:dyDescent="0.35">
      <c r="B3" s="24" t="s">
        <v>2</v>
      </c>
      <c r="K3" s="99" t="s">
        <v>1</v>
      </c>
      <c r="L3" s="100"/>
      <c r="M3" s="100"/>
      <c r="N3" s="100"/>
      <c r="O3" s="100"/>
      <c r="P3" s="327"/>
      <c r="Q3" s="11"/>
      <c r="R3" s="1"/>
      <c r="S3" s="1"/>
      <c r="T3" s="11"/>
    </row>
    <row r="4" spans="1:34" ht="7.5" customHeight="1" thickTop="1" x14ac:dyDescent="0.3">
      <c r="B4" s="24"/>
      <c r="K4" s="9"/>
      <c r="L4" s="11"/>
      <c r="M4" s="11"/>
      <c r="N4" s="11"/>
      <c r="O4" s="11"/>
      <c r="P4" s="11"/>
      <c r="Q4" s="11"/>
    </row>
    <row r="5" spans="1:34" ht="24.65" customHeight="1" x14ac:dyDescent="0.3">
      <c r="B5" s="24"/>
      <c r="C5" s="292"/>
      <c r="E5" s="91"/>
      <c r="F5" s="11"/>
      <c r="G5" s="11"/>
      <c r="H5" s="11"/>
      <c r="I5" s="11"/>
      <c r="J5" s="11"/>
      <c r="K5" s="9"/>
      <c r="L5" s="11"/>
      <c r="M5" s="11"/>
      <c r="N5" s="11"/>
      <c r="O5" s="11"/>
      <c r="P5" s="11"/>
      <c r="Q5" s="11"/>
    </row>
    <row r="6" spans="1:34" ht="24.65" customHeight="1" x14ac:dyDescent="0.3">
      <c r="B6" s="24"/>
      <c r="C6" s="292"/>
      <c r="E6" s="91"/>
      <c r="F6" s="11"/>
      <c r="G6" s="11"/>
      <c r="H6" s="11"/>
      <c r="I6" s="11"/>
      <c r="J6" s="11"/>
      <c r="K6" s="9"/>
      <c r="L6" s="11"/>
      <c r="M6" s="11"/>
      <c r="N6" s="11"/>
      <c r="O6" s="11"/>
      <c r="P6" s="11"/>
      <c r="Q6" s="11"/>
    </row>
    <row r="7" spans="1:34" ht="3.65" customHeight="1" thickBot="1" x14ac:dyDescent="0.35">
      <c r="B7" s="24"/>
      <c r="K7" s="9"/>
      <c r="L7" s="11"/>
      <c r="M7" s="11"/>
      <c r="N7" s="11"/>
      <c r="O7" s="11"/>
      <c r="P7" s="11"/>
      <c r="Q7" s="11"/>
    </row>
    <row r="8" spans="1:34" ht="25" customHeight="1" thickBot="1" x14ac:dyDescent="0.35">
      <c r="A8" s="11"/>
      <c r="B8" s="252" t="s">
        <v>26</v>
      </c>
      <c r="C8" s="393"/>
      <c r="D8" s="393"/>
      <c r="E8" s="393"/>
      <c r="F8" s="242"/>
      <c r="G8" s="242"/>
      <c r="H8" s="242"/>
      <c r="I8" s="276"/>
      <c r="J8" s="190"/>
      <c r="K8" s="405"/>
      <c r="L8" s="405"/>
      <c r="M8" s="405"/>
      <c r="N8" s="9"/>
      <c r="O8" s="405"/>
      <c r="P8" s="405"/>
      <c r="Q8" s="9"/>
      <c r="R8" s="9"/>
      <c r="S8" s="10"/>
      <c r="T8" s="2"/>
    </row>
    <row r="9" spans="1:34" s="27" customFormat="1" ht="20.149999999999999" customHeight="1" x14ac:dyDescent="0.3">
      <c r="A9" s="98"/>
      <c r="B9" s="244" t="s">
        <v>19</v>
      </c>
      <c r="C9" s="102"/>
      <c r="D9" s="102"/>
      <c r="E9" s="103"/>
      <c r="F9" s="102"/>
      <c r="G9" s="102"/>
      <c r="H9" s="103"/>
      <c r="I9" s="103"/>
      <c r="J9" s="136"/>
      <c r="K9" s="140"/>
      <c r="L9" s="12"/>
      <c r="M9" s="12"/>
      <c r="N9" s="28"/>
      <c r="O9" s="12"/>
      <c r="P9" s="12"/>
      <c r="Q9" s="28"/>
      <c r="R9" s="28"/>
      <c r="S9" s="36"/>
      <c r="T9" s="29"/>
      <c r="U9" s="2"/>
      <c r="V9" s="345"/>
      <c r="W9" s="346"/>
      <c r="X9" s="346"/>
      <c r="Y9" s="346"/>
      <c r="Z9" s="346"/>
      <c r="AA9" s="346"/>
      <c r="AB9" s="346"/>
      <c r="AC9" s="340"/>
      <c r="AD9" s="340"/>
      <c r="AE9" s="340"/>
      <c r="AF9" s="340"/>
      <c r="AG9" s="340"/>
      <c r="AH9" s="340"/>
    </row>
    <row r="10" spans="1:34" ht="6" customHeight="1" x14ac:dyDescent="0.3">
      <c r="B10" s="108"/>
      <c r="C10" s="11"/>
      <c r="D10" s="11"/>
      <c r="E10" s="59"/>
      <c r="F10" s="11"/>
      <c r="G10" s="11"/>
      <c r="H10" s="59"/>
      <c r="I10" s="59"/>
      <c r="J10" s="191"/>
      <c r="K10" s="11"/>
      <c r="L10" s="11"/>
      <c r="M10" s="11"/>
      <c r="N10" s="59"/>
      <c r="O10" s="11"/>
      <c r="P10" s="11"/>
      <c r="Q10" s="59"/>
      <c r="V10" s="347"/>
    </row>
    <row r="11" spans="1:34" s="6" customFormat="1" ht="20.149999999999999" customHeight="1" x14ac:dyDescent="0.3">
      <c r="B11" s="109"/>
      <c r="C11" s="522">
        <f>DATE(2021,2,1)</f>
        <v>44228</v>
      </c>
      <c r="D11" s="522"/>
      <c r="E11" s="522"/>
      <c r="F11" s="522">
        <f>DATE(2021,3,1)</f>
        <v>44256</v>
      </c>
      <c r="G11" s="522"/>
      <c r="H11" s="522"/>
      <c r="I11" s="392"/>
      <c r="J11" s="163"/>
      <c r="K11" s="91"/>
      <c r="L11" s="527"/>
      <c r="M11" s="527"/>
      <c r="N11" s="527"/>
      <c r="O11" s="527"/>
      <c r="P11" s="527"/>
      <c r="Q11" s="527"/>
      <c r="R11" s="395"/>
      <c r="S11" s="33"/>
      <c r="T11" s="5"/>
      <c r="U11" s="2"/>
      <c r="V11" s="348"/>
      <c r="W11" s="2"/>
      <c r="X11" s="349"/>
      <c r="Y11" s="349"/>
      <c r="Z11" s="349"/>
      <c r="AA11" s="349"/>
      <c r="AB11" s="349"/>
      <c r="AC11" s="341"/>
      <c r="AD11" s="341"/>
      <c r="AE11" s="341"/>
      <c r="AF11" s="341"/>
      <c r="AG11" s="341"/>
      <c r="AH11" s="341"/>
    </row>
    <row r="12" spans="1:34" s="19" customFormat="1" ht="20.149999999999999" customHeight="1" thickBot="1" x14ac:dyDescent="0.35">
      <c r="B12" s="109"/>
      <c r="C12" s="365" t="s">
        <v>10</v>
      </c>
      <c r="D12" s="365" t="s">
        <v>13</v>
      </c>
      <c r="E12" s="365" t="s">
        <v>0</v>
      </c>
      <c r="F12" s="441" t="s">
        <v>10</v>
      </c>
      <c r="G12" s="441" t="s">
        <v>13</v>
      </c>
      <c r="H12" s="441" t="s">
        <v>0</v>
      </c>
      <c r="I12" s="392"/>
      <c r="J12" s="163"/>
      <c r="K12" s="91"/>
      <c r="L12" s="395"/>
      <c r="M12" s="395"/>
      <c r="N12" s="395"/>
      <c r="O12" s="395"/>
      <c r="P12" s="395"/>
      <c r="Q12" s="395"/>
      <c r="R12" s="395"/>
      <c r="S12" s="34"/>
      <c r="T12" s="20"/>
      <c r="U12" s="350"/>
      <c r="V12" s="21"/>
      <c r="W12" s="351"/>
      <c r="X12" s="351"/>
      <c r="Y12" s="351"/>
      <c r="Z12" s="351"/>
      <c r="AA12" s="351"/>
      <c r="AB12" s="351"/>
      <c r="AC12" s="342"/>
      <c r="AD12" s="342"/>
      <c r="AE12" s="342"/>
      <c r="AF12" s="342"/>
      <c r="AG12" s="342"/>
      <c r="AH12" s="342"/>
    </row>
    <row r="13" spans="1:34" s="8" customFormat="1" ht="16.5" thickTop="1" x14ac:dyDescent="0.3">
      <c r="B13" s="109"/>
      <c r="C13" s="221">
        <f>C11</f>
        <v>44228</v>
      </c>
      <c r="D13" s="332"/>
      <c r="E13" s="475"/>
      <c r="F13" s="256">
        <f>F11</f>
        <v>44256</v>
      </c>
      <c r="G13" s="257"/>
      <c r="H13" s="478"/>
      <c r="I13" s="104"/>
      <c r="J13" s="404"/>
      <c r="K13" s="91"/>
      <c r="L13" s="416"/>
      <c r="M13" s="415"/>
      <c r="N13" s="416"/>
      <c r="O13" s="416"/>
      <c r="P13" s="28"/>
      <c r="Q13" s="416"/>
      <c r="R13" s="28"/>
      <c r="S13" s="35"/>
      <c r="T13" s="35"/>
      <c r="U13" s="349"/>
      <c r="V13" s="352"/>
      <c r="W13" s="353"/>
      <c r="X13" s="353"/>
      <c r="Y13" s="353"/>
      <c r="Z13" s="353"/>
      <c r="AA13" s="353"/>
      <c r="AB13" s="353"/>
      <c r="AC13" s="343"/>
      <c r="AD13" s="343"/>
      <c r="AE13" s="343"/>
      <c r="AF13" s="343"/>
      <c r="AG13" s="343"/>
      <c r="AH13" s="343"/>
    </row>
    <row r="14" spans="1:34" s="8" customFormat="1" ht="16" x14ac:dyDescent="0.3">
      <c r="B14" s="109"/>
      <c r="C14" s="221">
        <f>C13+1</f>
        <v>44229</v>
      </c>
      <c r="D14" s="332"/>
      <c r="E14" s="475"/>
      <c r="F14" s="258">
        <f>F13+1</f>
        <v>44257</v>
      </c>
      <c r="G14" s="255"/>
      <c r="H14" s="479"/>
      <c r="I14" s="104"/>
      <c r="J14" s="404"/>
      <c r="K14" s="91"/>
      <c r="L14" s="416"/>
      <c r="M14" s="415"/>
      <c r="N14" s="416"/>
      <c r="O14" s="416"/>
      <c r="P14" s="28"/>
      <c r="Q14" s="416"/>
      <c r="R14" s="28"/>
      <c r="S14" s="35"/>
      <c r="T14" s="35"/>
      <c r="U14" s="354"/>
      <c r="V14" s="352"/>
      <c r="W14" s="353"/>
      <c r="X14" s="353"/>
      <c r="Y14" s="353"/>
      <c r="Z14" s="353"/>
      <c r="AA14" s="353"/>
      <c r="AB14" s="353"/>
      <c r="AC14" s="343"/>
      <c r="AD14" s="343"/>
      <c r="AE14" s="343"/>
      <c r="AF14" s="343"/>
      <c r="AG14" s="343"/>
      <c r="AH14" s="343"/>
    </row>
    <row r="15" spans="1:34" s="8" customFormat="1" ht="16" x14ac:dyDescent="0.3">
      <c r="B15" s="109"/>
      <c r="C15" s="221">
        <f t="shared" ref="C15:C40" si="0">C14+1</f>
        <v>44230</v>
      </c>
      <c r="D15" s="332"/>
      <c r="E15" s="475"/>
      <c r="F15" s="258">
        <f t="shared" ref="F15:F43" si="1">F14+1</f>
        <v>44258</v>
      </c>
      <c r="G15" s="255"/>
      <c r="H15" s="479"/>
      <c r="I15" s="104"/>
      <c r="J15" s="404"/>
      <c r="K15" s="91"/>
      <c r="L15" s="416"/>
      <c r="M15" s="415"/>
      <c r="N15" s="416"/>
      <c r="O15" s="416"/>
      <c r="P15" s="28"/>
      <c r="Q15" s="416"/>
      <c r="R15" s="28"/>
      <c r="S15" s="35"/>
      <c r="T15" s="35"/>
      <c r="U15" s="349"/>
      <c r="V15" s="352"/>
      <c r="W15" s="2"/>
      <c r="X15" s="353"/>
      <c r="Y15" s="353"/>
      <c r="Z15" s="353"/>
      <c r="AA15" s="353"/>
      <c r="AB15" s="353"/>
      <c r="AC15" s="343"/>
      <c r="AD15" s="343"/>
      <c r="AE15" s="343"/>
      <c r="AF15" s="343"/>
      <c r="AG15" s="343"/>
      <c r="AH15" s="343"/>
    </row>
    <row r="16" spans="1:34" s="8" customFormat="1" ht="16" x14ac:dyDescent="0.3">
      <c r="B16" s="109"/>
      <c r="C16" s="221">
        <f>C15+1</f>
        <v>44231</v>
      </c>
      <c r="D16" s="332"/>
      <c r="E16" s="475"/>
      <c r="F16" s="258">
        <f>F15+1</f>
        <v>44259</v>
      </c>
      <c r="G16" s="255"/>
      <c r="H16" s="479"/>
      <c r="I16" s="104"/>
      <c r="J16" s="404"/>
      <c r="K16" s="91"/>
      <c r="L16" s="416"/>
      <c r="M16" s="415"/>
      <c r="N16" s="416"/>
      <c r="O16" s="416"/>
      <c r="P16" s="28"/>
      <c r="Q16" s="416"/>
      <c r="R16" s="28"/>
      <c r="S16" s="35"/>
      <c r="T16" s="35"/>
      <c r="U16" s="2"/>
      <c r="V16" s="352"/>
      <c r="W16" s="353"/>
      <c r="X16" s="353"/>
      <c r="Y16" s="353"/>
      <c r="Z16" s="353"/>
      <c r="AA16" s="353"/>
      <c r="AB16" s="353"/>
      <c r="AC16" s="343"/>
      <c r="AD16" s="343"/>
      <c r="AE16" s="343"/>
      <c r="AF16" s="343"/>
      <c r="AG16" s="343"/>
      <c r="AH16" s="343"/>
    </row>
    <row r="17" spans="2:34" s="8" customFormat="1" ht="16" x14ac:dyDescent="0.3">
      <c r="B17" s="109"/>
      <c r="C17" s="221">
        <f t="shared" si="0"/>
        <v>44232</v>
      </c>
      <c r="D17" s="332"/>
      <c r="E17" s="475"/>
      <c r="F17" s="258">
        <f t="shared" si="1"/>
        <v>44260</v>
      </c>
      <c r="G17" s="255"/>
      <c r="H17" s="479"/>
      <c r="I17" s="104"/>
      <c r="J17" s="404"/>
      <c r="K17" s="91"/>
      <c r="L17" s="416"/>
      <c r="M17" s="415"/>
      <c r="N17" s="416"/>
      <c r="O17" s="416"/>
      <c r="P17" s="28"/>
      <c r="Q17" s="416"/>
      <c r="R17" s="28"/>
      <c r="S17" s="35"/>
      <c r="T17" s="35"/>
      <c r="U17" s="355"/>
      <c r="V17" s="352"/>
      <c r="W17" s="353"/>
      <c r="X17" s="353"/>
      <c r="Y17" s="353"/>
      <c r="Z17" s="353"/>
      <c r="AA17" s="353"/>
      <c r="AB17" s="353"/>
      <c r="AC17" s="343"/>
      <c r="AD17" s="343"/>
      <c r="AE17" s="343"/>
      <c r="AF17" s="343"/>
      <c r="AG17" s="343"/>
      <c r="AH17" s="343"/>
    </row>
    <row r="18" spans="2:34" s="8" customFormat="1" ht="16.5" thickBot="1" x14ac:dyDescent="0.35">
      <c r="B18" s="109"/>
      <c r="C18" s="221">
        <f>C17+1</f>
        <v>44233</v>
      </c>
      <c r="D18" s="332"/>
      <c r="E18" s="475"/>
      <c r="F18" s="259">
        <f>F17+1</f>
        <v>44261</v>
      </c>
      <c r="G18" s="260"/>
      <c r="H18" s="480"/>
      <c r="I18" s="104"/>
      <c r="J18" s="404"/>
      <c r="K18" s="91"/>
      <c r="L18" s="416"/>
      <c r="M18" s="415"/>
      <c r="N18" s="416"/>
      <c r="O18" s="416"/>
      <c r="P18" s="28"/>
      <c r="Q18" s="416"/>
      <c r="R18" s="28"/>
      <c r="S18" s="35"/>
      <c r="T18" s="35"/>
      <c r="U18" s="35"/>
      <c r="V18" s="352"/>
      <c r="W18" s="353"/>
      <c r="X18" s="353"/>
      <c r="Y18" s="353"/>
      <c r="Z18" s="353"/>
      <c r="AA18" s="353"/>
      <c r="AB18" s="353"/>
      <c r="AC18" s="343"/>
      <c r="AD18" s="343"/>
      <c r="AE18" s="343"/>
      <c r="AF18" s="343"/>
      <c r="AG18" s="343"/>
      <c r="AH18" s="343"/>
    </row>
    <row r="19" spans="2:34" s="8" customFormat="1" ht="16.5" thickTop="1" x14ac:dyDescent="0.3">
      <c r="B19" s="109"/>
      <c r="C19" s="221">
        <f t="shared" si="0"/>
        <v>44234</v>
      </c>
      <c r="D19" s="332"/>
      <c r="E19" s="476"/>
      <c r="F19" s="261">
        <f t="shared" si="1"/>
        <v>44262</v>
      </c>
      <c r="G19" s="333"/>
      <c r="H19" s="481"/>
      <c r="I19" s="104"/>
      <c r="J19" s="404"/>
      <c r="K19" s="91"/>
      <c r="L19" s="416"/>
      <c r="M19" s="415"/>
      <c r="N19" s="416"/>
      <c r="O19" s="416"/>
      <c r="P19" s="28"/>
      <c r="Q19" s="416"/>
      <c r="R19" s="28"/>
      <c r="S19" s="35"/>
      <c r="T19" s="35"/>
      <c r="U19" s="35"/>
      <c r="V19" s="352"/>
      <c r="W19" s="353"/>
      <c r="X19" s="353"/>
      <c r="Y19" s="353"/>
      <c r="Z19" s="353"/>
      <c r="AA19" s="353"/>
      <c r="AB19" s="353"/>
      <c r="AC19" s="343"/>
      <c r="AD19" s="343"/>
      <c r="AE19" s="343"/>
      <c r="AF19" s="343"/>
      <c r="AG19" s="343"/>
      <c r="AH19" s="343"/>
    </row>
    <row r="20" spans="2:34" s="8" customFormat="1" ht="16" x14ac:dyDescent="0.3">
      <c r="B20" s="109"/>
      <c r="C20" s="221">
        <f t="shared" si="0"/>
        <v>44235</v>
      </c>
      <c r="D20" s="332"/>
      <c r="E20" s="476"/>
      <c r="F20" s="221">
        <f t="shared" si="1"/>
        <v>44263</v>
      </c>
      <c r="G20" s="332"/>
      <c r="H20" s="476"/>
      <c r="I20" s="104"/>
      <c r="J20" s="404"/>
      <c r="K20" s="91"/>
      <c r="L20" s="416"/>
      <c r="M20" s="415"/>
      <c r="N20" s="416"/>
      <c r="O20" s="416"/>
      <c r="P20" s="28"/>
      <c r="Q20" s="416"/>
      <c r="R20" s="28"/>
      <c r="S20" s="35"/>
      <c r="T20" s="35"/>
      <c r="U20" s="35"/>
      <c r="V20" s="352"/>
      <c r="W20" s="349"/>
      <c r="X20" s="353"/>
      <c r="Y20" s="353"/>
      <c r="Z20" s="353"/>
      <c r="AA20" s="353"/>
      <c r="AB20" s="353"/>
      <c r="AC20" s="343"/>
      <c r="AD20" s="343"/>
      <c r="AE20" s="343"/>
      <c r="AF20" s="343"/>
      <c r="AG20" s="343"/>
      <c r="AH20" s="343"/>
    </row>
    <row r="21" spans="2:34" s="8" customFormat="1" ht="16" x14ac:dyDescent="0.3">
      <c r="B21" s="109"/>
      <c r="C21" s="221">
        <f t="shared" si="0"/>
        <v>44236</v>
      </c>
      <c r="D21" s="332"/>
      <c r="E21" s="476"/>
      <c r="F21" s="221">
        <f t="shared" si="1"/>
        <v>44264</v>
      </c>
      <c r="G21" s="332"/>
      <c r="H21" s="476"/>
      <c r="I21" s="104"/>
      <c r="J21" s="404"/>
      <c r="K21" s="91"/>
      <c r="L21" s="416"/>
      <c r="M21" s="415"/>
      <c r="N21" s="416"/>
      <c r="O21" s="416"/>
      <c r="P21" s="28"/>
      <c r="Q21" s="416"/>
      <c r="R21" s="28"/>
      <c r="S21" s="35"/>
      <c r="T21" s="35"/>
      <c r="U21" s="2"/>
      <c r="V21" s="352"/>
      <c r="W21" s="2"/>
      <c r="X21" s="353"/>
      <c r="Y21" s="353"/>
      <c r="Z21" s="353"/>
      <c r="AA21" s="353"/>
      <c r="AB21" s="353"/>
      <c r="AC21" s="343"/>
      <c r="AD21" s="343"/>
      <c r="AE21" s="343"/>
      <c r="AF21" s="343"/>
      <c r="AG21" s="343"/>
      <c r="AH21" s="343"/>
    </row>
    <row r="22" spans="2:34" s="8" customFormat="1" ht="16" x14ac:dyDescent="0.3">
      <c r="B22" s="109"/>
      <c r="C22" s="221">
        <f t="shared" si="0"/>
        <v>44237</v>
      </c>
      <c r="D22" s="332"/>
      <c r="E22" s="476"/>
      <c r="F22" s="221">
        <f t="shared" si="1"/>
        <v>44265</v>
      </c>
      <c r="G22" s="332"/>
      <c r="H22" s="476"/>
      <c r="I22" s="104"/>
      <c r="J22" s="404"/>
      <c r="K22" s="91"/>
      <c r="L22" s="416"/>
      <c r="M22" s="415"/>
      <c r="N22" s="416"/>
      <c r="O22" s="416"/>
      <c r="P22" s="28"/>
      <c r="Q22" s="416"/>
      <c r="R22" s="28"/>
      <c r="S22" s="35"/>
      <c r="T22" s="35"/>
      <c r="U22" s="2"/>
      <c r="V22" s="352"/>
      <c r="W22" s="355"/>
      <c r="X22" s="353"/>
      <c r="Y22" s="353"/>
      <c r="Z22" s="353"/>
      <c r="AA22" s="353"/>
      <c r="AB22" s="353"/>
      <c r="AC22" s="343"/>
      <c r="AD22" s="343"/>
      <c r="AE22" s="343"/>
      <c r="AF22" s="343"/>
      <c r="AG22" s="343"/>
      <c r="AH22" s="343"/>
    </row>
    <row r="23" spans="2:34" s="8" customFormat="1" ht="16" x14ac:dyDescent="0.3">
      <c r="B23" s="109"/>
      <c r="C23" s="221">
        <f t="shared" si="0"/>
        <v>44238</v>
      </c>
      <c r="D23" s="332"/>
      <c r="E23" s="476"/>
      <c r="F23" s="221">
        <f t="shared" si="1"/>
        <v>44266</v>
      </c>
      <c r="G23" s="332"/>
      <c r="H23" s="476"/>
      <c r="I23" s="104"/>
      <c r="J23" s="404"/>
      <c r="K23" s="91"/>
      <c r="L23" s="416"/>
      <c r="M23" s="415"/>
      <c r="N23" s="416"/>
      <c r="O23" s="416"/>
      <c r="P23" s="28"/>
      <c r="Q23" s="416"/>
      <c r="R23" s="28"/>
      <c r="S23" s="35"/>
      <c r="T23" s="35"/>
      <c r="U23" s="35"/>
      <c r="V23" s="352"/>
      <c r="W23" s="353"/>
      <c r="X23" s="353"/>
      <c r="Y23" s="353"/>
      <c r="Z23" s="353"/>
      <c r="AA23" s="353"/>
      <c r="AB23" s="353"/>
      <c r="AC23" s="343"/>
      <c r="AD23" s="343"/>
      <c r="AE23" s="343"/>
      <c r="AF23" s="343"/>
      <c r="AG23" s="343"/>
      <c r="AH23" s="343"/>
    </row>
    <row r="24" spans="2:34" s="8" customFormat="1" ht="16" x14ac:dyDescent="0.3">
      <c r="B24" s="109"/>
      <c r="C24" s="221">
        <f t="shared" si="0"/>
        <v>44239</v>
      </c>
      <c r="D24" s="332"/>
      <c r="E24" s="476"/>
      <c r="F24" s="221">
        <f t="shared" si="1"/>
        <v>44267</v>
      </c>
      <c r="G24" s="332"/>
      <c r="H24" s="476"/>
      <c r="I24" s="104"/>
      <c r="J24" s="404"/>
      <c r="K24" s="91"/>
      <c r="L24" s="416"/>
      <c r="M24" s="415"/>
      <c r="N24" s="416"/>
      <c r="O24" s="416"/>
      <c r="P24" s="28"/>
      <c r="Q24" s="416"/>
      <c r="R24" s="28"/>
      <c r="S24" s="35"/>
      <c r="T24" s="35"/>
      <c r="U24" s="355"/>
      <c r="V24" s="352"/>
      <c r="W24" s="353"/>
      <c r="X24" s="353"/>
      <c r="Y24" s="353"/>
      <c r="Z24" s="353"/>
      <c r="AA24" s="353"/>
      <c r="AB24" s="353"/>
      <c r="AC24" s="343"/>
      <c r="AD24" s="343"/>
      <c r="AE24" s="343"/>
      <c r="AF24" s="343"/>
      <c r="AG24" s="343"/>
      <c r="AH24" s="343"/>
    </row>
    <row r="25" spans="2:34" s="8" customFormat="1" ht="16.5" thickBot="1" x14ac:dyDescent="0.35">
      <c r="B25" s="109"/>
      <c r="C25" s="222">
        <f t="shared" si="0"/>
        <v>44240</v>
      </c>
      <c r="D25" s="337"/>
      <c r="E25" s="477"/>
      <c r="F25" s="221">
        <f t="shared" si="1"/>
        <v>44268</v>
      </c>
      <c r="G25" s="332"/>
      <c r="H25" s="476"/>
      <c r="I25" s="104"/>
      <c r="J25" s="404"/>
      <c r="K25" s="91"/>
      <c r="L25" s="416"/>
      <c r="M25" s="415"/>
      <c r="N25" s="416"/>
      <c r="O25" s="416"/>
      <c r="P25" s="28"/>
      <c r="Q25" s="416"/>
      <c r="R25" s="28"/>
      <c r="S25" s="35"/>
      <c r="T25" s="35"/>
      <c r="U25" s="349"/>
      <c r="V25" s="352"/>
      <c r="W25" s="2"/>
      <c r="X25" s="353"/>
      <c r="Y25" s="353"/>
      <c r="Z25" s="353"/>
      <c r="AA25" s="353"/>
      <c r="AB25" s="353"/>
      <c r="AC25" s="343"/>
      <c r="AD25" s="343"/>
      <c r="AE25" s="343"/>
      <c r="AF25" s="343"/>
      <c r="AG25" s="343"/>
      <c r="AH25" s="343"/>
    </row>
    <row r="26" spans="2:34" s="8" customFormat="1" ht="16.5" thickTop="1" x14ac:dyDescent="0.3">
      <c r="B26" s="109"/>
      <c r="C26" s="256">
        <f t="shared" si="0"/>
        <v>44241</v>
      </c>
      <c r="D26" s="257"/>
      <c r="E26" s="478"/>
      <c r="F26" s="275">
        <f t="shared" si="1"/>
        <v>44269</v>
      </c>
      <c r="G26" s="332"/>
      <c r="H26" s="476"/>
      <c r="I26" s="104"/>
      <c r="J26" s="404"/>
      <c r="K26" s="91"/>
      <c r="L26" s="416"/>
      <c r="M26" s="415"/>
      <c r="N26" s="416"/>
      <c r="O26" s="416"/>
      <c r="P26" s="28"/>
      <c r="Q26" s="416"/>
      <c r="R26" s="28"/>
      <c r="S26" s="35"/>
      <c r="T26" s="35"/>
      <c r="U26" s="354"/>
      <c r="V26" s="352"/>
      <c r="W26" s="2"/>
      <c r="X26" s="353"/>
      <c r="Y26" s="353"/>
      <c r="Z26" s="353"/>
      <c r="AA26" s="353"/>
      <c r="AB26" s="353"/>
      <c r="AC26" s="343"/>
      <c r="AD26" s="343"/>
      <c r="AE26" s="343"/>
      <c r="AF26" s="343"/>
      <c r="AG26" s="343"/>
      <c r="AH26" s="343"/>
    </row>
    <row r="27" spans="2:34" s="8" customFormat="1" ht="16" x14ac:dyDescent="0.3">
      <c r="B27" s="109"/>
      <c r="C27" s="258">
        <f t="shared" si="0"/>
        <v>44242</v>
      </c>
      <c r="D27" s="255"/>
      <c r="E27" s="479"/>
      <c r="F27" s="275">
        <f t="shared" si="1"/>
        <v>44270</v>
      </c>
      <c r="G27" s="332"/>
      <c r="H27" s="476"/>
      <c r="I27" s="104"/>
      <c r="J27" s="404"/>
      <c r="K27" s="91"/>
      <c r="L27" s="416"/>
      <c r="M27" s="415"/>
      <c r="N27" s="416"/>
      <c r="O27" s="416"/>
      <c r="P27" s="28"/>
      <c r="Q27" s="416"/>
      <c r="R27" s="28"/>
      <c r="S27" s="35"/>
      <c r="T27" s="35"/>
      <c r="U27" s="349"/>
      <c r="V27" s="352"/>
      <c r="W27" s="2"/>
      <c r="X27" s="353"/>
      <c r="Y27" s="353"/>
      <c r="Z27" s="353"/>
      <c r="AA27" s="353"/>
      <c r="AB27" s="353"/>
      <c r="AC27" s="343"/>
      <c r="AD27" s="343"/>
      <c r="AE27" s="343"/>
      <c r="AF27" s="343"/>
      <c r="AG27" s="343"/>
      <c r="AH27" s="343"/>
    </row>
    <row r="28" spans="2:34" s="8" customFormat="1" ht="16" x14ac:dyDescent="0.3">
      <c r="B28" s="109"/>
      <c r="C28" s="258">
        <f t="shared" si="0"/>
        <v>44243</v>
      </c>
      <c r="D28" s="255"/>
      <c r="E28" s="479"/>
      <c r="F28" s="275">
        <f t="shared" si="1"/>
        <v>44271</v>
      </c>
      <c r="G28" s="332"/>
      <c r="H28" s="476"/>
      <c r="I28" s="104"/>
      <c r="J28" s="404"/>
      <c r="K28" s="91"/>
      <c r="L28" s="416"/>
      <c r="M28" s="415"/>
      <c r="N28" s="416"/>
      <c r="O28" s="416"/>
      <c r="P28" s="28"/>
      <c r="Q28" s="416"/>
      <c r="R28" s="28"/>
      <c r="S28" s="35"/>
      <c r="T28" s="35"/>
      <c r="U28" s="2"/>
      <c r="V28" s="352"/>
      <c r="W28" s="2"/>
      <c r="X28" s="353"/>
      <c r="Y28" s="353"/>
      <c r="Z28" s="353"/>
      <c r="AA28" s="353"/>
      <c r="AB28" s="353"/>
      <c r="AC28" s="343"/>
      <c r="AD28" s="343"/>
      <c r="AE28" s="343"/>
      <c r="AF28" s="343"/>
      <c r="AG28" s="343"/>
      <c r="AH28" s="343"/>
    </row>
    <row r="29" spans="2:34" s="8" customFormat="1" ht="16" x14ac:dyDescent="0.3">
      <c r="B29" s="109"/>
      <c r="C29" s="258">
        <f t="shared" si="0"/>
        <v>44244</v>
      </c>
      <c r="D29" s="255"/>
      <c r="E29" s="479"/>
      <c r="F29" s="275">
        <f t="shared" si="1"/>
        <v>44272</v>
      </c>
      <c r="G29" s="332"/>
      <c r="H29" s="476"/>
      <c r="I29" s="104"/>
      <c r="J29" s="404"/>
      <c r="K29" s="91"/>
      <c r="L29" s="416"/>
      <c r="M29" s="415"/>
      <c r="N29" s="416"/>
      <c r="O29" s="416"/>
      <c r="P29" s="28"/>
      <c r="Q29" s="416"/>
      <c r="R29" s="28"/>
      <c r="S29" s="35"/>
      <c r="T29" s="35"/>
      <c r="U29" s="355"/>
      <c r="V29" s="356"/>
      <c r="W29" s="350"/>
      <c r="X29" s="353"/>
      <c r="Y29" s="353"/>
      <c r="Z29" s="353"/>
      <c r="AA29" s="353"/>
      <c r="AB29" s="353"/>
      <c r="AC29" s="343"/>
      <c r="AD29" s="343"/>
      <c r="AE29" s="343"/>
      <c r="AF29" s="343"/>
      <c r="AG29" s="343"/>
      <c r="AH29" s="343"/>
    </row>
    <row r="30" spans="2:34" s="8" customFormat="1" ht="16" x14ac:dyDescent="0.3">
      <c r="B30" s="109"/>
      <c r="C30" s="258">
        <f t="shared" si="0"/>
        <v>44245</v>
      </c>
      <c r="D30" s="255"/>
      <c r="E30" s="479"/>
      <c r="F30" s="275">
        <f t="shared" si="1"/>
        <v>44273</v>
      </c>
      <c r="G30" s="332"/>
      <c r="H30" s="476"/>
      <c r="I30" s="104"/>
      <c r="J30" s="404"/>
      <c r="K30" s="91"/>
      <c r="L30" s="416"/>
      <c r="M30" s="415"/>
      <c r="N30" s="416"/>
      <c r="O30" s="416"/>
      <c r="P30" s="28"/>
      <c r="Q30" s="416"/>
      <c r="R30" s="28"/>
      <c r="S30" s="35"/>
      <c r="T30" s="35"/>
      <c r="U30" s="35"/>
      <c r="V30" s="356"/>
      <c r="W30" s="349"/>
      <c r="X30" s="353"/>
      <c r="Y30" s="353"/>
      <c r="Z30" s="353"/>
      <c r="AA30" s="353"/>
      <c r="AB30" s="353"/>
      <c r="AC30" s="343"/>
      <c r="AD30" s="343"/>
      <c r="AE30" s="343"/>
      <c r="AF30" s="343"/>
      <c r="AG30" s="343"/>
      <c r="AH30" s="343"/>
    </row>
    <row r="31" spans="2:34" s="8" customFormat="1" ht="16" x14ac:dyDescent="0.3">
      <c r="B31" s="109"/>
      <c r="C31" s="258">
        <f t="shared" si="0"/>
        <v>44246</v>
      </c>
      <c r="D31" s="255"/>
      <c r="E31" s="479"/>
      <c r="F31" s="275">
        <f t="shared" si="1"/>
        <v>44274</v>
      </c>
      <c r="G31" s="332"/>
      <c r="H31" s="476"/>
      <c r="I31" s="104"/>
      <c r="J31" s="404"/>
      <c r="K31" s="91"/>
      <c r="L31" s="416"/>
      <c r="M31" s="415"/>
      <c r="N31" s="416"/>
      <c r="O31" s="416"/>
      <c r="P31" s="28"/>
      <c r="Q31" s="416"/>
      <c r="R31" s="28"/>
      <c r="S31" s="35"/>
      <c r="T31" s="35"/>
      <c r="U31" s="35"/>
      <c r="V31" s="356"/>
      <c r="W31" s="354"/>
      <c r="X31" s="353"/>
      <c r="Y31" s="353"/>
      <c r="Z31" s="353"/>
      <c r="AA31" s="353"/>
      <c r="AB31" s="353"/>
      <c r="AC31" s="343"/>
      <c r="AD31" s="343"/>
      <c r="AE31" s="343"/>
      <c r="AF31" s="343"/>
      <c r="AG31" s="343"/>
      <c r="AH31" s="343"/>
    </row>
    <row r="32" spans="2:34" s="8" customFormat="1" ht="16" x14ac:dyDescent="0.3">
      <c r="B32" s="109"/>
      <c r="C32" s="258">
        <f t="shared" si="0"/>
        <v>44247</v>
      </c>
      <c r="D32" s="255"/>
      <c r="E32" s="479"/>
      <c r="F32" s="275">
        <f t="shared" si="1"/>
        <v>44275</v>
      </c>
      <c r="G32" s="332"/>
      <c r="H32" s="476"/>
      <c r="I32" s="104"/>
      <c r="J32" s="404"/>
      <c r="K32" s="91"/>
      <c r="L32" s="416"/>
      <c r="M32" s="415"/>
      <c r="N32" s="416"/>
      <c r="O32" s="416"/>
      <c r="P32" s="28"/>
      <c r="Q32" s="416"/>
      <c r="R32" s="28"/>
      <c r="S32" s="35"/>
      <c r="T32" s="35"/>
      <c r="U32" s="2"/>
      <c r="V32" s="356"/>
      <c r="W32" s="349"/>
      <c r="X32" s="353"/>
      <c r="Y32" s="353"/>
      <c r="Z32" s="353"/>
      <c r="AA32" s="353"/>
      <c r="AB32" s="353"/>
      <c r="AC32" s="343"/>
      <c r="AD32" s="343"/>
      <c r="AE32" s="343"/>
      <c r="AF32" s="343"/>
      <c r="AG32" s="343"/>
      <c r="AH32" s="343"/>
    </row>
    <row r="33" spans="1:34" s="8" customFormat="1" ht="16" x14ac:dyDescent="0.3">
      <c r="B33" s="109"/>
      <c r="C33" s="363">
        <f t="shared" si="0"/>
        <v>44248</v>
      </c>
      <c r="D33" s="255"/>
      <c r="E33" s="479"/>
      <c r="F33" s="275">
        <f t="shared" si="1"/>
        <v>44276</v>
      </c>
      <c r="G33" s="332"/>
      <c r="H33" s="476"/>
      <c r="I33" s="104"/>
      <c r="J33" s="404"/>
      <c r="K33" s="91"/>
      <c r="L33" s="416"/>
      <c r="M33" s="415"/>
      <c r="N33" s="416"/>
      <c r="O33" s="416"/>
      <c r="P33" s="28"/>
      <c r="Q33" s="416"/>
      <c r="R33" s="28"/>
      <c r="S33" s="35"/>
      <c r="T33" s="35"/>
      <c r="U33" s="2"/>
      <c r="V33" s="356"/>
      <c r="W33" s="2"/>
      <c r="X33" s="353"/>
      <c r="Y33" s="353"/>
      <c r="Z33" s="353"/>
      <c r="AA33" s="353"/>
      <c r="AB33" s="353"/>
      <c r="AC33" s="343"/>
      <c r="AD33" s="343"/>
      <c r="AE33" s="343"/>
      <c r="AF33" s="343"/>
      <c r="AG33" s="343"/>
      <c r="AH33" s="343"/>
    </row>
    <row r="34" spans="1:34" s="8" customFormat="1" ht="16" x14ac:dyDescent="0.3">
      <c r="B34" s="109"/>
      <c r="C34" s="363">
        <f t="shared" si="0"/>
        <v>44249</v>
      </c>
      <c r="D34" s="255"/>
      <c r="E34" s="479"/>
      <c r="F34" s="275">
        <f t="shared" si="1"/>
        <v>44277</v>
      </c>
      <c r="G34" s="332"/>
      <c r="H34" s="476"/>
      <c r="I34" s="104"/>
      <c r="J34" s="404"/>
      <c r="K34" s="91"/>
      <c r="L34" s="416"/>
      <c r="M34" s="415"/>
      <c r="N34" s="416"/>
      <c r="O34" s="416"/>
      <c r="P34" s="28"/>
      <c r="Q34" s="416"/>
      <c r="R34" s="28"/>
      <c r="S34" s="35"/>
      <c r="T34" s="35"/>
      <c r="U34" s="2"/>
      <c r="V34" s="356"/>
      <c r="W34" s="2"/>
      <c r="X34" s="353"/>
      <c r="Y34" s="353"/>
      <c r="Z34" s="353"/>
      <c r="AA34" s="353"/>
      <c r="AB34" s="353"/>
      <c r="AC34" s="343"/>
      <c r="AD34" s="343"/>
      <c r="AE34" s="343"/>
      <c r="AF34" s="343"/>
      <c r="AG34" s="343"/>
      <c r="AH34" s="343"/>
    </row>
    <row r="35" spans="1:34" s="8" customFormat="1" ht="16" x14ac:dyDescent="0.3">
      <c r="B35" s="109"/>
      <c r="C35" s="363">
        <f t="shared" si="0"/>
        <v>44250</v>
      </c>
      <c r="D35" s="255"/>
      <c r="E35" s="479"/>
      <c r="F35" s="275">
        <f t="shared" si="1"/>
        <v>44278</v>
      </c>
      <c r="G35" s="332"/>
      <c r="H35" s="476"/>
      <c r="I35" s="104"/>
      <c r="J35" s="404"/>
      <c r="K35" s="91"/>
      <c r="L35" s="416"/>
      <c r="M35" s="415"/>
      <c r="N35" s="416"/>
      <c r="O35" s="416"/>
      <c r="P35" s="28"/>
      <c r="Q35" s="416"/>
      <c r="R35" s="28"/>
      <c r="S35" s="35"/>
      <c r="T35" s="35"/>
      <c r="U35" s="357"/>
      <c r="V35" s="356"/>
      <c r="W35" s="2"/>
      <c r="X35" s="353"/>
      <c r="Y35" s="353"/>
      <c r="Z35" s="353"/>
      <c r="AA35" s="353"/>
      <c r="AB35" s="353"/>
      <c r="AC35" s="343"/>
      <c r="AD35" s="343"/>
      <c r="AE35" s="343"/>
      <c r="AF35" s="343"/>
      <c r="AG35" s="343"/>
      <c r="AH35" s="343"/>
    </row>
    <row r="36" spans="1:34" s="8" customFormat="1" ht="16" x14ac:dyDescent="0.3">
      <c r="B36" s="109"/>
      <c r="C36" s="363">
        <f t="shared" si="0"/>
        <v>44251</v>
      </c>
      <c r="D36" s="255"/>
      <c r="E36" s="479"/>
      <c r="F36" s="275">
        <f t="shared" si="1"/>
        <v>44279</v>
      </c>
      <c r="G36" s="332"/>
      <c r="H36" s="476"/>
      <c r="I36" s="104"/>
      <c r="J36" s="404"/>
      <c r="K36" s="91"/>
      <c r="L36" s="416"/>
      <c r="M36" s="415"/>
      <c r="N36" s="416"/>
      <c r="O36" s="416"/>
      <c r="P36" s="28"/>
      <c r="Q36" s="416"/>
      <c r="R36" s="28"/>
      <c r="S36" s="35"/>
      <c r="T36" s="35"/>
      <c r="U36" s="29"/>
      <c r="V36" s="356"/>
      <c r="W36" s="2"/>
      <c r="X36" s="353"/>
      <c r="Y36" s="353"/>
      <c r="Z36" s="353"/>
      <c r="AA36" s="353"/>
      <c r="AB36" s="353"/>
      <c r="AC36" s="343"/>
      <c r="AD36" s="343"/>
      <c r="AE36" s="343"/>
      <c r="AF36" s="343"/>
      <c r="AG36" s="343"/>
      <c r="AH36" s="343"/>
    </row>
    <row r="37" spans="1:34" s="8" customFormat="1" ht="16" x14ac:dyDescent="0.3">
      <c r="B37" s="109"/>
      <c r="C37" s="364">
        <f t="shared" si="0"/>
        <v>44252</v>
      </c>
      <c r="D37" s="255"/>
      <c r="E37" s="479"/>
      <c r="F37" s="275">
        <f t="shared" si="1"/>
        <v>44280</v>
      </c>
      <c r="G37" s="332"/>
      <c r="H37" s="476"/>
      <c r="I37" s="104"/>
      <c r="J37" s="404"/>
      <c r="K37" s="91"/>
      <c r="L37" s="416"/>
      <c r="M37" s="415"/>
      <c r="N37" s="416"/>
      <c r="O37" s="416"/>
      <c r="P37" s="28"/>
      <c r="Q37" s="416"/>
      <c r="R37" s="28"/>
      <c r="S37" s="35"/>
      <c r="T37" s="35"/>
      <c r="U37" s="358"/>
      <c r="V37" s="356"/>
      <c r="W37" s="2"/>
      <c r="X37" s="353"/>
      <c r="Y37" s="353"/>
      <c r="Z37" s="353"/>
      <c r="AA37" s="353"/>
      <c r="AB37" s="353"/>
      <c r="AC37" s="343"/>
      <c r="AD37" s="343"/>
      <c r="AE37" s="343"/>
      <c r="AF37" s="343"/>
      <c r="AG37" s="343"/>
      <c r="AH37" s="343"/>
    </row>
    <row r="38" spans="1:34" s="8" customFormat="1" ht="16" x14ac:dyDescent="0.3">
      <c r="B38" s="109"/>
      <c r="C38" s="364">
        <f t="shared" si="0"/>
        <v>44253</v>
      </c>
      <c r="D38" s="255"/>
      <c r="E38" s="479"/>
      <c r="F38" s="275">
        <f t="shared" si="1"/>
        <v>44281</v>
      </c>
      <c r="G38" s="332"/>
      <c r="H38" s="476"/>
      <c r="I38" s="104"/>
      <c r="J38" s="404"/>
      <c r="K38" s="91"/>
      <c r="L38" s="416"/>
      <c r="M38" s="415"/>
      <c r="N38" s="416"/>
      <c r="O38" s="416"/>
      <c r="P38" s="28"/>
      <c r="Q38" s="416"/>
      <c r="R38" s="28"/>
      <c r="S38" s="35"/>
      <c r="T38" s="35"/>
      <c r="U38" s="29"/>
      <c r="V38" s="356"/>
      <c r="W38" s="2"/>
      <c r="X38" s="353"/>
      <c r="Y38" s="353"/>
      <c r="Z38" s="353"/>
      <c r="AA38" s="353"/>
      <c r="AB38" s="353"/>
      <c r="AC38" s="343"/>
      <c r="AD38" s="343"/>
      <c r="AE38" s="343"/>
      <c r="AF38" s="343"/>
      <c r="AG38" s="343"/>
      <c r="AH38" s="343"/>
    </row>
    <row r="39" spans="1:34" s="8" customFormat="1" ht="16" x14ac:dyDescent="0.3">
      <c r="B39" s="109"/>
      <c r="C39" s="364">
        <f t="shared" si="0"/>
        <v>44254</v>
      </c>
      <c r="D39" s="255"/>
      <c r="E39" s="479"/>
      <c r="F39" s="275">
        <f t="shared" si="1"/>
        <v>44282</v>
      </c>
      <c r="G39" s="332"/>
      <c r="H39" s="476"/>
      <c r="I39" s="104"/>
      <c r="J39" s="404"/>
      <c r="K39" s="91"/>
      <c r="L39" s="416"/>
      <c r="M39" s="415"/>
      <c r="N39" s="416"/>
      <c r="O39" s="416"/>
      <c r="P39" s="28"/>
      <c r="Q39" s="416"/>
      <c r="R39" s="28"/>
      <c r="S39" s="35"/>
      <c r="T39" s="35"/>
      <c r="U39" s="2"/>
      <c r="V39" s="356"/>
      <c r="W39" s="350"/>
      <c r="X39" s="353"/>
      <c r="Y39" s="353"/>
      <c r="Z39" s="353"/>
      <c r="AA39" s="353"/>
      <c r="AB39" s="353"/>
      <c r="AC39" s="343"/>
      <c r="AD39" s="343"/>
      <c r="AE39" s="343"/>
      <c r="AF39" s="343"/>
      <c r="AG39" s="343"/>
      <c r="AH39" s="343"/>
    </row>
    <row r="40" spans="1:34" s="8" customFormat="1" ht="16.5" thickBot="1" x14ac:dyDescent="0.35">
      <c r="B40" s="109"/>
      <c r="C40" s="440">
        <f t="shared" si="0"/>
        <v>44255</v>
      </c>
      <c r="D40" s="260"/>
      <c r="E40" s="480"/>
      <c r="F40" s="275">
        <f t="shared" si="1"/>
        <v>44283</v>
      </c>
      <c r="G40" s="332"/>
      <c r="H40" s="476"/>
      <c r="I40" s="104"/>
      <c r="J40" s="404"/>
      <c r="K40" s="91"/>
      <c r="L40" s="416"/>
      <c r="M40" s="415"/>
      <c r="N40" s="416"/>
      <c r="O40" s="416"/>
      <c r="P40" s="28"/>
      <c r="Q40" s="416"/>
      <c r="R40" s="28"/>
      <c r="S40" s="35"/>
      <c r="T40" s="35"/>
      <c r="U40" s="2"/>
      <c r="V40" s="356"/>
      <c r="W40" s="349"/>
      <c r="X40" s="353"/>
      <c r="Y40" s="353"/>
      <c r="Z40" s="353"/>
      <c r="AA40" s="353"/>
      <c r="AB40" s="353"/>
      <c r="AC40" s="343"/>
      <c r="AD40" s="343"/>
      <c r="AE40" s="343"/>
      <c r="AF40" s="343"/>
      <c r="AG40" s="343"/>
      <c r="AH40" s="343"/>
    </row>
    <row r="41" spans="1:34" s="8" customFormat="1" ht="16.5" thickTop="1" x14ac:dyDescent="0.3">
      <c r="B41" s="109"/>
      <c r="C41" s="331"/>
      <c r="D41" s="165"/>
      <c r="E41" s="439"/>
      <c r="F41" s="221">
        <f t="shared" si="1"/>
        <v>44284</v>
      </c>
      <c r="G41" s="332"/>
      <c r="H41" s="476"/>
      <c r="I41" s="104"/>
      <c r="J41" s="404"/>
      <c r="K41" s="91"/>
      <c r="L41" s="330"/>
      <c r="M41" s="330"/>
      <c r="N41" s="330"/>
      <c r="O41" s="416"/>
      <c r="P41" s="28"/>
      <c r="Q41" s="416"/>
      <c r="R41" s="28"/>
      <c r="S41" s="35"/>
      <c r="T41" s="35"/>
      <c r="U41" s="35"/>
      <c r="V41" s="356"/>
      <c r="W41" s="354"/>
      <c r="X41" s="353"/>
      <c r="Y41" s="353"/>
      <c r="Z41" s="353"/>
      <c r="AA41" s="353"/>
      <c r="AB41" s="353"/>
      <c r="AC41" s="343"/>
      <c r="AD41" s="343"/>
      <c r="AE41" s="343"/>
      <c r="AF41" s="343"/>
      <c r="AG41" s="343"/>
      <c r="AH41" s="343"/>
    </row>
    <row r="42" spans="1:34" s="8" customFormat="1" ht="16" x14ac:dyDescent="0.3">
      <c r="B42" s="109"/>
      <c r="C42" s="331"/>
      <c r="D42" s="165"/>
      <c r="E42" s="331"/>
      <c r="F42" s="221">
        <f t="shared" si="1"/>
        <v>44285</v>
      </c>
      <c r="G42" s="332"/>
      <c r="H42" s="476"/>
      <c r="I42" s="104"/>
      <c r="J42" s="404"/>
      <c r="K42" s="91"/>
      <c r="L42" s="330"/>
      <c r="M42" s="330"/>
      <c r="N42" s="330"/>
      <c r="O42" s="416"/>
      <c r="P42" s="28"/>
      <c r="Q42" s="416"/>
      <c r="R42" s="28"/>
      <c r="S42" s="35"/>
      <c r="T42" s="35"/>
      <c r="U42" s="35"/>
      <c r="V42" s="356"/>
      <c r="W42" s="349"/>
      <c r="X42" s="353"/>
      <c r="Y42" s="353"/>
      <c r="Z42" s="353"/>
      <c r="AA42" s="353"/>
      <c r="AB42" s="353"/>
      <c r="AC42" s="343"/>
      <c r="AD42" s="343"/>
      <c r="AE42" s="343"/>
      <c r="AF42" s="343"/>
      <c r="AG42" s="343"/>
      <c r="AH42" s="343"/>
    </row>
    <row r="43" spans="1:34" s="8" customFormat="1" ht="16" x14ac:dyDescent="0.3">
      <c r="B43" s="109"/>
      <c r="C43" s="331"/>
      <c r="D43" s="165"/>
      <c r="E43" s="331"/>
      <c r="F43" s="221">
        <f t="shared" si="1"/>
        <v>44286</v>
      </c>
      <c r="G43" s="332"/>
      <c r="H43" s="476"/>
      <c r="I43" s="104"/>
      <c r="J43" s="404"/>
      <c r="K43" s="91"/>
      <c r="L43" s="330"/>
      <c r="M43" s="330"/>
      <c r="N43" s="330"/>
      <c r="O43" s="416"/>
      <c r="P43" s="28"/>
      <c r="Q43" s="416"/>
      <c r="R43" s="28"/>
      <c r="S43" s="35"/>
      <c r="T43" s="35"/>
      <c r="U43" s="35"/>
      <c r="V43" s="356"/>
      <c r="W43" s="2"/>
      <c r="X43" s="353"/>
      <c r="Y43" s="353"/>
      <c r="Z43" s="353"/>
      <c r="AA43" s="353"/>
      <c r="AB43" s="353"/>
      <c r="AC43" s="343"/>
      <c r="AD43" s="343"/>
      <c r="AE43" s="343"/>
      <c r="AF43" s="343"/>
      <c r="AG43" s="343"/>
      <c r="AH43" s="343"/>
    </row>
    <row r="44" spans="1:34" s="8" customFormat="1" ht="5.25" customHeight="1" x14ac:dyDescent="0.3">
      <c r="B44" s="109"/>
      <c r="C44" s="91"/>
      <c r="D44" s="91"/>
      <c r="E44" s="91"/>
      <c r="F44" s="91"/>
      <c r="G44" s="91"/>
      <c r="H44" s="91"/>
      <c r="I44" s="104"/>
      <c r="J44" s="404"/>
      <c r="K44" s="91"/>
      <c r="L44" s="97"/>
      <c r="M44" s="97"/>
      <c r="N44" s="97"/>
      <c r="O44" s="97"/>
      <c r="P44" s="97"/>
      <c r="Q44" s="97"/>
      <c r="R44" s="28"/>
      <c r="S44" s="35"/>
      <c r="T44" s="35"/>
      <c r="U44" s="35"/>
      <c r="V44" s="356"/>
      <c r="W44" s="355"/>
      <c r="X44" s="353"/>
      <c r="Y44" s="353"/>
      <c r="Z44" s="353"/>
      <c r="AA44" s="353"/>
      <c r="AB44" s="353"/>
      <c r="AC44" s="343"/>
      <c r="AD44" s="343"/>
      <c r="AE44" s="343"/>
      <c r="AF44" s="343"/>
      <c r="AG44" s="343"/>
      <c r="AH44" s="343"/>
    </row>
    <row r="45" spans="1:34" ht="9" customHeight="1" thickBot="1" x14ac:dyDescent="0.35">
      <c r="A45" s="11"/>
      <c r="B45" s="245" t="e">
        <f>+DATE(B8,4,1)</f>
        <v>#VALUE!</v>
      </c>
      <c r="C45" s="147"/>
      <c r="D45" s="147"/>
      <c r="E45" s="147"/>
      <c r="F45" s="147"/>
      <c r="G45" s="147"/>
      <c r="H45" s="147"/>
      <c r="I45" s="147"/>
      <c r="J45" s="190"/>
      <c r="K45" s="182"/>
      <c r="L45" s="417"/>
      <c r="M45" s="417"/>
      <c r="N45" s="95"/>
      <c r="O45" s="417"/>
      <c r="P45" s="417"/>
      <c r="Q45" s="95"/>
      <c r="R45" s="95"/>
      <c r="S45" s="10"/>
      <c r="T45" s="10"/>
      <c r="U45" s="10"/>
      <c r="V45" s="90"/>
    </row>
    <row r="46" spans="1:34" s="27" customFormat="1" x14ac:dyDescent="0.3">
      <c r="A46" s="98"/>
      <c r="B46" s="246" t="s">
        <v>95</v>
      </c>
      <c r="C46" s="12"/>
      <c r="D46" s="12"/>
      <c r="E46" s="28"/>
      <c r="F46" s="12"/>
      <c r="G46" s="12"/>
      <c r="H46" s="28"/>
      <c r="I46" s="28"/>
      <c r="J46" s="136"/>
      <c r="K46" s="143"/>
      <c r="L46" s="12"/>
      <c r="M46" s="12"/>
      <c r="N46" s="28"/>
      <c r="O46" s="12"/>
      <c r="P46" s="12"/>
      <c r="Q46" s="28"/>
      <c r="R46" s="28"/>
      <c r="S46" s="36"/>
      <c r="T46" s="36"/>
      <c r="U46" s="36"/>
      <c r="V46" s="359"/>
      <c r="W46" s="346"/>
      <c r="X46" s="346"/>
      <c r="Y46" s="346"/>
      <c r="Z46" s="346"/>
      <c r="AA46" s="346"/>
      <c r="AB46" s="346"/>
      <c r="AC46" s="340"/>
      <c r="AD46" s="340"/>
      <c r="AE46" s="340"/>
      <c r="AF46" s="340"/>
      <c r="AG46" s="340"/>
      <c r="AH46" s="340"/>
    </row>
    <row r="47" spans="1:34" ht="8.5" customHeight="1" x14ac:dyDescent="0.3">
      <c r="B47" s="108"/>
      <c r="I47" s="11"/>
      <c r="J47" s="108"/>
      <c r="K47" s="11"/>
      <c r="L47" s="74"/>
      <c r="M47" s="74"/>
      <c r="N47" s="74"/>
      <c r="O47" s="74"/>
      <c r="P47" s="74"/>
      <c r="Q47" s="74"/>
      <c r="R47" s="74"/>
      <c r="T47" s="11"/>
      <c r="U47" s="10"/>
      <c r="V47" s="356"/>
    </row>
    <row r="48" spans="1:34" s="8" customFormat="1" ht="15" x14ac:dyDescent="0.3">
      <c r="B48" s="437" t="s">
        <v>4</v>
      </c>
      <c r="D48" s="12"/>
      <c r="E48" s="28"/>
      <c r="F48" s="12"/>
      <c r="G48" s="12"/>
      <c r="H48" s="28"/>
      <c r="I48" s="28"/>
      <c r="J48" s="136"/>
      <c r="K48" s="60"/>
      <c r="L48" s="140"/>
      <c r="M48" s="12"/>
      <c r="N48" s="28"/>
      <c r="O48" s="12"/>
      <c r="P48" s="12"/>
      <c r="Q48" s="28"/>
      <c r="R48" s="28"/>
      <c r="S48" s="35"/>
      <c r="T48" s="7"/>
      <c r="U48" s="7"/>
      <c r="V48" s="347"/>
      <c r="W48" s="353"/>
      <c r="X48" s="353"/>
      <c r="Y48" s="353"/>
      <c r="Z48" s="353"/>
      <c r="AA48" s="353"/>
      <c r="AB48" s="353"/>
      <c r="AC48" s="343"/>
      <c r="AD48" s="343"/>
      <c r="AE48" s="343"/>
      <c r="AF48" s="343"/>
      <c r="AG48" s="343"/>
      <c r="AH48" s="343"/>
    </row>
    <row r="49" spans="2:34" x14ac:dyDescent="0.3">
      <c r="B49" s="108"/>
      <c r="C49" s="11" t="s">
        <v>113</v>
      </c>
      <c r="D49" s="11"/>
      <c r="E49" s="25"/>
      <c r="F49" s="11"/>
      <c r="G49" s="11"/>
      <c r="H49" s="25"/>
      <c r="I49" s="25"/>
      <c r="J49" s="134"/>
      <c r="K49" s="11"/>
      <c r="L49" s="74"/>
      <c r="M49" s="76"/>
      <c r="N49" s="77"/>
      <c r="O49" s="76"/>
      <c r="P49" s="76"/>
      <c r="Q49" s="77"/>
      <c r="R49" s="77"/>
      <c r="V49" s="347"/>
    </row>
    <row r="50" spans="2:34" s="27" customFormat="1" ht="14" thickBot="1" x14ac:dyDescent="0.35">
      <c r="B50" s="118"/>
      <c r="C50" s="101" t="s">
        <v>187</v>
      </c>
      <c r="D50" s="12"/>
      <c r="E50" s="28"/>
      <c r="F50" s="12"/>
      <c r="G50" s="12"/>
      <c r="H50" s="28"/>
      <c r="I50" s="28"/>
      <c r="J50" s="136"/>
      <c r="K50" s="98"/>
      <c r="L50" s="101"/>
      <c r="M50" s="12"/>
      <c r="N50" s="28"/>
      <c r="O50" s="12"/>
      <c r="P50" s="12"/>
      <c r="Q50" s="28"/>
      <c r="R50" s="28"/>
      <c r="S50" s="36"/>
      <c r="T50" s="29"/>
      <c r="U50" s="29"/>
      <c r="V50" s="345"/>
      <c r="W50" s="2"/>
      <c r="X50" s="346"/>
      <c r="Y50" s="346"/>
      <c r="Z50" s="346"/>
      <c r="AA50" s="346"/>
      <c r="AB50" s="346"/>
      <c r="AC50" s="340"/>
      <c r="AD50" s="340"/>
      <c r="AE50" s="340"/>
      <c r="AF50" s="340"/>
      <c r="AG50" s="340"/>
      <c r="AH50" s="340"/>
    </row>
    <row r="51" spans="2:34" s="8" customFormat="1" ht="15.5" thickBot="1" x14ac:dyDescent="0.35">
      <c r="B51" s="248"/>
      <c r="C51" s="518" t="s">
        <v>188</v>
      </c>
      <c r="D51" s="519"/>
      <c r="E51" s="381">
        <f>SUM(E13:E40)</f>
        <v>0</v>
      </c>
      <c r="F51" s="520" t="s">
        <v>189</v>
      </c>
      <c r="G51" s="519"/>
      <c r="H51" s="381">
        <f>SUM(H13:H43)</f>
        <v>0</v>
      </c>
      <c r="I51" s="7"/>
      <c r="J51" s="406"/>
      <c r="K51" s="398"/>
      <c r="L51" s="525"/>
      <c r="M51" s="525"/>
      <c r="N51" s="408"/>
      <c r="O51" s="525"/>
      <c r="P51" s="525"/>
      <c r="Q51" s="408"/>
      <c r="R51" s="28"/>
      <c r="S51" s="35"/>
      <c r="T51" s="7"/>
      <c r="U51" s="7"/>
      <c r="V51" s="347"/>
      <c r="W51" s="2"/>
      <c r="X51" s="353"/>
      <c r="Y51" s="353"/>
      <c r="Z51" s="353"/>
      <c r="AA51" s="353"/>
      <c r="AB51" s="353"/>
      <c r="AC51" s="343"/>
      <c r="AD51" s="343"/>
      <c r="AE51" s="343"/>
      <c r="AF51" s="343"/>
      <c r="AG51" s="343"/>
      <c r="AH51" s="343"/>
    </row>
    <row r="52" spans="2:34" s="8" customFormat="1" x14ac:dyDescent="0.3">
      <c r="B52" s="249"/>
      <c r="C52" s="514" t="s">
        <v>56</v>
      </c>
      <c r="D52" s="515"/>
      <c r="E52" s="382">
        <f>(28-E53)</f>
        <v>28</v>
      </c>
      <c r="F52" s="514" t="s">
        <v>108</v>
      </c>
      <c r="G52" s="515"/>
      <c r="H52" s="382">
        <f>31-H53</f>
        <v>31</v>
      </c>
      <c r="I52" s="7"/>
      <c r="J52" s="406"/>
      <c r="K52" s="394"/>
      <c r="L52" s="524"/>
      <c r="M52" s="524"/>
      <c r="N52" s="409"/>
      <c r="O52" s="524"/>
      <c r="P52" s="524"/>
      <c r="Q52" s="409"/>
      <c r="R52" s="28"/>
      <c r="S52" s="35"/>
      <c r="T52" s="7"/>
      <c r="U52" s="7"/>
      <c r="V52" s="347"/>
      <c r="W52" s="2"/>
      <c r="X52" s="353"/>
      <c r="Y52" s="353"/>
      <c r="Z52" s="353"/>
      <c r="AA52" s="353"/>
      <c r="AB52" s="353"/>
      <c r="AC52" s="343"/>
      <c r="AD52" s="343"/>
      <c r="AE52" s="343"/>
      <c r="AF52" s="343"/>
      <c r="AG52" s="343"/>
      <c r="AH52" s="343"/>
    </row>
    <row r="53" spans="2:34" s="8" customFormat="1" ht="16" x14ac:dyDescent="0.3">
      <c r="B53" s="249"/>
      <c r="C53" s="514" t="s">
        <v>57</v>
      </c>
      <c r="D53" s="515"/>
      <c r="E53" s="383">
        <f>COUNTIF(D13:D40,"○")</f>
        <v>0</v>
      </c>
      <c r="F53" s="514" t="s">
        <v>109</v>
      </c>
      <c r="G53" s="515"/>
      <c r="H53" s="382">
        <f>COUNTIF(G13:G43,"○")</f>
        <v>0</v>
      </c>
      <c r="I53" s="7"/>
      <c r="J53" s="406"/>
      <c r="K53" s="394"/>
      <c r="L53" s="524"/>
      <c r="M53" s="524"/>
      <c r="N53" s="409"/>
      <c r="O53" s="524"/>
      <c r="P53" s="524"/>
      <c r="Q53" s="409"/>
      <c r="R53" s="28"/>
      <c r="S53" s="35"/>
      <c r="T53" s="7"/>
      <c r="U53" s="7"/>
      <c r="V53" s="347"/>
      <c r="W53" s="350"/>
      <c r="X53" s="353"/>
      <c r="Y53" s="353"/>
      <c r="Z53" s="353"/>
      <c r="AA53" s="353"/>
      <c r="AB53" s="353"/>
      <c r="AC53" s="343"/>
      <c r="AD53" s="343"/>
      <c r="AE53" s="343"/>
      <c r="AF53" s="343"/>
      <c r="AG53" s="343"/>
      <c r="AH53" s="343"/>
    </row>
    <row r="54" spans="2:34" ht="16" x14ac:dyDescent="0.3">
      <c r="B54" s="250"/>
      <c r="C54" s="511" t="s">
        <v>63</v>
      </c>
      <c r="D54" s="512"/>
      <c r="E54" s="512"/>
      <c r="F54" s="512"/>
      <c r="G54" s="513"/>
      <c r="H54" s="384">
        <f>E51+H51</f>
        <v>0</v>
      </c>
      <c r="I54" s="58"/>
      <c r="J54" s="407"/>
      <c r="K54" s="396"/>
      <c r="L54" s="523"/>
      <c r="M54" s="523"/>
      <c r="N54" s="523"/>
      <c r="O54" s="523"/>
      <c r="P54" s="523"/>
      <c r="Q54" s="410"/>
      <c r="R54" s="397"/>
      <c r="S54" s="308"/>
      <c r="T54" s="308"/>
      <c r="U54" s="10"/>
      <c r="V54" s="347"/>
      <c r="W54" s="349"/>
    </row>
    <row r="55" spans="2:34" ht="16" x14ac:dyDescent="0.3">
      <c r="B55" s="250"/>
      <c r="C55" s="511" t="s">
        <v>59</v>
      </c>
      <c r="D55" s="512"/>
      <c r="E55" s="512"/>
      <c r="F55" s="512"/>
      <c r="G55" s="513"/>
      <c r="H55" s="385">
        <f>E52+H52</f>
        <v>59</v>
      </c>
      <c r="I55" s="37"/>
      <c r="J55" s="132"/>
      <c r="K55" s="396"/>
      <c r="L55" s="523"/>
      <c r="M55" s="523"/>
      <c r="N55" s="523"/>
      <c r="O55" s="523"/>
      <c r="P55" s="523"/>
      <c r="Q55" s="411"/>
      <c r="R55" s="74"/>
      <c r="V55" s="347"/>
      <c r="W55" s="354"/>
    </row>
    <row r="56" spans="2:34" x14ac:dyDescent="0.3">
      <c r="B56" s="250"/>
      <c r="C56" s="511" t="s">
        <v>166</v>
      </c>
      <c r="D56" s="512"/>
      <c r="E56" s="512"/>
      <c r="F56" s="512"/>
      <c r="G56" s="513"/>
      <c r="H56" s="384">
        <f>ROUNDUP(H54/H55,0)</f>
        <v>0</v>
      </c>
      <c r="I56" s="37"/>
      <c r="J56" s="132"/>
      <c r="K56" s="396"/>
      <c r="L56" s="523"/>
      <c r="M56" s="523"/>
      <c r="N56" s="523"/>
      <c r="O56" s="523"/>
      <c r="P56" s="523"/>
      <c r="Q56" s="410"/>
      <c r="R56" s="74"/>
      <c r="V56" s="347"/>
    </row>
    <row r="57" spans="2:34" x14ac:dyDescent="0.3">
      <c r="B57" s="250"/>
      <c r="C57" s="511" t="s">
        <v>98</v>
      </c>
      <c r="D57" s="512"/>
      <c r="E57" s="512"/>
      <c r="F57" s="512"/>
      <c r="G57" s="513"/>
      <c r="H57" s="444">
        <v>0.3</v>
      </c>
      <c r="I57" s="37"/>
      <c r="J57" s="132"/>
      <c r="K57" s="396"/>
      <c r="L57" s="523"/>
      <c r="M57" s="523"/>
      <c r="N57" s="523"/>
      <c r="O57" s="523"/>
      <c r="P57" s="523"/>
      <c r="Q57" s="412"/>
      <c r="R57" s="74"/>
      <c r="V57" s="347"/>
    </row>
    <row r="58" spans="2:34" ht="16" x14ac:dyDescent="0.3">
      <c r="B58" s="250"/>
      <c r="C58" s="511" t="s">
        <v>102</v>
      </c>
      <c r="D58" s="512"/>
      <c r="E58" s="512"/>
      <c r="F58" s="512"/>
      <c r="G58" s="513"/>
      <c r="H58" s="385">
        <f>ROUNDUP((+H56*H57),-3)</f>
        <v>0</v>
      </c>
      <c r="I58" s="37"/>
      <c r="J58" s="132"/>
      <c r="K58" s="396"/>
      <c r="L58" s="523"/>
      <c r="M58" s="523"/>
      <c r="N58" s="523"/>
      <c r="O58" s="523"/>
      <c r="P58" s="523"/>
      <c r="Q58" s="411"/>
      <c r="R58" s="74"/>
      <c r="V58" s="347"/>
    </row>
    <row r="59" spans="2:34" ht="14" thickBot="1" x14ac:dyDescent="0.35">
      <c r="B59" s="169"/>
      <c r="C59" s="101"/>
      <c r="D59" s="11"/>
      <c r="E59" s="59"/>
      <c r="F59" s="39"/>
      <c r="G59" s="39"/>
      <c r="H59" s="40" t="s">
        <v>9</v>
      </c>
      <c r="I59" s="170"/>
      <c r="J59" s="132"/>
      <c r="K59" s="11"/>
      <c r="L59" s="74"/>
      <c r="M59" s="74"/>
      <c r="N59" s="78"/>
      <c r="O59" s="74"/>
      <c r="P59" s="74"/>
      <c r="Q59" s="78"/>
      <c r="R59" s="74"/>
      <c r="U59" s="358"/>
      <c r="V59" s="347"/>
    </row>
    <row r="60" spans="2:34" ht="15" x14ac:dyDescent="0.3">
      <c r="B60" s="253" t="s">
        <v>140</v>
      </c>
      <c r="C60" s="418"/>
      <c r="D60" s="38"/>
      <c r="E60" s="38"/>
      <c r="F60" s="11"/>
      <c r="G60" s="11"/>
      <c r="H60" s="11"/>
      <c r="J60" s="108"/>
      <c r="K60" s="413"/>
      <c r="L60" s="74"/>
      <c r="M60" s="74"/>
      <c r="N60" s="74"/>
      <c r="O60" s="74"/>
      <c r="P60" s="74"/>
      <c r="Q60" s="74"/>
      <c r="R60" s="74"/>
      <c r="V60" s="347"/>
    </row>
    <row r="61" spans="2:34" ht="34.5" customHeight="1" x14ac:dyDescent="0.3">
      <c r="B61" s="108"/>
      <c r="C61" s="516" t="s">
        <v>117</v>
      </c>
      <c r="D61" s="516"/>
      <c r="E61" s="516"/>
      <c r="F61" s="516"/>
      <c r="G61" s="516"/>
      <c r="H61" s="516"/>
      <c r="I61" s="517"/>
      <c r="J61" s="108"/>
      <c r="K61" s="11"/>
      <c r="L61" s="526"/>
      <c r="M61" s="526"/>
      <c r="N61" s="526"/>
      <c r="O61" s="526"/>
      <c r="P61" s="526"/>
      <c r="Q61" s="526"/>
      <c r="R61" s="526"/>
      <c r="V61" s="347"/>
    </row>
    <row r="62" spans="2:34" ht="14" thickBot="1" x14ac:dyDescent="0.35">
      <c r="B62" s="247"/>
      <c r="C62" s="101" t="s">
        <v>190</v>
      </c>
      <c r="D62" s="11"/>
      <c r="E62" s="13"/>
      <c r="F62" s="26"/>
      <c r="G62" s="11"/>
      <c r="H62" s="11"/>
      <c r="J62" s="108"/>
      <c r="K62" s="101"/>
      <c r="L62" s="101"/>
      <c r="M62" s="76"/>
      <c r="N62" s="77"/>
      <c r="O62" s="76"/>
      <c r="P62" s="76"/>
      <c r="Q62" s="77"/>
      <c r="R62" s="74"/>
      <c r="V62" s="347"/>
    </row>
    <row r="63" spans="2:34" ht="15.5" thickBot="1" x14ac:dyDescent="0.35">
      <c r="B63" s="248"/>
      <c r="C63" s="518" t="s">
        <v>191</v>
      </c>
      <c r="D63" s="519"/>
      <c r="E63" s="381">
        <f>SUM(E26:E40)</f>
        <v>0</v>
      </c>
      <c r="F63" s="520" t="s">
        <v>192</v>
      </c>
      <c r="G63" s="519"/>
      <c r="H63" s="381">
        <f>SUM(H13:H18)</f>
        <v>0</v>
      </c>
      <c r="I63" s="286"/>
      <c r="J63" s="108"/>
      <c r="K63" s="398"/>
      <c r="L63" s="525"/>
      <c r="M63" s="525"/>
      <c r="N63" s="408"/>
      <c r="O63" s="525"/>
      <c r="P63" s="525"/>
      <c r="Q63" s="408"/>
      <c r="R63" s="397"/>
      <c r="S63" s="308"/>
      <c r="T63" s="308"/>
      <c r="V63" s="347"/>
      <c r="W63" s="29"/>
    </row>
    <row r="64" spans="2:34" x14ac:dyDescent="0.3">
      <c r="B64" s="249"/>
      <c r="C64" s="514" t="s">
        <v>56</v>
      </c>
      <c r="D64" s="515"/>
      <c r="E64" s="386">
        <f>15-E65</f>
        <v>15</v>
      </c>
      <c r="F64" s="514" t="s">
        <v>108</v>
      </c>
      <c r="G64" s="515"/>
      <c r="H64" s="386">
        <f>6-H65</f>
        <v>6</v>
      </c>
      <c r="I64" s="25"/>
      <c r="J64" s="134"/>
      <c r="K64" s="394"/>
      <c r="L64" s="524"/>
      <c r="M64" s="524"/>
      <c r="N64" s="409"/>
      <c r="O64" s="524"/>
      <c r="P64" s="524"/>
      <c r="Q64" s="409"/>
      <c r="R64" s="77"/>
      <c r="V64" s="347"/>
    </row>
    <row r="65" spans="2:34" s="8" customFormat="1" x14ac:dyDescent="0.3">
      <c r="B65" s="249"/>
      <c r="C65" s="514" t="s">
        <v>57</v>
      </c>
      <c r="D65" s="515"/>
      <c r="E65" s="382">
        <f>COUNTIF(D26:D40,"○")</f>
        <v>0</v>
      </c>
      <c r="F65" s="514" t="s">
        <v>109</v>
      </c>
      <c r="G65" s="515"/>
      <c r="H65" s="382">
        <f>COUNTIF(G13:G18,"○")</f>
        <v>0</v>
      </c>
      <c r="I65" s="104"/>
      <c r="J65" s="404"/>
      <c r="K65" s="394"/>
      <c r="L65" s="524"/>
      <c r="M65" s="524"/>
      <c r="N65" s="409"/>
      <c r="O65" s="524"/>
      <c r="P65" s="524"/>
      <c r="Q65" s="409"/>
      <c r="R65" s="28"/>
      <c r="S65" s="35"/>
      <c r="T65" s="7"/>
      <c r="U65" s="2"/>
      <c r="V65" s="347"/>
      <c r="W65" s="2"/>
      <c r="X65" s="353"/>
      <c r="Y65" s="353"/>
      <c r="Z65" s="353"/>
      <c r="AA65" s="353"/>
      <c r="AB65" s="353"/>
      <c r="AC65" s="343"/>
      <c r="AD65" s="343"/>
      <c r="AE65" s="343"/>
      <c r="AF65" s="343"/>
      <c r="AG65" s="343"/>
      <c r="AH65" s="343"/>
    </row>
    <row r="66" spans="2:34" s="8" customFormat="1" x14ac:dyDescent="0.3">
      <c r="B66" s="250"/>
      <c r="C66" s="511" t="s">
        <v>141</v>
      </c>
      <c r="D66" s="512"/>
      <c r="E66" s="512"/>
      <c r="F66" s="512"/>
      <c r="G66" s="513"/>
      <c r="H66" s="384">
        <f>E63+H63</f>
        <v>0</v>
      </c>
      <c r="I66" s="58"/>
      <c r="J66" s="407"/>
      <c r="K66" s="396"/>
      <c r="L66" s="523"/>
      <c r="M66" s="523"/>
      <c r="N66" s="523"/>
      <c r="O66" s="523"/>
      <c r="P66" s="523"/>
      <c r="Q66" s="410"/>
      <c r="R66" s="28"/>
      <c r="S66" s="35"/>
      <c r="T66" s="7"/>
      <c r="U66" s="357"/>
      <c r="V66" s="347"/>
      <c r="W66" s="357"/>
      <c r="X66" s="353"/>
      <c r="Y66" s="353"/>
      <c r="Z66" s="353"/>
      <c r="AA66" s="353"/>
      <c r="AB66" s="353"/>
      <c r="AC66" s="343"/>
      <c r="AD66" s="343"/>
      <c r="AE66" s="343"/>
      <c r="AF66" s="343"/>
      <c r="AG66" s="343"/>
      <c r="AH66" s="343"/>
    </row>
    <row r="67" spans="2:34" s="27" customFormat="1" ht="13.5" customHeight="1" x14ac:dyDescent="0.3">
      <c r="B67" s="250"/>
      <c r="C67" s="511" t="s">
        <v>167</v>
      </c>
      <c r="D67" s="512"/>
      <c r="E67" s="512"/>
      <c r="F67" s="512"/>
      <c r="G67" s="513"/>
      <c r="H67" s="385">
        <f>E64+H64</f>
        <v>21</v>
      </c>
      <c r="I67" s="28"/>
      <c r="J67" s="136"/>
      <c r="K67" s="396"/>
      <c r="L67" s="523"/>
      <c r="M67" s="523"/>
      <c r="N67" s="523"/>
      <c r="O67" s="523"/>
      <c r="P67" s="523"/>
      <c r="Q67" s="411"/>
      <c r="R67" s="28"/>
      <c r="S67" s="36"/>
      <c r="T67" s="29"/>
      <c r="U67" s="29"/>
      <c r="V67" s="345"/>
      <c r="W67" s="29"/>
      <c r="X67" s="346"/>
      <c r="Y67" s="346"/>
      <c r="Z67" s="346"/>
      <c r="AA67" s="346"/>
      <c r="AB67" s="346"/>
      <c r="AC67" s="340"/>
      <c r="AD67" s="340"/>
      <c r="AE67" s="340"/>
      <c r="AF67" s="340"/>
      <c r="AG67" s="340"/>
      <c r="AH67" s="340"/>
    </row>
    <row r="68" spans="2:34" s="27" customFormat="1" ht="13.5" customHeight="1" x14ac:dyDescent="0.3">
      <c r="B68" s="250"/>
      <c r="C68" s="511" t="s">
        <v>168</v>
      </c>
      <c r="D68" s="512"/>
      <c r="E68" s="512"/>
      <c r="F68" s="512"/>
      <c r="G68" s="513"/>
      <c r="H68" s="384">
        <f>ROUNDUP(H66/H67,0)</f>
        <v>0</v>
      </c>
      <c r="I68" s="119"/>
      <c r="J68" s="28"/>
      <c r="K68" s="396"/>
      <c r="L68" s="523"/>
      <c r="M68" s="523"/>
      <c r="N68" s="523"/>
      <c r="O68" s="523"/>
      <c r="P68" s="523"/>
      <c r="Q68" s="410"/>
      <c r="R68" s="28"/>
      <c r="S68" s="36"/>
      <c r="T68" s="29"/>
      <c r="U68" s="358"/>
      <c r="V68" s="345"/>
      <c r="W68" s="358"/>
      <c r="X68" s="346"/>
      <c r="Y68" s="346"/>
      <c r="Z68" s="346"/>
      <c r="AA68" s="346"/>
      <c r="AB68" s="346"/>
      <c r="AC68" s="340"/>
      <c r="AD68" s="340"/>
      <c r="AE68" s="340"/>
      <c r="AF68" s="340"/>
      <c r="AG68" s="340"/>
      <c r="AH68" s="340"/>
    </row>
    <row r="69" spans="2:34" s="27" customFormat="1" ht="13.5" customHeight="1" x14ac:dyDescent="0.3">
      <c r="B69" s="250"/>
      <c r="C69" s="511" t="s">
        <v>98</v>
      </c>
      <c r="D69" s="512"/>
      <c r="E69" s="512"/>
      <c r="F69" s="512"/>
      <c r="G69" s="513"/>
      <c r="H69" s="444">
        <v>0.3</v>
      </c>
      <c r="I69" s="119"/>
      <c r="J69" s="28"/>
      <c r="K69" s="396"/>
      <c r="L69" s="523"/>
      <c r="M69" s="523"/>
      <c r="N69" s="523"/>
      <c r="O69" s="523"/>
      <c r="P69" s="523"/>
      <c r="Q69" s="412"/>
      <c r="R69" s="28"/>
      <c r="S69" s="36"/>
      <c r="T69" s="29"/>
      <c r="U69" s="29"/>
      <c r="V69" s="345"/>
      <c r="W69" s="29"/>
      <c r="X69" s="346"/>
      <c r="Y69" s="346"/>
      <c r="Z69" s="346"/>
      <c r="AA69" s="346"/>
      <c r="AB69" s="346"/>
      <c r="AC69" s="340"/>
      <c r="AD69" s="340"/>
      <c r="AE69" s="340"/>
      <c r="AF69" s="340"/>
      <c r="AG69" s="340"/>
      <c r="AH69" s="340"/>
    </row>
    <row r="70" spans="2:34" s="27" customFormat="1" ht="13.5" customHeight="1" x14ac:dyDescent="0.3">
      <c r="B70" s="250"/>
      <c r="C70" s="511" t="s">
        <v>102</v>
      </c>
      <c r="D70" s="512"/>
      <c r="E70" s="512"/>
      <c r="F70" s="512"/>
      <c r="G70" s="513"/>
      <c r="H70" s="385">
        <f>ROUNDUP((+H68*H69),-3)</f>
        <v>0</v>
      </c>
      <c r="I70" s="119"/>
      <c r="J70" s="28"/>
      <c r="K70" s="396"/>
      <c r="L70" s="523"/>
      <c r="M70" s="523"/>
      <c r="N70" s="523"/>
      <c r="O70" s="523"/>
      <c r="P70" s="523"/>
      <c r="Q70" s="411"/>
      <c r="R70" s="28"/>
      <c r="S70" s="36"/>
      <c r="T70" s="29"/>
      <c r="U70" s="2"/>
      <c r="V70" s="345"/>
      <c r="W70" s="2"/>
      <c r="X70" s="346"/>
      <c r="Y70" s="346"/>
      <c r="Z70" s="346"/>
      <c r="AA70" s="346"/>
      <c r="AB70" s="346"/>
      <c r="AC70" s="340"/>
      <c r="AD70" s="340"/>
      <c r="AE70" s="340"/>
      <c r="AF70" s="340"/>
      <c r="AG70" s="340"/>
      <c r="AH70" s="340"/>
    </row>
    <row r="71" spans="2:34" ht="14" thickBot="1" x14ac:dyDescent="0.35">
      <c r="B71" s="124"/>
      <c r="C71" s="125"/>
      <c r="D71" s="125"/>
      <c r="E71" s="126"/>
      <c r="F71" s="125"/>
      <c r="G71" s="125"/>
      <c r="H71" s="126" t="s">
        <v>9</v>
      </c>
      <c r="I71" s="127"/>
      <c r="J71" s="191"/>
      <c r="K71" s="11"/>
      <c r="L71" s="74"/>
      <c r="M71" s="74"/>
      <c r="N71" s="78"/>
      <c r="O71" s="74"/>
      <c r="P71" s="74"/>
      <c r="Q71" s="78"/>
      <c r="R71" s="74"/>
      <c r="V71" s="347"/>
    </row>
    <row r="72" spans="2:34" x14ac:dyDescent="0.3">
      <c r="C72" s="262"/>
      <c r="D72" s="290"/>
      <c r="K72" s="414"/>
      <c r="L72" s="11"/>
      <c r="M72" s="11"/>
      <c r="N72" s="11"/>
      <c r="O72" s="11"/>
      <c r="P72" s="11"/>
      <c r="Q72" s="11"/>
      <c r="V72" s="347"/>
    </row>
    <row r="73" spans="2:34" x14ac:dyDescent="0.3">
      <c r="V73" s="347"/>
    </row>
    <row r="74" spans="2:34" x14ac:dyDescent="0.3">
      <c r="V74" s="347"/>
      <c r="W74" s="29"/>
    </row>
    <row r="75" spans="2:34" x14ac:dyDescent="0.3">
      <c r="V75" s="347"/>
    </row>
    <row r="76" spans="2:34" x14ac:dyDescent="0.3">
      <c r="V76" s="347"/>
    </row>
    <row r="77" spans="2:34" x14ac:dyDescent="0.3">
      <c r="U77" s="357"/>
      <c r="V77" s="347"/>
      <c r="W77" s="357"/>
    </row>
    <row r="78" spans="2:34" x14ac:dyDescent="0.3">
      <c r="U78" s="29"/>
      <c r="V78" s="345"/>
      <c r="W78" s="29"/>
    </row>
    <row r="79" spans="2:34" x14ac:dyDescent="0.3">
      <c r="U79" s="358"/>
      <c r="V79" s="345"/>
      <c r="W79" s="358"/>
    </row>
    <row r="80" spans="2:34" x14ac:dyDescent="0.3">
      <c r="U80" s="29"/>
      <c r="V80" s="345"/>
      <c r="W80" s="29"/>
    </row>
    <row r="81" spans="22:22" x14ac:dyDescent="0.3">
      <c r="V81" s="345"/>
    </row>
    <row r="82" spans="22:22" x14ac:dyDescent="0.3">
      <c r="V82" s="347"/>
    </row>
    <row r="83" spans="22:22" x14ac:dyDescent="0.3">
      <c r="V83" s="347"/>
    </row>
    <row r="84" spans="22:22" x14ac:dyDescent="0.3">
      <c r="V84" s="347"/>
    </row>
    <row r="85" spans="22:22" x14ac:dyDescent="0.3">
      <c r="V85" s="347"/>
    </row>
    <row r="86" spans="22:22" x14ac:dyDescent="0.3">
      <c r="V86" s="360"/>
    </row>
    <row r="87" spans="22:22" x14ac:dyDescent="0.3">
      <c r="V87" s="360"/>
    </row>
    <row r="88" spans="22:22" x14ac:dyDescent="0.3">
      <c r="V88" s="360"/>
    </row>
    <row r="89" spans="22:22" x14ac:dyDescent="0.3">
      <c r="V89" s="360"/>
    </row>
    <row r="90" spans="22:22" x14ac:dyDescent="0.3">
      <c r="V90" s="360"/>
    </row>
    <row r="91" spans="22:22" x14ac:dyDescent="0.3">
      <c r="V91" s="360">
        <v>43588</v>
      </c>
    </row>
    <row r="92" spans="22:22" x14ac:dyDescent="0.3">
      <c r="V92" s="360">
        <v>43589</v>
      </c>
    </row>
    <row r="93" spans="22:22" x14ac:dyDescent="0.3">
      <c r="V93" s="360">
        <v>43590</v>
      </c>
    </row>
    <row r="94" spans="22:22" x14ac:dyDescent="0.3">
      <c r="V94" s="360">
        <v>43591</v>
      </c>
    </row>
    <row r="95" spans="22:22" x14ac:dyDescent="0.3">
      <c r="V95" s="360">
        <v>43661</v>
      </c>
    </row>
    <row r="96" spans="22:22" x14ac:dyDescent="0.3">
      <c r="V96" s="360">
        <v>43688</v>
      </c>
    </row>
    <row r="97" spans="22:22" x14ac:dyDescent="0.3">
      <c r="V97" s="360">
        <v>43689</v>
      </c>
    </row>
    <row r="98" spans="22:22" x14ac:dyDescent="0.3">
      <c r="V98" s="360">
        <v>43724</v>
      </c>
    </row>
    <row r="99" spans="22:22" x14ac:dyDescent="0.3">
      <c r="V99" s="360">
        <v>43731</v>
      </c>
    </row>
    <row r="100" spans="22:22" x14ac:dyDescent="0.3">
      <c r="V100" s="360">
        <v>43752</v>
      </c>
    </row>
    <row r="101" spans="22:22" x14ac:dyDescent="0.3">
      <c r="V101" s="360">
        <v>43772</v>
      </c>
    </row>
    <row r="102" spans="22:22" x14ac:dyDescent="0.3">
      <c r="V102" s="360">
        <v>43773</v>
      </c>
    </row>
    <row r="103" spans="22:22" x14ac:dyDescent="0.3">
      <c r="V103" s="360">
        <v>43792</v>
      </c>
    </row>
    <row r="104" spans="22:22" x14ac:dyDescent="0.3">
      <c r="V104" s="360">
        <v>43822</v>
      </c>
    </row>
    <row r="105" spans="22:22" x14ac:dyDescent="0.3">
      <c r="V105" s="360">
        <v>43831</v>
      </c>
    </row>
    <row r="106" spans="22:22" x14ac:dyDescent="0.3">
      <c r="V106" s="360">
        <v>43843</v>
      </c>
    </row>
    <row r="107" spans="22:22" x14ac:dyDescent="0.3">
      <c r="V107" s="360">
        <v>43872</v>
      </c>
    </row>
    <row r="108" spans="22:22" x14ac:dyDescent="0.3">
      <c r="V108" s="360">
        <v>43885</v>
      </c>
    </row>
    <row r="109" spans="22:22" x14ac:dyDescent="0.3">
      <c r="V109" s="360">
        <v>43910</v>
      </c>
    </row>
    <row r="110" spans="22:22" x14ac:dyDescent="0.3">
      <c r="V110" s="360">
        <v>43950</v>
      </c>
    </row>
    <row r="111" spans="22:22" x14ac:dyDescent="0.3">
      <c r="V111" s="360">
        <v>43954</v>
      </c>
    </row>
    <row r="112" spans="22:22" x14ac:dyDescent="0.3">
      <c r="V112" s="360">
        <v>43955</v>
      </c>
    </row>
    <row r="113" spans="22:22" x14ac:dyDescent="0.3">
      <c r="V113" s="360">
        <v>43956</v>
      </c>
    </row>
    <row r="114" spans="22:22" x14ac:dyDescent="0.3">
      <c r="V114" s="360">
        <v>43957</v>
      </c>
    </row>
    <row r="115" spans="22:22" x14ac:dyDescent="0.3">
      <c r="V115" s="360">
        <v>44035</v>
      </c>
    </row>
    <row r="116" spans="22:22" x14ac:dyDescent="0.3">
      <c r="V116" s="360">
        <v>44036</v>
      </c>
    </row>
    <row r="117" spans="22:22" x14ac:dyDescent="0.3">
      <c r="V117" s="360">
        <v>44053</v>
      </c>
    </row>
    <row r="118" spans="22:22" x14ac:dyDescent="0.3">
      <c r="V118" s="360">
        <v>44095</v>
      </c>
    </row>
    <row r="119" spans="22:22" x14ac:dyDescent="0.3">
      <c r="V119" s="360">
        <v>44096</v>
      </c>
    </row>
    <row r="120" spans="22:22" x14ac:dyDescent="0.3">
      <c r="V120" s="360">
        <v>44138</v>
      </c>
    </row>
    <row r="121" spans="22:22" x14ac:dyDescent="0.3">
      <c r="V121" s="360">
        <v>44158</v>
      </c>
    </row>
    <row r="122" spans="22:22" x14ac:dyDescent="0.3">
      <c r="V122" s="360">
        <v>44197</v>
      </c>
    </row>
    <row r="123" spans="22:22" x14ac:dyDescent="0.3">
      <c r="V123" s="360">
        <v>44207</v>
      </c>
    </row>
    <row r="124" spans="22:22" x14ac:dyDescent="0.3">
      <c r="V124" s="360">
        <v>44238</v>
      </c>
    </row>
    <row r="125" spans="22:22" x14ac:dyDescent="0.3">
      <c r="V125" s="360">
        <v>44250</v>
      </c>
    </row>
    <row r="126" spans="22:22" x14ac:dyDescent="0.3">
      <c r="V126" s="360">
        <v>44275</v>
      </c>
    </row>
    <row r="127" spans="22:22" x14ac:dyDescent="0.3">
      <c r="V127" s="360">
        <v>44315</v>
      </c>
    </row>
    <row r="128" spans="22:22" x14ac:dyDescent="0.3">
      <c r="V128" s="360">
        <v>44319</v>
      </c>
    </row>
    <row r="129" spans="22:22" x14ac:dyDescent="0.3">
      <c r="V129" s="360">
        <v>44320</v>
      </c>
    </row>
    <row r="130" spans="22:22" x14ac:dyDescent="0.3">
      <c r="V130" s="360">
        <v>44321</v>
      </c>
    </row>
    <row r="131" spans="22:22" x14ac:dyDescent="0.3">
      <c r="V131" s="360">
        <v>44396</v>
      </c>
    </row>
    <row r="132" spans="22:22" x14ac:dyDescent="0.3">
      <c r="V132" s="360">
        <v>44419</v>
      </c>
    </row>
    <row r="133" spans="22:22" x14ac:dyDescent="0.3">
      <c r="V133" s="360">
        <v>44459</v>
      </c>
    </row>
    <row r="134" spans="22:22" x14ac:dyDescent="0.3">
      <c r="V134" s="360">
        <v>44462</v>
      </c>
    </row>
    <row r="135" spans="22:22" x14ac:dyDescent="0.3">
      <c r="V135" s="360">
        <v>44480</v>
      </c>
    </row>
    <row r="136" spans="22:22" x14ac:dyDescent="0.3">
      <c r="V136" s="360">
        <v>44503</v>
      </c>
    </row>
    <row r="137" spans="22:22" x14ac:dyDescent="0.3">
      <c r="V137" s="360">
        <v>44523</v>
      </c>
    </row>
    <row r="138" spans="22:22" x14ac:dyDescent="0.3">
      <c r="V138" s="360">
        <v>44562</v>
      </c>
    </row>
    <row r="139" spans="22:22" x14ac:dyDescent="0.3">
      <c r="V139" s="360">
        <v>44571</v>
      </c>
    </row>
    <row r="140" spans="22:22" x14ac:dyDescent="0.3">
      <c r="V140" s="360">
        <v>44603</v>
      </c>
    </row>
    <row r="141" spans="22:22" x14ac:dyDescent="0.3">
      <c r="V141" s="360">
        <v>44615</v>
      </c>
    </row>
    <row r="142" spans="22:22" x14ac:dyDescent="0.3">
      <c r="V142" s="360">
        <v>44641</v>
      </c>
    </row>
    <row r="143" spans="22:22" x14ac:dyDescent="0.3">
      <c r="V143" s="360">
        <v>44680</v>
      </c>
    </row>
    <row r="144" spans="22:22" x14ac:dyDescent="0.3">
      <c r="V144" s="360">
        <v>44684</v>
      </c>
    </row>
    <row r="145" spans="22:22" x14ac:dyDescent="0.3">
      <c r="V145" s="360">
        <v>44685</v>
      </c>
    </row>
    <row r="146" spans="22:22" x14ac:dyDescent="0.3">
      <c r="V146" s="360">
        <v>44686</v>
      </c>
    </row>
    <row r="147" spans="22:22" x14ac:dyDescent="0.3">
      <c r="V147" s="360">
        <v>44760</v>
      </c>
    </row>
    <row r="148" spans="22:22" x14ac:dyDescent="0.3">
      <c r="V148" s="360">
        <v>44784</v>
      </c>
    </row>
    <row r="149" spans="22:22" x14ac:dyDescent="0.3">
      <c r="V149" s="360">
        <v>44823</v>
      </c>
    </row>
    <row r="150" spans="22:22" x14ac:dyDescent="0.3">
      <c r="V150" s="360">
        <v>44827</v>
      </c>
    </row>
    <row r="151" spans="22:22" x14ac:dyDescent="0.3">
      <c r="V151" s="360">
        <v>44844</v>
      </c>
    </row>
    <row r="152" spans="22:22" x14ac:dyDescent="0.3">
      <c r="V152" s="360">
        <v>44868</v>
      </c>
    </row>
    <row r="153" spans="22:22" x14ac:dyDescent="0.3">
      <c r="V153" s="360">
        <v>44888</v>
      </c>
    </row>
    <row r="154" spans="22:22" x14ac:dyDescent="0.3">
      <c r="V154" s="360"/>
    </row>
  </sheetData>
  <sheetProtection algorithmName="SHA-512" hashValue="XavwEXmvNTR6kuqsbJZWvRiqxui2a5bnJpg+48hPh3aSi63lgVTqyJPAyl5ub+Kkb69pzFbSyCQaXRflUFLAGg==" saltValue="UYsc9xzYBFSLFX6ZXpyvHA==" spinCount="100000" sheet="1" objects="1" scenarios="1"/>
  <mergeCells count="51">
    <mergeCell ref="C51:D51"/>
    <mergeCell ref="F51:G51"/>
    <mergeCell ref="L51:M51"/>
    <mergeCell ref="O51:P51"/>
    <mergeCell ref="A1:S1"/>
    <mergeCell ref="C11:E11"/>
    <mergeCell ref="F11:H11"/>
    <mergeCell ref="L11:N11"/>
    <mergeCell ref="O11:Q11"/>
    <mergeCell ref="C52:D52"/>
    <mergeCell ref="F52:G52"/>
    <mergeCell ref="L52:M52"/>
    <mergeCell ref="O52:P52"/>
    <mergeCell ref="C53:D53"/>
    <mergeCell ref="F53:G53"/>
    <mergeCell ref="L53:M53"/>
    <mergeCell ref="O53:P53"/>
    <mergeCell ref="C54:G54"/>
    <mergeCell ref="L54:P54"/>
    <mergeCell ref="C55:G55"/>
    <mergeCell ref="L55:P55"/>
    <mergeCell ref="C56:G56"/>
    <mergeCell ref="L56:P56"/>
    <mergeCell ref="C57:G57"/>
    <mergeCell ref="L57:P57"/>
    <mergeCell ref="C58:G58"/>
    <mergeCell ref="L58:P58"/>
    <mergeCell ref="C61:I61"/>
    <mergeCell ref="L61:R61"/>
    <mergeCell ref="C63:D63"/>
    <mergeCell ref="F63:G63"/>
    <mergeCell ref="L63:M63"/>
    <mergeCell ref="O63:P63"/>
    <mergeCell ref="C64:D64"/>
    <mergeCell ref="F64:G64"/>
    <mergeCell ref="L64:M64"/>
    <mergeCell ref="O64:P64"/>
    <mergeCell ref="C65:D65"/>
    <mergeCell ref="F65:G65"/>
    <mergeCell ref="L65:M65"/>
    <mergeCell ref="O65:P65"/>
    <mergeCell ref="C66:G66"/>
    <mergeCell ref="L66:P66"/>
    <mergeCell ref="C70:G70"/>
    <mergeCell ref="L70:P70"/>
    <mergeCell ref="C67:G67"/>
    <mergeCell ref="L67:P67"/>
    <mergeCell ref="C68:G68"/>
    <mergeCell ref="L68:P68"/>
    <mergeCell ref="C69:G69"/>
    <mergeCell ref="L69:P69"/>
  </mergeCells>
  <phoneticPr fontId="1"/>
  <conditionalFormatting sqref="C13:C40">
    <cfRule type="expression" dxfId="296" priority="23">
      <formula>TEXT(C13,"aaa")="土"</formula>
    </cfRule>
  </conditionalFormatting>
  <conditionalFormatting sqref="C13:C40">
    <cfRule type="expression" dxfId="295" priority="22">
      <formula>TEXT(C13,"aaa")="日"</formula>
    </cfRule>
  </conditionalFormatting>
  <conditionalFormatting sqref="F13:F41">
    <cfRule type="expression" dxfId="294" priority="21">
      <formula>TEXT(F13,"aaa")="土"</formula>
    </cfRule>
  </conditionalFormatting>
  <conditionalFormatting sqref="F13:F41">
    <cfRule type="expression" dxfId="293" priority="20">
      <formula>TEXT(F13,"aaa")="日"</formula>
    </cfRule>
  </conditionalFormatting>
  <conditionalFormatting sqref="F13:F41 C13:C40">
    <cfRule type="expression" dxfId="292" priority="24">
      <formula>COUNTIF($AM$12:$AM$131,$P13)</formula>
    </cfRule>
  </conditionalFormatting>
  <conditionalFormatting sqref="F42:F43">
    <cfRule type="expression" dxfId="291" priority="6">
      <formula>TEXT(F42,"aaa")="土"</formula>
    </cfRule>
  </conditionalFormatting>
  <conditionalFormatting sqref="F42:F43">
    <cfRule type="expression" dxfId="290" priority="5">
      <formula>TEXT(F42,"aaa")="日"</formula>
    </cfRule>
  </conditionalFormatting>
  <conditionalFormatting sqref="F42:F43">
    <cfRule type="expression" dxfId="289" priority="7">
      <formula>COUNTIF($AM$12:$AM$131,$P42)</formula>
    </cfRule>
  </conditionalFormatting>
  <dataValidations count="2">
    <dataValidation type="list" allowBlank="1" showInputMessage="1" showErrorMessage="1" sqref="M13:M40 G13:G43 D13:D43">
      <formula1>"○"</formula1>
    </dataValidation>
    <dataValidation type="list" allowBlank="1" showInputMessage="1" showErrorMessage="1" sqref="H57 Q57 H69 Q69">
      <formula1>"0.4,0.3"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64" orientation="portrait" r:id="rId1"/>
  <colBreaks count="1" manualBreakCount="1">
    <brk id="20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Check Box 1">
              <controlPr defaultSize="0" autoFill="0" autoLine="0" autoPict="0">
                <anchor moveWithCells="1">
                  <from>
                    <xdr:col>5</xdr:col>
                    <xdr:colOff>381000</xdr:colOff>
                    <xdr:row>5</xdr:row>
                    <xdr:rowOff>107950</xdr:rowOff>
                  </from>
                  <to>
                    <xdr:col>5</xdr:col>
                    <xdr:colOff>565150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Check Box 2">
              <controlPr defaultSize="0" autoFill="0" autoLine="0" autoPict="0">
                <anchor moveWithCells="1">
                  <from>
                    <xdr:col>12</xdr:col>
                    <xdr:colOff>184150</xdr:colOff>
                    <xdr:row>5</xdr:row>
                    <xdr:rowOff>95250</xdr:rowOff>
                  </from>
                  <to>
                    <xdr:col>12</xdr:col>
                    <xdr:colOff>355600</xdr:colOff>
                    <xdr:row>5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  <pageSetUpPr fitToPage="1"/>
  </sheetPr>
  <dimension ref="A1:AG147"/>
  <sheetViews>
    <sheetView showGridLines="0" view="pageBreakPreview" topLeftCell="A3" zoomScale="55" zoomScaleNormal="75" zoomScaleSheetLayoutView="55" workbookViewId="0">
      <selection activeCell="T10" sqref="T10:U40"/>
    </sheetView>
  </sheetViews>
  <sheetFormatPr defaultColWidth="9" defaultRowHeight="13.5" x14ac:dyDescent="0.3"/>
  <cols>
    <col min="1" max="1" width="1.58203125" style="1" customWidth="1"/>
    <col min="2" max="2" width="1.33203125" style="1" customWidth="1"/>
    <col min="3" max="3" width="4.08203125" style="1" customWidth="1"/>
    <col min="4" max="4" width="2.08203125" style="1" customWidth="1"/>
    <col min="5" max="5" width="9.58203125" style="1" customWidth="1"/>
    <col min="6" max="6" width="5.33203125" style="1" customWidth="1"/>
    <col min="7" max="7" width="12.08203125" style="1" customWidth="1"/>
    <col min="8" max="8" width="9.58203125" style="1" customWidth="1"/>
    <col min="9" max="9" width="5.33203125" style="1" customWidth="1"/>
    <col min="10" max="10" width="12.08203125" style="1" customWidth="1"/>
    <col min="11" max="11" width="5.33203125" style="1" customWidth="1"/>
    <col min="12" max="12" width="1.33203125" style="1" customWidth="1"/>
    <col min="13" max="13" width="2" style="11" customWidth="1"/>
    <col min="14" max="14" width="4.33203125" style="1" customWidth="1"/>
    <col min="15" max="15" width="2.08203125" style="1" customWidth="1"/>
    <col min="16" max="16" width="9.58203125" style="1" customWidth="1"/>
    <col min="17" max="17" width="5.33203125" style="1" customWidth="1"/>
    <col min="18" max="18" width="12.08203125" style="1" customWidth="1"/>
    <col min="19" max="19" width="9.58203125" style="1" customWidth="1"/>
    <col min="20" max="20" width="5.33203125" style="1" customWidth="1"/>
    <col min="21" max="21" width="12.08203125" style="1" customWidth="1"/>
    <col min="22" max="22" width="5.33203125" style="11" customWidth="1"/>
    <col min="23" max="23" width="1.83203125" style="11" customWidth="1"/>
    <col min="24" max="24" width="0.75" style="1" customWidth="1"/>
    <col min="25" max="25" width="11.75" style="2" customWidth="1"/>
    <col min="26" max="26" width="0.58203125" style="15" customWidth="1"/>
    <col min="27" max="27" width="9.58203125" style="2" bestFit="1" customWidth="1"/>
    <col min="28" max="33" width="9" style="2"/>
    <col min="34" max="16384" width="9" style="1"/>
  </cols>
  <sheetData>
    <row r="1" spans="1:33" ht="22" x14ac:dyDescent="0.3">
      <c r="A1" s="521" t="s">
        <v>49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</row>
    <row r="2" spans="1:33" ht="27" customHeight="1" x14ac:dyDescent="0.3">
      <c r="C2" s="81" t="s">
        <v>20</v>
      </c>
      <c r="D2" s="6"/>
      <c r="E2" s="82"/>
      <c r="F2" s="6"/>
      <c r="H2" s="82"/>
      <c r="I2" s="6"/>
      <c r="M2" s="1"/>
      <c r="N2" s="82" t="s">
        <v>54</v>
      </c>
      <c r="V2" s="1"/>
      <c r="W2" s="1"/>
      <c r="X2" s="11"/>
      <c r="Y2" s="10"/>
      <c r="Z2" s="2"/>
      <c r="AB2" s="15"/>
    </row>
    <row r="3" spans="1:33" ht="26.5" customHeight="1" thickBot="1" x14ac:dyDescent="0.35">
      <c r="C3" s="24" t="s">
        <v>2</v>
      </c>
      <c r="D3" s="24"/>
      <c r="N3" s="99" t="s">
        <v>1</v>
      </c>
      <c r="O3" s="99"/>
      <c r="P3" s="100"/>
      <c r="Q3" s="100"/>
      <c r="R3" s="100"/>
      <c r="S3" s="100"/>
      <c r="V3" s="1"/>
      <c r="X3" s="11"/>
    </row>
    <row r="4" spans="1:33" ht="9" customHeight="1" thickTop="1" thickBot="1" x14ac:dyDescent="0.35">
      <c r="C4" s="24"/>
      <c r="D4" s="24"/>
      <c r="N4" s="9"/>
      <c r="O4" s="9"/>
      <c r="P4" s="11"/>
      <c r="Q4" s="11"/>
      <c r="R4" s="11"/>
      <c r="S4" s="11"/>
      <c r="T4" s="11"/>
      <c r="U4" s="11"/>
    </row>
    <row r="5" spans="1:33" ht="25" customHeight="1" thickBot="1" x14ac:dyDescent="0.35">
      <c r="A5" s="11"/>
      <c r="B5" s="105"/>
      <c r="C5" s="528" t="s">
        <v>84</v>
      </c>
      <c r="D5" s="528"/>
      <c r="E5" s="528"/>
      <c r="F5" s="528"/>
      <c r="G5" s="528"/>
      <c r="H5" s="242"/>
      <c r="I5" s="242"/>
      <c r="J5" s="242"/>
      <c r="K5" s="107"/>
      <c r="L5" s="10"/>
      <c r="M5" s="128"/>
      <c r="N5" s="174" t="s">
        <v>27</v>
      </c>
      <c r="O5" s="174"/>
      <c r="P5" s="174"/>
      <c r="Q5" s="174"/>
      <c r="R5" s="106"/>
      <c r="S5" s="174"/>
      <c r="T5" s="174"/>
      <c r="U5" s="106"/>
      <c r="V5" s="129"/>
      <c r="W5" s="10"/>
      <c r="X5" s="2"/>
    </row>
    <row r="6" spans="1:33" s="27" customFormat="1" ht="20.149999999999999" customHeight="1" x14ac:dyDescent="0.3">
      <c r="A6" s="98"/>
      <c r="B6" s="114"/>
      <c r="C6" s="144" t="s">
        <v>19</v>
      </c>
      <c r="D6" s="102"/>
      <c r="E6" s="102"/>
      <c r="F6" s="102"/>
      <c r="G6" s="103"/>
      <c r="H6" s="102"/>
      <c r="I6" s="102"/>
      <c r="J6" s="103"/>
      <c r="K6" s="115"/>
      <c r="L6" s="28"/>
      <c r="M6" s="133"/>
      <c r="N6" s="144" t="s">
        <v>19</v>
      </c>
      <c r="O6" s="102"/>
      <c r="P6" s="102"/>
      <c r="Q6" s="102"/>
      <c r="R6" s="103"/>
      <c r="S6" s="102"/>
      <c r="T6" s="102"/>
      <c r="U6" s="103"/>
      <c r="V6" s="115"/>
      <c r="W6" s="36"/>
      <c r="X6" s="29"/>
      <c r="Y6" s="2"/>
      <c r="Z6" s="15"/>
      <c r="AA6" s="2"/>
      <c r="AB6" s="2"/>
      <c r="AC6" s="346"/>
      <c r="AD6" s="346"/>
      <c r="AE6" s="346"/>
      <c r="AF6" s="346"/>
      <c r="AG6" s="346"/>
    </row>
    <row r="7" spans="1:33" ht="6" customHeight="1" x14ac:dyDescent="0.3">
      <c r="B7" s="108"/>
      <c r="C7" s="11"/>
      <c r="D7" s="11"/>
      <c r="E7" s="11"/>
      <c r="F7" s="11"/>
      <c r="G7" s="59"/>
      <c r="H7" s="11"/>
      <c r="I7" s="11"/>
      <c r="J7" s="59"/>
      <c r="K7" s="138"/>
      <c r="L7" s="59"/>
      <c r="M7" s="108"/>
      <c r="N7" s="11"/>
      <c r="O7" s="11"/>
      <c r="P7" s="11"/>
      <c r="Q7" s="11"/>
      <c r="R7" s="59"/>
      <c r="S7" s="11"/>
      <c r="T7" s="11"/>
      <c r="U7" s="59"/>
      <c r="V7" s="121"/>
    </row>
    <row r="8" spans="1:33" s="6" customFormat="1" ht="20.149999999999999" customHeight="1" x14ac:dyDescent="0.3">
      <c r="B8" s="109"/>
      <c r="C8" s="529"/>
      <c r="D8" s="529"/>
      <c r="E8" s="530">
        <f>DATE(2019,2,1)</f>
        <v>43497</v>
      </c>
      <c r="F8" s="531"/>
      <c r="G8" s="532"/>
      <c r="H8" s="530">
        <f>DATE(2019,3,1)</f>
        <v>43525</v>
      </c>
      <c r="I8" s="531"/>
      <c r="J8" s="532"/>
      <c r="K8" s="155"/>
      <c r="L8" s="399"/>
      <c r="M8" s="130"/>
      <c r="N8" s="529"/>
      <c r="O8" s="529"/>
      <c r="P8" s="530">
        <v>43862</v>
      </c>
      <c r="Q8" s="531"/>
      <c r="R8" s="532"/>
      <c r="S8" s="530">
        <v>43891</v>
      </c>
      <c r="T8" s="531"/>
      <c r="U8" s="532"/>
      <c r="V8" s="131"/>
      <c r="W8" s="33"/>
      <c r="X8" s="5"/>
      <c r="Y8" s="2"/>
      <c r="Z8" s="345"/>
      <c r="AA8" s="346"/>
      <c r="AB8" s="346"/>
      <c r="AC8" s="349"/>
      <c r="AD8" s="349"/>
      <c r="AE8" s="349"/>
      <c r="AF8" s="349"/>
      <c r="AG8" s="349"/>
    </row>
    <row r="9" spans="1:33" s="19" customFormat="1" ht="20.149999999999999" customHeight="1" thickBot="1" x14ac:dyDescent="0.35">
      <c r="B9" s="110"/>
      <c r="C9" s="167"/>
      <c r="D9" s="399"/>
      <c r="E9" s="162" t="s">
        <v>10</v>
      </c>
      <c r="F9" s="31" t="s">
        <v>13</v>
      </c>
      <c r="G9" s="31" t="s">
        <v>0</v>
      </c>
      <c r="H9" s="162" t="s">
        <v>10</v>
      </c>
      <c r="I9" s="31" t="s">
        <v>13</v>
      </c>
      <c r="J9" s="31" t="s">
        <v>0</v>
      </c>
      <c r="K9" s="111"/>
      <c r="L9" s="399"/>
      <c r="M9" s="163"/>
      <c r="N9" s="399"/>
      <c r="O9" s="399"/>
      <c r="P9" s="162" t="s">
        <v>10</v>
      </c>
      <c r="Q9" s="31" t="s">
        <v>13</v>
      </c>
      <c r="R9" s="31" t="s">
        <v>0</v>
      </c>
      <c r="S9" s="162" t="s">
        <v>10</v>
      </c>
      <c r="T9" s="31" t="s">
        <v>13</v>
      </c>
      <c r="U9" s="31" t="s">
        <v>0</v>
      </c>
      <c r="V9" s="111"/>
      <c r="W9" s="34"/>
      <c r="X9" s="20"/>
      <c r="Y9" s="2"/>
      <c r="Z9" s="347"/>
      <c r="AA9" s="2"/>
      <c r="AB9" s="2"/>
      <c r="AC9" s="351"/>
      <c r="AD9" s="351"/>
      <c r="AE9" s="351"/>
      <c r="AF9" s="351"/>
      <c r="AG9" s="351"/>
    </row>
    <row r="10" spans="1:33" s="8" customFormat="1" ht="16" customHeight="1" thickTop="1" x14ac:dyDescent="0.3">
      <c r="B10" s="112"/>
      <c r="C10" s="168" t="s">
        <v>7</v>
      </c>
      <c r="D10" s="165"/>
      <c r="E10" s="264">
        <f>E8</f>
        <v>43497</v>
      </c>
      <c r="F10" s="332"/>
      <c r="G10" s="475"/>
      <c r="H10" s="267">
        <f>H8</f>
        <v>43525</v>
      </c>
      <c r="I10" s="257"/>
      <c r="J10" s="478"/>
      <c r="K10" s="113"/>
      <c r="L10" s="104"/>
      <c r="M10" s="132"/>
      <c r="N10" s="168" t="s">
        <v>7</v>
      </c>
      <c r="O10" s="165"/>
      <c r="P10" s="264">
        <f>P8</f>
        <v>43862</v>
      </c>
      <c r="Q10" s="332"/>
      <c r="R10" s="475"/>
      <c r="S10" s="267">
        <f>S8</f>
        <v>43891</v>
      </c>
      <c r="T10" s="257"/>
      <c r="U10" s="478"/>
      <c r="V10" s="120"/>
      <c r="W10" s="35"/>
      <c r="X10" s="7"/>
      <c r="Y10" s="2"/>
      <c r="Z10" s="348"/>
      <c r="AA10" s="2"/>
      <c r="AB10" s="349"/>
      <c r="AC10" s="353"/>
      <c r="AD10" s="353"/>
      <c r="AE10" s="353"/>
      <c r="AF10" s="353"/>
      <c r="AG10" s="353"/>
    </row>
    <row r="11" spans="1:33" s="8" customFormat="1" ht="16" customHeight="1" x14ac:dyDescent="0.3">
      <c r="B11" s="112"/>
      <c r="C11" s="168" t="s">
        <v>7</v>
      </c>
      <c r="D11" s="165"/>
      <c r="E11" s="264">
        <f>E10+1</f>
        <v>43498</v>
      </c>
      <c r="F11" s="332"/>
      <c r="G11" s="475"/>
      <c r="H11" s="268">
        <f>H10+1</f>
        <v>43526</v>
      </c>
      <c r="I11" s="255"/>
      <c r="J11" s="479"/>
      <c r="K11" s="113"/>
      <c r="L11" s="104"/>
      <c r="M11" s="132"/>
      <c r="N11" s="168" t="s">
        <v>7</v>
      </c>
      <c r="O11" s="165"/>
      <c r="P11" s="264">
        <f>P10+1</f>
        <v>43863</v>
      </c>
      <c r="Q11" s="332"/>
      <c r="R11" s="475"/>
      <c r="S11" s="268">
        <f>S10+1</f>
        <v>43892</v>
      </c>
      <c r="T11" s="255"/>
      <c r="U11" s="479"/>
      <c r="V11" s="120"/>
      <c r="W11" s="35"/>
      <c r="X11" s="7"/>
      <c r="Y11" s="350"/>
      <c r="Z11" s="21"/>
      <c r="AA11" s="351"/>
      <c r="AB11" s="351"/>
      <c r="AC11" s="353"/>
      <c r="AD11" s="353"/>
      <c r="AE11" s="353"/>
      <c r="AF11" s="353"/>
      <c r="AG11" s="353"/>
    </row>
    <row r="12" spans="1:33" s="8" customFormat="1" ht="16" customHeight="1" x14ac:dyDescent="0.3">
      <c r="B12" s="112"/>
      <c r="C12" s="168" t="s">
        <v>7</v>
      </c>
      <c r="D12" s="165"/>
      <c r="E12" s="264">
        <f t="shared" ref="E12:E37" si="0">E11+1</f>
        <v>43499</v>
      </c>
      <c r="F12" s="332"/>
      <c r="G12" s="475"/>
      <c r="H12" s="268">
        <f t="shared" ref="H12:H40" si="1">H11+1</f>
        <v>43527</v>
      </c>
      <c r="I12" s="255"/>
      <c r="J12" s="479"/>
      <c r="K12" s="113"/>
      <c r="L12" s="104"/>
      <c r="M12" s="132"/>
      <c r="N12" s="168" t="s">
        <v>7</v>
      </c>
      <c r="O12" s="165"/>
      <c r="P12" s="264">
        <f t="shared" ref="P12:P38" si="2">P11+1</f>
        <v>43864</v>
      </c>
      <c r="Q12" s="332"/>
      <c r="R12" s="475"/>
      <c r="S12" s="268">
        <f t="shared" ref="S12:S39" si="3">S11+1</f>
        <v>43893</v>
      </c>
      <c r="T12" s="255"/>
      <c r="U12" s="479"/>
      <c r="V12" s="120"/>
      <c r="W12" s="35"/>
      <c r="X12" s="7"/>
      <c r="Y12" s="349"/>
      <c r="Z12" s="352"/>
      <c r="AA12" s="353"/>
      <c r="AB12" s="353"/>
      <c r="AC12" s="353"/>
      <c r="AD12" s="353"/>
      <c r="AE12" s="353"/>
      <c r="AF12" s="353"/>
      <c r="AG12" s="353"/>
    </row>
    <row r="13" spans="1:33" s="8" customFormat="1" ht="16" customHeight="1" x14ac:dyDescent="0.3">
      <c r="B13" s="112"/>
      <c r="C13" s="168" t="s">
        <v>23</v>
      </c>
      <c r="D13" s="165"/>
      <c r="E13" s="264">
        <f>E12+1</f>
        <v>43500</v>
      </c>
      <c r="F13" s="332"/>
      <c r="G13" s="475"/>
      <c r="H13" s="268">
        <f>H12+1</f>
        <v>43528</v>
      </c>
      <c r="I13" s="255"/>
      <c r="J13" s="479"/>
      <c r="K13" s="113"/>
      <c r="L13" s="104"/>
      <c r="M13" s="132"/>
      <c r="N13" s="168" t="s">
        <v>23</v>
      </c>
      <c r="O13" s="165"/>
      <c r="P13" s="264">
        <f>P12+1</f>
        <v>43865</v>
      </c>
      <c r="Q13" s="332"/>
      <c r="R13" s="475"/>
      <c r="S13" s="268">
        <f>S12+1</f>
        <v>43894</v>
      </c>
      <c r="T13" s="255"/>
      <c r="U13" s="479"/>
      <c r="V13" s="120"/>
      <c r="W13" s="35"/>
      <c r="X13" s="7"/>
      <c r="Y13" s="354"/>
      <c r="Z13" s="352"/>
      <c r="AA13" s="353"/>
      <c r="AB13" s="353"/>
      <c r="AC13" s="353"/>
      <c r="AD13" s="353"/>
      <c r="AE13" s="353"/>
      <c r="AF13" s="353"/>
      <c r="AG13" s="353"/>
    </row>
    <row r="14" spans="1:33" s="8" customFormat="1" ht="16" customHeight="1" x14ac:dyDescent="0.3">
      <c r="B14" s="112"/>
      <c r="C14" s="168" t="s">
        <v>7</v>
      </c>
      <c r="D14" s="165"/>
      <c r="E14" s="264">
        <f t="shared" si="0"/>
        <v>43501</v>
      </c>
      <c r="F14" s="332"/>
      <c r="G14" s="475"/>
      <c r="H14" s="268">
        <f t="shared" si="1"/>
        <v>43529</v>
      </c>
      <c r="I14" s="255"/>
      <c r="J14" s="479"/>
      <c r="K14" s="113"/>
      <c r="L14" s="104"/>
      <c r="M14" s="132"/>
      <c r="N14" s="168" t="s">
        <v>7</v>
      </c>
      <c r="O14" s="165"/>
      <c r="P14" s="264">
        <f t="shared" si="2"/>
        <v>43866</v>
      </c>
      <c r="Q14" s="332"/>
      <c r="R14" s="475"/>
      <c r="S14" s="268">
        <f t="shared" si="3"/>
        <v>43895</v>
      </c>
      <c r="T14" s="255"/>
      <c r="U14" s="479"/>
      <c r="V14" s="120"/>
      <c r="W14" s="35"/>
      <c r="X14" s="7"/>
      <c r="Y14" s="349"/>
      <c r="Z14" s="352"/>
      <c r="AA14" s="2"/>
      <c r="AB14" s="353"/>
      <c r="AC14" s="353"/>
      <c r="AD14" s="353"/>
      <c r="AE14" s="353"/>
      <c r="AF14" s="353"/>
      <c r="AG14" s="353"/>
    </row>
    <row r="15" spans="1:33" s="8" customFormat="1" ht="16" customHeight="1" thickBot="1" x14ac:dyDescent="0.35">
      <c r="B15" s="112"/>
      <c r="C15" s="168" t="s">
        <v>7</v>
      </c>
      <c r="D15" s="165"/>
      <c r="E15" s="264">
        <f t="shared" si="0"/>
        <v>43502</v>
      </c>
      <c r="F15" s="332"/>
      <c r="G15" s="475"/>
      <c r="H15" s="269">
        <f t="shared" si="1"/>
        <v>43530</v>
      </c>
      <c r="I15" s="260"/>
      <c r="J15" s="480"/>
      <c r="K15" s="113"/>
      <c r="L15" s="104"/>
      <c r="M15" s="132"/>
      <c r="N15" s="168" t="s">
        <v>7</v>
      </c>
      <c r="O15" s="165"/>
      <c r="P15" s="264">
        <f t="shared" si="2"/>
        <v>43867</v>
      </c>
      <c r="Q15" s="332"/>
      <c r="R15" s="475"/>
      <c r="S15" s="269">
        <f t="shared" si="3"/>
        <v>43896</v>
      </c>
      <c r="T15" s="260"/>
      <c r="U15" s="480"/>
      <c r="V15" s="120"/>
      <c r="W15" s="35"/>
      <c r="X15" s="7"/>
      <c r="Y15" s="2"/>
      <c r="Z15" s="361"/>
      <c r="AA15" s="353"/>
      <c r="AB15" s="353"/>
      <c r="AC15" s="353"/>
      <c r="AD15" s="353"/>
      <c r="AE15" s="353"/>
      <c r="AF15" s="353"/>
      <c r="AG15" s="353"/>
    </row>
    <row r="16" spans="1:33" s="8" customFormat="1" ht="16" customHeight="1" thickTop="1" x14ac:dyDescent="0.3">
      <c r="B16" s="112"/>
      <c r="C16" s="168" t="s">
        <v>7</v>
      </c>
      <c r="D16" s="165"/>
      <c r="E16" s="264">
        <f t="shared" si="0"/>
        <v>43503</v>
      </c>
      <c r="F16" s="332"/>
      <c r="G16" s="476"/>
      <c r="H16" s="270">
        <f t="shared" si="1"/>
        <v>43531</v>
      </c>
      <c r="I16" s="333"/>
      <c r="J16" s="481"/>
      <c r="K16" s="113"/>
      <c r="L16" s="104"/>
      <c r="M16" s="132"/>
      <c r="N16" s="168" t="s">
        <v>7</v>
      </c>
      <c r="O16" s="165"/>
      <c r="P16" s="264">
        <f t="shared" si="2"/>
        <v>43868</v>
      </c>
      <c r="Q16" s="332"/>
      <c r="R16" s="476"/>
      <c r="S16" s="270">
        <f t="shared" si="3"/>
        <v>43897</v>
      </c>
      <c r="T16" s="333"/>
      <c r="U16" s="481"/>
      <c r="V16" s="120"/>
      <c r="W16" s="35"/>
      <c r="X16" s="7"/>
      <c r="Y16" s="355"/>
      <c r="Z16" s="361"/>
      <c r="AA16" s="353"/>
      <c r="AB16" s="353"/>
      <c r="AC16" s="353"/>
      <c r="AD16" s="353"/>
      <c r="AE16" s="353"/>
      <c r="AF16" s="353"/>
      <c r="AG16" s="353"/>
    </row>
    <row r="17" spans="2:33" s="8" customFormat="1" ht="16" customHeight="1" x14ac:dyDescent="0.3">
      <c r="B17" s="112"/>
      <c r="C17" s="168" t="s">
        <v>7</v>
      </c>
      <c r="D17" s="165"/>
      <c r="E17" s="264">
        <f t="shared" si="0"/>
        <v>43504</v>
      </c>
      <c r="F17" s="332"/>
      <c r="G17" s="476"/>
      <c r="H17" s="264">
        <f t="shared" si="1"/>
        <v>43532</v>
      </c>
      <c r="I17" s="332"/>
      <c r="J17" s="476"/>
      <c r="K17" s="113"/>
      <c r="L17" s="104"/>
      <c r="M17" s="132"/>
      <c r="N17" s="168" t="s">
        <v>7</v>
      </c>
      <c r="O17" s="165"/>
      <c r="P17" s="264">
        <f t="shared" si="2"/>
        <v>43869</v>
      </c>
      <c r="Q17" s="332"/>
      <c r="R17" s="476"/>
      <c r="S17" s="264">
        <f t="shared" si="3"/>
        <v>43898</v>
      </c>
      <c r="T17" s="332"/>
      <c r="U17" s="476"/>
      <c r="V17" s="120"/>
      <c r="W17" s="35"/>
      <c r="X17" s="7"/>
      <c r="Y17" s="35"/>
      <c r="Z17" s="361"/>
      <c r="AA17" s="353"/>
      <c r="AB17" s="353"/>
      <c r="AC17" s="353"/>
      <c r="AD17" s="353"/>
      <c r="AE17" s="353"/>
      <c r="AF17" s="353"/>
      <c r="AG17" s="353"/>
    </row>
    <row r="18" spans="2:33" s="8" customFormat="1" ht="16" customHeight="1" x14ac:dyDescent="0.3">
      <c r="B18" s="112"/>
      <c r="C18" s="168" t="s">
        <v>7</v>
      </c>
      <c r="D18" s="165"/>
      <c r="E18" s="264">
        <f t="shared" si="0"/>
        <v>43505</v>
      </c>
      <c r="F18" s="332"/>
      <c r="G18" s="476"/>
      <c r="H18" s="264">
        <f t="shared" si="1"/>
        <v>43533</v>
      </c>
      <c r="I18" s="332"/>
      <c r="J18" s="476"/>
      <c r="K18" s="113"/>
      <c r="L18" s="104"/>
      <c r="M18" s="132"/>
      <c r="N18" s="168" t="s">
        <v>7</v>
      </c>
      <c r="O18" s="165"/>
      <c r="P18" s="264">
        <f t="shared" si="2"/>
        <v>43870</v>
      </c>
      <c r="Q18" s="332"/>
      <c r="R18" s="476"/>
      <c r="S18" s="264">
        <f t="shared" si="3"/>
        <v>43899</v>
      </c>
      <c r="T18" s="332"/>
      <c r="U18" s="476"/>
      <c r="V18" s="120"/>
      <c r="W18" s="35"/>
      <c r="X18" s="7"/>
      <c r="Y18" s="35"/>
      <c r="Z18" s="361"/>
      <c r="AA18" s="353"/>
      <c r="AB18" s="353"/>
      <c r="AC18" s="353"/>
      <c r="AD18" s="353"/>
      <c r="AE18" s="353"/>
      <c r="AF18" s="353"/>
      <c r="AG18" s="353"/>
    </row>
    <row r="19" spans="2:33" s="8" customFormat="1" ht="16" customHeight="1" x14ac:dyDescent="0.3">
      <c r="B19" s="112"/>
      <c r="C19" s="168" t="s">
        <v>7</v>
      </c>
      <c r="D19" s="165"/>
      <c r="E19" s="264">
        <f t="shared" si="0"/>
        <v>43506</v>
      </c>
      <c r="F19" s="332"/>
      <c r="G19" s="476"/>
      <c r="H19" s="264">
        <f t="shared" si="1"/>
        <v>43534</v>
      </c>
      <c r="I19" s="332"/>
      <c r="J19" s="476"/>
      <c r="K19" s="113"/>
      <c r="L19" s="104"/>
      <c r="M19" s="132"/>
      <c r="N19" s="168" t="s">
        <v>7</v>
      </c>
      <c r="O19" s="165"/>
      <c r="P19" s="264">
        <f t="shared" si="2"/>
        <v>43871</v>
      </c>
      <c r="Q19" s="332"/>
      <c r="R19" s="476"/>
      <c r="S19" s="264">
        <f t="shared" si="3"/>
        <v>43900</v>
      </c>
      <c r="T19" s="332"/>
      <c r="U19" s="476"/>
      <c r="V19" s="120"/>
      <c r="W19" s="35"/>
      <c r="X19" s="7"/>
      <c r="Y19" s="35"/>
      <c r="Z19" s="361"/>
      <c r="AA19" s="349"/>
      <c r="AB19" s="353"/>
      <c r="AC19" s="353"/>
      <c r="AD19" s="353"/>
      <c r="AE19" s="353"/>
      <c r="AF19" s="353"/>
      <c r="AG19" s="353"/>
    </row>
    <row r="20" spans="2:33" s="8" customFormat="1" ht="16" customHeight="1" x14ac:dyDescent="0.3">
      <c r="B20" s="112"/>
      <c r="C20" s="168" t="s">
        <v>7</v>
      </c>
      <c r="D20" s="165"/>
      <c r="E20" s="264">
        <f t="shared" si="0"/>
        <v>43507</v>
      </c>
      <c r="F20" s="332"/>
      <c r="G20" s="476"/>
      <c r="H20" s="264">
        <f t="shared" si="1"/>
        <v>43535</v>
      </c>
      <c r="I20" s="332"/>
      <c r="J20" s="476"/>
      <c r="K20" s="113"/>
      <c r="L20" s="104"/>
      <c r="M20" s="132"/>
      <c r="N20" s="168" t="s">
        <v>7</v>
      </c>
      <c r="O20" s="165"/>
      <c r="P20" s="264">
        <f t="shared" si="2"/>
        <v>43872</v>
      </c>
      <c r="Q20" s="332"/>
      <c r="R20" s="476"/>
      <c r="S20" s="264">
        <f t="shared" si="3"/>
        <v>43901</v>
      </c>
      <c r="T20" s="332"/>
      <c r="U20" s="476"/>
      <c r="V20" s="120"/>
      <c r="W20" s="35"/>
      <c r="X20" s="7"/>
      <c r="Y20" s="2"/>
      <c r="Z20" s="361"/>
      <c r="AA20" s="2"/>
      <c r="AB20" s="353"/>
      <c r="AC20" s="353"/>
      <c r="AD20" s="353"/>
      <c r="AE20" s="353"/>
      <c r="AF20" s="353"/>
      <c r="AG20" s="353"/>
    </row>
    <row r="21" spans="2:33" s="8" customFormat="1" ht="16" customHeight="1" x14ac:dyDescent="0.3">
      <c r="B21" s="112"/>
      <c r="C21" s="168" t="s">
        <v>23</v>
      </c>
      <c r="D21" s="165"/>
      <c r="E21" s="264">
        <f t="shared" si="0"/>
        <v>43508</v>
      </c>
      <c r="F21" s="332"/>
      <c r="G21" s="476"/>
      <c r="H21" s="264">
        <f t="shared" si="1"/>
        <v>43536</v>
      </c>
      <c r="I21" s="332"/>
      <c r="J21" s="476"/>
      <c r="K21" s="113"/>
      <c r="L21" s="104"/>
      <c r="M21" s="132"/>
      <c r="N21" s="168" t="s">
        <v>7</v>
      </c>
      <c r="O21" s="165"/>
      <c r="P21" s="264">
        <f t="shared" si="2"/>
        <v>43873</v>
      </c>
      <c r="Q21" s="332"/>
      <c r="R21" s="476"/>
      <c r="S21" s="264">
        <f t="shared" si="3"/>
        <v>43902</v>
      </c>
      <c r="T21" s="332"/>
      <c r="U21" s="476"/>
      <c r="V21" s="120"/>
      <c r="W21" s="35"/>
      <c r="X21" s="7"/>
      <c r="Y21" s="2"/>
      <c r="Z21" s="361"/>
      <c r="AA21" s="355"/>
      <c r="AB21" s="353"/>
      <c r="AC21" s="353"/>
      <c r="AD21" s="353"/>
      <c r="AE21" s="353"/>
      <c r="AF21" s="353"/>
      <c r="AG21" s="353"/>
    </row>
    <row r="22" spans="2:33" s="8" customFormat="1" ht="16" customHeight="1" thickBot="1" x14ac:dyDescent="0.35">
      <c r="B22" s="112"/>
      <c r="C22" s="168" t="s">
        <v>7</v>
      </c>
      <c r="D22" s="165"/>
      <c r="E22" s="266">
        <f t="shared" si="0"/>
        <v>43509</v>
      </c>
      <c r="F22" s="337"/>
      <c r="G22" s="477"/>
      <c r="H22" s="264">
        <f t="shared" si="1"/>
        <v>43537</v>
      </c>
      <c r="I22" s="332"/>
      <c r="J22" s="476"/>
      <c r="K22" s="113"/>
      <c r="L22" s="104"/>
      <c r="M22" s="132"/>
      <c r="N22" s="168" t="s">
        <v>23</v>
      </c>
      <c r="O22" s="165"/>
      <c r="P22" s="266">
        <f t="shared" si="2"/>
        <v>43874</v>
      </c>
      <c r="Q22" s="337"/>
      <c r="R22" s="477"/>
      <c r="S22" s="264">
        <f t="shared" si="3"/>
        <v>43903</v>
      </c>
      <c r="T22" s="332"/>
      <c r="U22" s="476"/>
      <c r="V22" s="120"/>
      <c r="W22" s="35"/>
      <c r="X22" s="7"/>
      <c r="Y22" s="35"/>
      <c r="Z22" s="361"/>
      <c r="AA22" s="353"/>
      <c r="AB22" s="353"/>
      <c r="AC22" s="353"/>
      <c r="AD22" s="353"/>
      <c r="AE22" s="353"/>
      <c r="AF22" s="353"/>
      <c r="AG22" s="353"/>
    </row>
    <row r="23" spans="2:33" s="8" customFormat="1" ht="16" customHeight="1" thickTop="1" x14ac:dyDescent="0.3">
      <c r="B23" s="112"/>
      <c r="C23" s="168" t="s">
        <v>7</v>
      </c>
      <c r="D23" s="165"/>
      <c r="E23" s="267">
        <f t="shared" si="0"/>
        <v>43510</v>
      </c>
      <c r="F23" s="257"/>
      <c r="G23" s="478"/>
      <c r="H23" s="265">
        <f t="shared" si="1"/>
        <v>43538</v>
      </c>
      <c r="I23" s="332"/>
      <c r="J23" s="476"/>
      <c r="K23" s="113"/>
      <c r="L23" s="104"/>
      <c r="M23" s="132"/>
      <c r="N23" s="168" t="s">
        <v>7</v>
      </c>
      <c r="O23" s="165"/>
      <c r="P23" s="267">
        <f t="shared" si="2"/>
        <v>43875</v>
      </c>
      <c r="Q23" s="257"/>
      <c r="R23" s="478"/>
      <c r="S23" s="265">
        <f t="shared" si="3"/>
        <v>43904</v>
      </c>
      <c r="T23" s="332"/>
      <c r="U23" s="476"/>
      <c r="V23" s="120"/>
      <c r="W23" s="35"/>
      <c r="X23" s="7"/>
      <c r="Y23" s="355"/>
      <c r="Z23" s="361"/>
      <c r="AA23" s="353"/>
      <c r="AB23" s="353"/>
      <c r="AC23" s="353"/>
      <c r="AD23" s="353"/>
      <c r="AE23" s="353"/>
      <c r="AF23" s="353"/>
      <c r="AG23" s="353"/>
    </row>
    <row r="24" spans="2:33" s="8" customFormat="1" ht="16" customHeight="1" x14ac:dyDescent="0.3">
      <c r="B24" s="112"/>
      <c r="C24" s="168" t="s">
        <v>7</v>
      </c>
      <c r="D24" s="165"/>
      <c r="E24" s="268">
        <f t="shared" si="0"/>
        <v>43511</v>
      </c>
      <c r="F24" s="255"/>
      <c r="G24" s="479"/>
      <c r="H24" s="265">
        <f t="shared" si="1"/>
        <v>43539</v>
      </c>
      <c r="I24" s="332"/>
      <c r="J24" s="476"/>
      <c r="K24" s="113"/>
      <c r="L24" s="104"/>
      <c r="M24" s="132"/>
      <c r="N24" s="168" t="s">
        <v>7</v>
      </c>
      <c r="O24" s="165"/>
      <c r="P24" s="268">
        <f t="shared" si="2"/>
        <v>43876</v>
      </c>
      <c r="Q24" s="255"/>
      <c r="R24" s="479"/>
      <c r="S24" s="265">
        <f t="shared" si="3"/>
        <v>43905</v>
      </c>
      <c r="T24" s="332"/>
      <c r="U24" s="476"/>
      <c r="V24" s="120"/>
      <c r="W24" s="35"/>
      <c r="X24" s="7"/>
      <c r="Y24" s="349"/>
      <c r="Z24" s="361"/>
      <c r="AA24" s="2"/>
      <c r="AB24" s="353"/>
      <c r="AC24" s="353"/>
      <c r="AD24" s="353"/>
      <c r="AE24" s="353"/>
      <c r="AF24" s="353"/>
      <c r="AG24" s="353"/>
    </row>
    <row r="25" spans="2:33" s="8" customFormat="1" ht="16" customHeight="1" x14ac:dyDescent="0.3">
      <c r="B25" s="112"/>
      <c r="C25" s="168" t="s">
        <v>7</v>
      </c>
      <c r="D25" s="165"/>
      <c r="E25" s="268">
        <f t="shared" si="0"/>
        <v>43512</v>
      </c>
      <c r="F25" s="255"/>
      <c r="G25" s="479"/>
      <c r="H25" s="265">
        <f t="shared" si="1"/>
        <v>43540</v>
      </c>
      <c r="I25" s="332"/>
      <c r="J25" s="476"/>
      <c r="K25" s="113"/>
      <c r="L25" s="104"/>
      <c r="M25" s="132"/>
      <c r="N25" s="168" t="s">
        <v>7</v>
      </c>
      <c r="O25" s="165"/>
      <c r="P25" s="268">
        <f t="shared" si="2"/>
        <v>43877</v>
      </c>
      <c r="Q25" s="255"/>
      <c r="R25" s="479"/>
      <c r="S25" s="265">
        <f t="shared" si="3"/>
        <v>43906</v>
      </c>
      <c r="T25" s="332"/>
      <c r="U25" s="476"/>
      <c r="V25" s="120"/>
      <c r="W25" s="35"/>
      <c r="X25" s="7"/>
      <c r="Y25" s="354"/>
      <c r="Z25" s="361"/>
      <c r="AA25" s="2"/>
      <c r="AB25" s="353"/>
      <c r="AC25" s="353"/>
      <c r="AD25" s="353"/>
      <c r="AE25" s="353"/>
      <c r="AF25" s="353"/>
      <c r="AG25" s="353"/>
    </row>
    <row r="26" spans="2:33" s="8" customFormat="1" ht="16" customHeight="1" x14ac:dyDescent="0.3">
      <c r="B26" s="112"/>
      <c r="C26" s="168" t="s">
        <v>7</v>
      </c>
      <c r="D26" s="165"/>
      <c r="E26" s="268">
        <f t="shared" si="0"/>
        <v>43513</v>
      </c>
      <c r="F26" s="255"/>
      <c r="G26" s="479"/>
      <c r="H26" s="265">
        <f t="shared" si="1"/>
        <v>43541</v>
      </c>
      <c r="I26" s="332"/>
      <c r="J26" s="476"/>
      <c r="K26" s="113"/>
      <c r="L26" s="104"/>
      <c r="M26" s="132"/>
      <c r="N26" s="168" t="s">
        <v>7</v>
      </c>
      <c r="O26" s="165"/>
      <c r="P26" s="268">
        <f t="shared" si="2"/>
        <v>43878</v>
      </c>
      <c r="Q26" s="255"/>
      <c r="R26" s="479"/>
      <c r="S26" s="265">
        <f t="shared" si="3"/>
        <v>43907</v>
      </c>
      <c r="T26" s="332"/>
      <c r="U26" s="476"/>
      <c r="V26" s="120"/>
      <c r="W26" s="35"/>
      <c r="X26" s="7"/>
      <c r="Y26" s="349"/>
      <c r="Z26" s="347"/>
      <c r="AA26" s="2"/>
      <c r="AB26" s="353"/>
      <c r="AC26" s="353"/>
      <c r="AD26" s="353"/>
      <c r="AE26" s="353"/>
      <c r="AF26" s="353"/>
      <c r="AG26" s="353"/>
    </row>
    <row r="27" spans="2:33" s="8" customFormat="1" ht="16" customHeight="1" x14ac:dyDescent="0.3">
      <c r="B27" s="112"/>
      <c r="C27" s="168" t="s">
        <v>7</v>
      </c>
      <c r="D27" s="165"/>
      <c r="E27" s="268">
        <f t="shared" si="0"/>
        <v>43514</v>
      </c>
      <c r="F27" s="255"/>
      <c r="G27" s="479"/>
      <c r="H27" s="265">
        <f t="shared" si="1"/>
        <v>43542</v>
      </c>
      <c r="I27" s="332"/>
      <c r="J27" s="476"/>
      <c r="K27" s="113"/>
      <c r="L27" s="104"/>
      <c r="M27" s="132"/>
      <c r="N27" s="168" t="s">
        <v>7</v>
      </c>
      <c r="O27" s="165"/>
      <c r="P27" s="268">
        <f t="shared" si="2"/>
        <v>43879</v>
      </c>
      <c r="Q27" s="255"/>
      <c r="R27" s="479"/>
      <c r="S27" s="265">
        <f t="shared" si="3"/>
        <v>43908</v>
      </c>
      <c r="T27" s="332"/>
      <c r="U27" s="476"/>
      <c r="V27" s="120"/>
      <c r="W27" s="35"/>
      <c r="X27" s="7"/>
      <c r="Y27" s="2"/>
      <c r="Z27" s="347"/>
      <c r="AA27" s="2"/>
      <c r="AB27" s="353"/>
      <c r="AC27" s="353"/>
      <c r="AD27" s="353"/>
      <c r="AE27" s="353"/>
      <c r="AF27" s="353"/>
      <c r="AG27" s="353"/>
    </row>
    <row r="28" spans="2:33" s="8" customFormat="1" ht="16" customHeight="1" x14ac:dyDescent="0.3">
      <c r="B28" s="112"/>
      <c r="C28" s="168" t="s">
        <v>23</v>
      </c>
      <c r="D28" s="165"/>
      <c r="E28" s="268">
        <f t="shared" si="0"/>
        <v>43515</v>
      </c>
      <c r="F28" s="255"/>
      <c r="G28" s="479"/>
      <c r="H28" s="265">
        <f t="shared" si="1"/>
        <v>43543</v>
      </c>
      <c r="I28" s="332"/>
      <c r="J28" s="476"/>
      <c r="K28" s="113"/>
      <c r="L28" s="104"/>
      <c r="M28" s="132"/>
      <c r="N28" s="168" t="s">
        <v>7</v>
      </c>
      <c r="O28" s="165"/>
      <c r="P28" s="268">
        <f t="shared" si="2"/>
        <v>43880</v>
      </c>
      <c r="Q28" s="255"/>
      <c r="R28" s="479"/>
      <c r="S28" s="265">
        <f t="shared" si="3"/>
        <v>43909</v>
      </c>
      <c r="T28" s="332"/>
      <c r="U28" s="476"/>
      <c r="V28" s="120"/>
      <c r="W28" s="35"/>
      <c r="X28" s="7"/>
      <c r="Y28" s="355"/>
      <c r="Z28" s="347"/>
      <c r="AA28" s="350"/>
      <c r="AB28" s="353"/>
      <c r="AC28" s="353"/>
      <c r="AD28" s="353"/>
      <c r="AE28" s="353"/>
      <c r="AF28" s="353"/>
      <c r="AG28" s="353"/>
    </row>
    <row r="29" spans="2:33" s="8" customFormat="1" ht="16" customHeight="1" x14ac:dyDescent="0.3">
      <c r="B29" s="112"/>
      <c r="C29" s="168" t="s">
        <v>7</v>
      </c>
      <c r="D29" s="165"/>
      <c r="E29" s="268">
        <f t="shared" si="0"/>
        <v>43516</v>
      </c>
      <c r="F29" s="255"/>
      <c r="G29" s="479"/>
      <c r="H29" s="265">
        <f t="shared" si="1"/>
        <v>43544</v>
      </c>
      <c r="I29" s="332"/>
      <c r="J29" s="476"/>
      <c r="K29" s="113"/>
      <c r="L29" s="104"/>
      <c r="M29" s="132"/>
      <c r="N29" s="168" t="s">
        <v>7</v>
      </c>
      <c r="O29" s="165"/>
      <c r="P29" s="268">
        <f t="shared" si="2"/>
        <v>43881</v>
      </c>
      <c r="Q29" s="255"/>
      <c r="R29" s="479"/>
      <c r="S29" s="265">
        <f t="shared" si="3"/>
        <v>43910</v>
      </c>
      <c r="T29" s="332"/>
      <c r="U29" s="476"/>
      <c r="V29" s="120"/>
      <c r="W29" s="35"/>
      <c r="X29" s="7"/>
      <c r="Y29" s="35"/>
      <c r="Z29" s="347"/>
      <c r="AA29" s="349"/>
      <c r="AB29" s="353"/>
      <c r="AC29" s="353"/>
      <c r="AD29" s="353"/>
      <c r="AE29" s="353"/>
      <c r="AF29" s="353"/>
      <c r="AG29" s="353"/>
    </row>
    <row r="30" spans="2:33" s="8" customFormat="1" ht="16" customHeight="1" x14ac:dyDescent="0.3">
      <c r="B30" s="112"/>
      <c r="C30" s="168" t="s">
        <v>7</v>
      </c>
      <c r="D30" s="165"/>
      <c r="E30" s="268">
        <f t="shared" si="0"/>
        <v>43517</v>
      </c>
      <c r="F30" s="255"/>
      <c r="G30" s="479"/>
      <c r="H30" s="265">
        <f t="shared" si="1"/>
        <v>43545</v>
      </c>
      <c r="I30" s="332"/>
      <c r="J30" s="476"/>
      <c r="K30" s="113"/>
      <c r="L30" s="104"/>
      <c r="M30" s="132"/>
      <c r="N30" s="168" t="s">
        <v>7</v>
      </c>
      <c r="O30" s="165"/>
      <c r="P30" s="268">
        <f t="shared" si="2"/>
        <v>43882</v>
      </c>
      <c r="Q30" s="255"/>
      <c r="R30" s="479"/>
      <c r="S30" s="265">
        <f t="shared" si="3"/>
        <v>43911</v>
      </c>
      <c r="T30" s="332"/>
      <c r="U30" s="476"/>
      <c r="V30" s="120"/>
      <c r="W30" s="35"/>
      <c r="X30" s="7"/>
      <c r="Y30" s="35"/>
      <c r="Z30" s="347"/>
      <c r="AA30" s="354"/>
      <c r="AB30" s="353"/>
      <c r="AC30" s="353"/>
      <c r="AD30" s="353"/>
      <c r="AE30" s="353"/>
      <c r="AF30" s="353"/>
      <c r="AG30" s="353"/>
    </row>
    <row r="31" spans="2:33" s="8" customFormat="1" ht="16" customHeight="1" x14ac:dyDescent="0.3">
      <c r="B31" s="112"/>
      <c r="C31" s="168" t="s">
        <v>7</v>
      </c>
      <c r="D31" s="165"/>
      <c r="E31" s="268">
        <f t="shared" si="0"/>
        <v>43518</v>
      </c>
      <c r="F31" s="255"/>
      <c r="G31" s="479"/>
      <c r="H31" s="265">
        <f t="shared" si="1"/>
        <v>43546</v>
      </c>
      <c r="I31" s="332"/>
      <c r="J31" s="476"/>
      <c r="K31" s="113"/>
      <c r="L31" s="104"/>
      <c r="M31" s="132"/>
      <c r="N31" s="168" t="s">
        <v>23</v>
      </c>
      <c r="O31" s="165"/>
      <c r="P31" s="268">
        <f t="shared" si="2"/>
        <v>43883</v>
      </c>
      <c r="Q31" s="255"/>
      <c r="R31" s="479"/>
      <c r="S31" s="265">
        <f t="shared" si="3"/>
        <v>43912</v>
      </c>
      <c r="T31" s="332"/>
      <c r="U31" s="476"/>
      <c r="V31" s="120"/>
      <c r="W31" s="35"/>
      <c r="X31" s="7"/>
      <c r="Y31" s="2"/>
      <c r="Z31" s="347"/>
      <c r="AA31" s="349"/>
      <c r="AB31" s="353"/>
      <c r="AC31" s="353"/>
      <c r="AD31" s="353"/>
      <c r="AE31" s="353"/>
      <c r="AF31" s="353"/>
      <c r="AG31" s="353"/>
    </row>
    <row r="32" spans="2:33" s="8" customFormat="1" ht="16" customHeight="1" x14ac:dyDescent="0.3">
      <c r="B32" s="112"/>
      <c r="C32" s="168" t="s">
        <v>7</v>
      </c>
      <c r="D32" s="165"/>
      <c r="E32" s="268">
        <f t="shared" si="0"/>
        <v>43519</v>
      </c>
      <c r="F32" s="255"/>
      <c r="G32" s="479"/>
      <c r="H32" s="265">
        <f t="shared" si="1"/>
        <v>43547</v>
      </c>
      <c r="I32" s="332"/>
      <c r="J32" s="476"/>
      <c r="K32" s="113"/>
      <c r="L32" s="104"/>
      <c r="M32" s="132"/>
      <c r="N32" s="168" t="s">
        <v>7</v>
      </c>
      <c r="O32" s="165"/>
      <c r="P32" s="268">
        <f t="shared" si="2"/>
        <v>43884</v>
      </c>
      <c r="Q32" s="255"/>
      <c r="R32" s="479"/>
      <c r="S32" s="265">
        <f t="shared" si="3"/>
        <v>43913</v>
      </c>
      <c r="T32" s="332"/>
      <c r="U32" s="476"/>
      <c r="V32" s="120"/>
      <c r="W32" s="35"/>
      <c r="X32" s="7"/>
      <c r="Y32" s="2"/>
      <c r="Z32" s="347"/>
      <c r="AA32" s="2"/>
      <c r="AB32" s="353"/>
      <c r="AC32" s="353"/>
      <c r="AD32" s="353"/>
      <c r="AE32" s="353"/>
      <c r="AF32" s="353"/>
      <c r="AG32" s="353"/>
    </row>
    <row r="33" spans="1:33" s="8" customFormat="1" ht="16" customHeight="1" x14ac:dyDescent="0.3">
      <c r="B33" s="112"/>
      <c r="C33" s="168" t="s">
        <v>7</v>
      </c>
      <c r="D33" s="165"/>
      <c r="E33" s="268">
        <f t="shared" si="0"/>
        <v>43520</v>
      </c>
      <c r="F33" s="255"/>
      <c r="G33" s="479"/>
      <c r="H33" s="265">
        <f t="shared" si="1"/>
        <v>43548</v>
      </c>
      <c r="I33" s="332"/>
      <c r="J33" s="476"/>
      <c r="K33" s="113"/>
      <c r="L33" s="104"/>
      <c r="M33" s="132"/>
      <c r="N33" s="168" t="s">
        <v>7</v>
      </c>
      <c r="O33" s="165"/>
      <c r="P33" s="268">
        <f t="shared" si="2"/>
        <v>43885</v>
      </c>
      <c r="Q33" s="255"/>
      <c r="R33" s="479"/>
      <c r="S33" s="265">
        <f t="shared" si="3"/>
        <v>43914</v>
      </c>
      <c r="T33" s="332"/>
      <c r="U33" s="476"/>
      <c r="V33" s="120"/>
      <c r="W33" s="35"/>
      <c r="X33" s="7"/>
      <c r="Y33" s="2"/>
      <c r="Z33" s="347"/>
      <c r="AA33" s="2"/>
      <c r="AB33" s="353"/>
      <c r="AC33" s="353"/>
      <c r="AD33" s="353"/>
      <c r="AE33" s="353"/>
      <c r="AF33" s="353"/>
      <c r="AG33" s="353"/>
    </row>
    <row r="34" spans="1:33" s="8" customFormat="1" ht="16" customHeight="1" x14ac:dyDescent="0.3">
      <c r="B34" s="112"/>
      <c r="C34" s="168" t="s">
        <v>23</v>
      </c>
      <c r="D34" s="165"/>
      <c r="E34" s="268">
        <f t="shared" si="0"/>
        <v>43521</v>
      </c>
      <c r="F34" s="255"/>
      <c r="G34" s="479"/>
      <c r="H34" s="265">
        <f t="shared" si="1"/>
        <v>43549</v>
      </c>
      <c r="I34" s="332"/>
      <c r="J34" s="476"/>
      <c r="K34" s="113"/>
      <c r="L34" s="104"/>
      <c r="M34" s="132"/>
      <c r="N34" s="168" t="s">
        <v>7</v>
      </c>
      <c r="O34" s="165"/>
      <c r="P34" s="268">
        <f t="shared" si="2"/>
        <v>43886</v>
      </c>
      <c r="Q34" s="255"/>
      <c r="R34" s="479"/>
      <c r="S34" s="265">
        <f t="shared" si="3"/>
        <v>43915</v>
      </c>
      <c r="T34" s="332"/>
      <c r="U34" s="476"/>
      <c r="V34" s="120"/>
      <c r="W34" s="35"/>
      <c r="X34" s="7"/>
      <c r="Y34" s="357"/>
      <c r="Z34" s="347"/>
      <c r="AA34" s="2"/>
      <c r="AB34" s="353"/>
      <c r="AC34" s="353"/>
      <c r="AD34" s="353"/>
      <c r="AE34" s="353"/>
      <c r="AF34" s="353"/>
      <c r="AG34" s="353"/>
    </row>
    <row r="35" spans="1:33" s="8" customFormat="1" ht="16" customHeight="1" x14ac:dyDescent="0.3">
      <c r="B35" s="112"/>
      <c r="C35" s="168" t="s">
        <v>7</v>
      </c>
      <c r="D35" s="165"/>
      <c r="E35" s="268">
        <f t="shared" si="0"/>
        <v>43522</v>
      </c>
      <c r="F35" s="255"/>
      <c r="G35" s="479"/>
      <c r="H35" s="265">
        <f t="shared" si="1"/>
        <v>43550</v>
      </c>
      <c r="I35" s="332"/>
      <c r="J35" s="476"/>
      <c r="K35" s="113"/>
      <c r="L35" s="104"/>
      <c r="M35" s="132"/>
      <c r="N35" s="168" t="s">
        <v>23</v>
      </c>
      <c r="O35" s="165"/>
      <c r="P35" s="268">
        <f t="shared" si="2"/>
        <v>43887</v>
      </c>
      <c r="Q35" s="255"/>
      <c r="R35" s="479"/>
      <c r="S35" s="265">
        <f t="shared" si="3"/>
        <v>43916</v>
      </c>
      <c r="T35" s="332"/>
      <c r="U35" s="476"/>
      <c r="V35" s="120"/>
      <c r="W35" s="35"/>
      <c r="X35" s="7"/>
      <c r="Y35" s="29"/>
      <c r="Z35" s="347"/>
      <c r="AA35" s="2"/>
      <c r="AB35" s="353"/>
      <c r="AC35" s="353"/>
      <c r="AD35" s="353"/>
      <c r="AE35" s="353"/>
      <c r="AF35" s="353"/>
      <c r="AG35" s="353"/>
    </row>
    <row r="36" spans="1:33" s="8" customFormat="1" ht="16" customHeight="1" x14ac:dyDescent="0.3">
      <c r="B36" s="112"/>
      <c r="C36" s="168" t="s">
        <v>7</v>
      </c>
      <c r="D36" s="165"/>
      <c r="E36" s="268">
        <f t="shared" si="0"/>
        <v>43523</v>
      </c>
      <c r="F36" s="255"/>
      <c r="G36" s="479"/>
      <c r="H36" s="265">
        <f t="shared" si="1"/>
        <v>43551</v>
      </c>
      <c r="I36" s="332"/>
      <c r="J36" s="476"/>
      <c r="K36" s="113"/>
      <c r="L36" s="104"/>
      <c r="M36" s="132"/>
      <c r="N36" s="168" t="s">
        <v>7</v>
      </c>
      <c r="O36" s="165"/>
      <c r="P36" s="268">
        <f t="shared" si="2"/>
        <v>43888</v>
      </c>
      <c r="Q36" s="255"/>
      <c r="R36" s="479"/>
      <c r="S36" s="265">
        <f t="shared" si="3"/>
        <v>43917</v>
      </c>
      <c r="T36" s="332"/>
      <c r="U36" s="476"/>
      <c r="V36" s="120"/>
      <c r="W36" s="35"/>
      <c r="X36" s="7"/>
      <c r="Y36" s="358"/>
      <c r="Z36" s="347"/>
      <c r="AA36" s="2"/>
      <c r="AB36" s="353"/>
      <c r="AC36" s="353"/>
      <c r="AD36" s="353"/>
      <c r="AE36" s="353"/>
      <c r="AF36" s="353"/>
      <c r="AG36" s="353"/>
    </row>
    <row r="37" spans="1:33" s="8" customFormat="1" ht="16" customHeight="1" thickBot="1" x14ac:dyDescent="0.35">
      <c r="B37" s="112"/>
      <c r="C37" s="168" t="s">
        <v>7</v>
      </c>
      <c r="D37" s="165"/>
      <c r="E37" s="269">
        <f t="shared" si="0"/>
        <v>43524</v>
      </c>
      <c r="F37" s="260"/>
      <c r="G37" s="480"/>
      <c r="H37" s="265">
        <f t="shared" si="1"/>
        <v>43552</v>
      </c>
      <c r="I37" s="332"/>
      <c r="J37" s="476"/>
      <c r="K37" s="113"/>
      <c r="L37" s="104"/>
      <c r="M37" s="132"/>
      <c r="N37" s="168" t="s">
        <v>7</v>
      </c>
      <c r="O37" s="165"/>
      <c r="P37" s="268">
        <f t="shared" si="2"/>
        <v>43889</v>
      </c>
      <c r="Q37" s="255"/>
      <c r="R37" s="479"/>
      <c r="S37" s="265">
        <f t="shared" si="3"/>
        <v>43918</v>
      </c>
      <c r="T37" s="332"/>
      <c r="U37" s="476"/>
      <c r="V37" s="120"/>
      <c r="W37" s="35"/>
      <c r="X37" s="7"/>
      <c r="Y37" s="29"/>
      <c r="Z37" s="347"/>
      <c r="AA37" s="2"/>
      <c r="AB37" s="353"/>
      <c r="AC37" s="353"/>
      <c r="AD37" s="353"/>
      <c r="AE37" s="353"/>
      <c r="AF37" s="353"/>
      <c r="AG37" s="353"/>
    </row>
    <row r="38" spans="1:33" s="8" customFormat="1" ht="16" customHeight="1" thickTop="1" thickBot="1" x14ac:dyDescent="0.35">
      <c r="B38" s="112"/>
      <c r="C38" s="168" t="s">
        <v>7</v>
      </c>
      <c r="D38" s="165"/>
      <c r="E38" s="168" t="s">
        <v>7</v>
      </c>
      <c r="F38" s="168" t="s">
        <v>7</v>
      </c>
      <c r="G38" s="180"/>
      <c r="H38" s="264">
        <f t="shared" si="1"/>
        <v>43553</v>
      </c>
      <c r="I38" s="332"/>
      <c r="J38" s="476"/>
      <c r="K38" s="113"/>
      <c r="L38" s="104"/>
      <c r="M38" s="132"/>
      <c r="N38" s="168" t="s">
        <v>7</v>
      </c>
      <c r="O38" s="165"/>
      <c r="P38" s="269">
        <f t="shared" si="2"/>
        <v>43890</v>
      </c>
      <c r="Q38" s="260"/>
      <c r="R38" s="480"/>
      <c r="S38" s="264">
        <f>IF(S37="","",IF(DAY(S37+1)=1,"",S37+1))</f>
        <v>43919</v>
      </c>
      <c r="T38" s="332"/>
      <c r="U38" s="476"/>
      <c r="V38" s="120"/>
      <c r="W38" s="35"/>
      <c r="X38" s="7"/>
      <c r="Y38" s="2"/>
      <c r="Z38" s="347"/>
      <c r="AA38" s="350"/>
      <c r="AB38" s="353"/>
      <c r="AC38" s="353"/>
      <c r="AD38" s="353"/>
      <c r="AE38" s="353"/>
      <c r="AF38" s="353"/>
      <c r="AG38" s="353"/>
    </row>
    <row r="39" spans="1:33" s="8" customFormat="1" ht="16" customHeight="1" thickTop="1" x14ac:dyDescent="0.3">
      <c r="B39" s="112"/>
      <c r="C39" s="168" t="s">
        <v>7</v>
      </c>
      <c r="D39" s="165"/>
      <c r="E39" s="168" t="s">
        <v>7</v>
      </c>
      <c r="F39" s="168" t="s">
        <v>7</v>
      </c>
      <c r="G39" s="180"/>
      <c r="H39" s="264">
        <f t="shared" si="1"/>
        <v>43554</v>
      </c>
      <c r="I39" s="332"/>
      <c r="J39" s="476"/>
      <c r="K39" s="113"/>
      <c r="L39" s="104"/>
      <c r="M39" s="132"/>
      <c r="N39" s="168" t="s">
        <v>7</v>
      </c>
      <c r="O39" s="165"/>
      <c r="P39" s="180"/>
      <c r="Q39" s="180"/>
      <c r="R39" s="180"/>
      <c r="S39" s="264">
        <f t="shared" si="3"/>
        <v>43920</v>
      </c>
      <c r="T39" s="332"/>
      <c r="U39" s="476"/>
      <c r="V39" s="120"/>
      <c r="W39" s="35"/>
      <c r="X39" s="7"/>
      <c r="Y39" s="2"/>
      <c r="Z39" s="347"/>
      <c r="AA39" s="349"/>
      <c r="AB39" s="353"/>
      <c r="AC39" s="353"/>
      <c r="AD39" s="353"/>
      <c r="AE39" s="353"/>
      <c r="AF39" s="353"/>
      <c r="AG39" s="353"/>
    </row>
    <row r="40" spans="1:33" s="8" customFormat="1" ht="16" customHeight="1" x14ac:dyDescent="0.3">
      <c r="B40" s="112"/>
      <c r="C40" s="168" t="s">
        <v>7</v>
      </c>
      <c r="D40" s="165"/>
      <c r="E40" s="168" t="s">
        <v>7</v>
      </c>
      <c r="F40" s="168" t="s">
        <v>7</v>
      </c>
      <c r="G40" s="180"/>
      <c r="H40" s="264">
        <f t="shared" si="1"/>
        <v>43555</v>
      </c>
      <c r="I40" s="332"/>
      <c r="J40" s="476"/>
      <c r="K40" s="113"/>
      <c r="L40" s="104"/>
      <c r="M40" s="132"/>
      <c r="N40" s="168" t="s">
        <v>7</v>
      </c>
      <c r="O40" s="165"/>
      <c r="P40" s="180"/>
      <c r="Q40" s="180"/>
      <c r="R40" s="180"/>
      <c r="S40" s="264">
        <f>IF(S39="","",IF(DAY(S39+1)=1,"",S39+1))</f>
        <v>43921</v>
      </c>
      <c r="T40" s="332"/>
      <c r="U40" s="476"/>
      <c r="V40" s="120"/>
      <c r="W40" s="35"/>
      <c r="X40" s="7"/>
      <c r="Y40" s="35"/>
      <c r="Z40" s="347"/>
      <c r="AA40" s="354"/>
      <c r="AB40" s="353"/>
      <c r="AC40" s="353"/>
      <c r="AD40" s="353"/>
      <c r="AE40" s="353"/>
      <c r="AF40" s="353"/>
      <c r="AG40" s="353"/>
    </row>
    <row r="41" spans="1:33" s="8" customFormat="1" ht="7.5" customHeight="1" x14ac:dyDescent="0.3">
      <c r="B41" s="112"/>
      <c r="C41" s="168" t="s">
        <v>7</v>
      </c>
      <c r="D41" s="168" t="s">
        <v>7</v>
      </c>
      <c r="E41" s="168" t="s">
        <v>7</v>
      </c>
      <c r="F41" s="168" t="s">
        <v>7</v>
      </c>
      <c r="G41" s="168" t="s">
        <v>7</v>
      </c>
      <c r="H41" s="168" t="s">
        <v>7</v>
      </c>
      <c r="I41" s="168" t="s">
        <v>7</v>
      </c>
      <c r="J41" s="168" t="s">
        <v>7</v>
      </c>
      <c r="K41" s="113"/>
      <c r="L41" s="104"/>
      <c r="M41" s="132"/>
      <c r="N41" s="168" t="s">
        <v>7</v>
      </c>
      <c r="O41" s="168" t="s">
        <v>7</v>
      </c>
      <c r="P41" s="168" t="s">
        <v>7</v>
      </c>
      <c r="Q41" s="168" t="s">
        <v>7</v>
      </c>
      <c r="R41" s="168" t="s">
        <v>7</v>
      </c>
      <c r="S41" s="168" t="s">
        <v>7</v>
      </c>
      <c r="T41" s="168" t="s">
        <v>7</v>
      </c>
      <c r="U41" s="168" t="s">
        <v>7</v>
      </c>
      <c r="V41" s="120"/>
      <c r="W41" s="35"/>
      <c r="X41" s="7"/>
      <c r="Y41" s="35"/>
      <c r="Z41" s="347"/>
      <c r="AA41" s="349"/>
      <c r="AB41" s="353"/>
      <c r="AC41" s="353"/>
      <c r="AD41" s="353"/>
      <c r="AE41" s="353"/>
      <c r="AF41" s="353"/>
      <c r="AG41" s="353"/>
    </row>
    <row r="42" spans="1:33" ht="9" customHeight="1" thickBot="1" x14ac:dyDescent="0.35">
      <c r="A42" s="11"/>
      <c r="B42" s="145"/>
      <c r="C42" s="166"/>
      <c r="D42" s="146"/>
      <c r="E42" s="147"/>
      <c r="F42" s="147"/>
      <c r="G42" s="147"/>
      <c r="H42" s="147"/>
      <c r="I42" s="147"/>
      <c r="J42" s="147"/>
      <c r="K42" s="148"/>
      <c r="L42" s="142"/>
      <c r="M42" s="149"/>
      <c r="N42" s="146" t="e">
        <f>+DATE(N5,4,1)</f>
        <v>#VALUE!</v>
      </c>
      <c r="O42" s="146"/>
      <c r="P42" s="150"/>
      <c r="Q42" s="150"/>
      <c r="R42" s="151"/>
      <c r="S42" s="150"/>
      <c r="T42" s="150"/>
      <c r="U42" s="151"/>
      <c r="V42" s="152"/>
      <c r="W42" s="10"/>
      <c r="X42" s="2"/>
      <c r="Y42" s="35"/>
    </row>
    <row r="43" spans="1:33" s="27" customFormat="1" ht="16" customHeight="1" x14ac:dyDescent="0.3">
      <c r="A43" s="98"/>
      <c r="B43" s="118"/>
      <c r="C43" s="143" t="s">
        <v>18</v>
      </c>
      <c r="D43" s="12"/>
      <c r="E43" s="12"/>
      <c r="F43" s="12"/>
      <c r="G43" s="28"/>
      <c r="H43" s="12"/>
      <c r="I43" s="12"/>
      <c r="J43" s="28"/>
      <c r="K43" s="119"/>
      <c r="L43" s="28"/>
      <c r="M43" s="136"/>
      <c r="N43" s="143" t="s">
        <v>18</v>
      </c>
      <c r="O43" s="12"/>
      <c r="P43" s="12"/>
      <c r="Q43" s="12"/>
      <c r="R43" s="28"/>
      <c r="S43" s="12"/>
      <c r="T43" s="12"/>
      <c r="U43" s="28"/>
      <c r="V43" s="119"/>
      <c r="W43" s="36"/>
      <c r="X43" s="29"/>
      <c r="Y43" s="35"/>
      <c r="Z43" s="345"/>
      <c r="AA43" s="355"/>
      <c r="AB43" s="346"/>
      <c r="AC43" s="346"/>
      <c r="AD43" s="346"/>
      <c r="AE43" s="346"/>
      <c r="AF43" s="346"/>
      <c r="AG43" s="346"/>
    </row>
    <row r="44" spans="1:33" ht="16" customHeight="1" x14ac:dyDescent="0.3">
      <c r="B44" s="153"/>
      <c r="K44" s="154"/>
      <c r="M44" s="153"/>
      <c r="V44" s="154"/>
      <c r="Y44" s="10"/>
      <c r="Z44" s="347"/>
    </row>
    <row r="45" spans="1:33" s="8" customFormat="1" ht="16" customHeight="1" x14ac:dyDescent="0.3">
      <c r="B45" s="112"/>
      <c r="C45" s="140" t="s">
        <v>4</v>
      </c>
      <c r="D45" s="12"/>
      <c r="E45" s="12"/>
      <c r="F45" s="12"/>
      <c r="G45" s="28"/>
      <c r="H45" s="12"/>
      <c r="I45" s="12"/>
      <c r="J45" s="28"/>
      <c r="K45" s="119"/>
      <c r="L45" s="28"/>
      <c r="M45" s="136"/>
      <c r="N45" s="140" t="s">
        <v>5</v>
      </c>
      <c r="O45" s="12"/>
      <c r="P45" s="12"/>
      <c r="Q45" s="12"/>
      <c r="R45" s="28"/>
      <c r="S45" s="12"/>
      <c r="T45" s="12"/>
      <c r="U45" s="28"/>
      <c r="V45" s="119"/>
      <c r="W45" s="35"/>
      <c r="X45" s="7"/>
      <c r="Y45" s="36"/>
      <c r="Z45" s="347"/>
      <c r="AA45" s="346"/>
      <c r="AB45" s="353"/>
      <c r="AC45" s="353"/>
      <c r="AD45" s="353"/>
      <c r="AE45" s="353"/>
      <c r="AF45" s="353"/>
      <c r="AG45" s="353"/>
    </row>
    <row r="46" spans="1:33" ht="16" customHeight="1" x14ac:dyDescent="0.3">
      <c r="B46" s="108"/>
      <c r="C46" s="11" t="s">
        <v>129</v>
      </c>
      <c r="D46" s="11"/>
      <c r="E46" s="11"/>
      <c r="F46" s="11"/>
      <c r="G46" s="25"/>
      <c r="H46" s="11"/>
      <c r="I46" s="11"/>
      <c r="J46" s="25"/>
      <c r="K46" s="116"/>
      <c r="L46" s="25"/>
      <c r="M46" s="134"/>
      <c r="N46" s="11" t="s">
        <v>144</v>
      </c>
      <c r="O46" s="11"/>
      <c r="P46" s="13"/>
      <c r="Q46" s="13"/>
      <c r="R46" s="26"/>
      <c r="S46" s="13"/>
      <c r="T46" s="13"/>
      <c r="U46" s="26"/>
      <c r="V46" s="135"/>
      <c r="Y46" s="10"/>
      <c r="Z46" s="347"/>
    </row>
    <row r="47" spans="1:33" s="27" customFormat="1" ht="16" customHeight="1" thickBot="1" x14ac:dyDescent="0.35">
      <c r="B47" s="118"/>
      <c r="D47" s="12"/>
      <c r="E47" s="101" t="s">
        <v>58</v>
      </c>
      <c r="F47" s="12"/>
      <c r="G47" s="28"/>
      <c r="H47" s="12"/>
      <c r="I47" s="12"/>
      <c r="J47" s="28"/>
      <c r="K47" s="119"/>
      <c r="L47" s="28"/>
      <c r="M47" s="136"/>
      <c r="O47" s="12"/>
      <c r="P47" s="101" t="s">
        <v>87</v>
      </c>
      <c r="Q47" s="12"/>
      <c r="R47" s="28"/>
      <c r="S47" s="12"/>
      <c r="T47" s="12"/>
      <c r="U47" s="28"/>
      <c r="V47" s="119"/>
      <c r="W47" s="36"/>
      <c r="X47" s="29"/>
      <c r="Y47" s="7"/>
      <c r="Z47" s="345"/>
      <c r="AA47" s="353"/>
      <c r="AB47" s="346"/>
      <c r="AC47" s="346"/>
      <c r="AD47" s="346"/>
      <c r="AE47" s="346"/>
      <c r="AF47" s="346"/>
      <c r="AG47" s="346"/>
    </row>
    <row r="48" spans="1:33" s="8" customFormat="1" ht="16" customHeight="1" thickBot="1" x14ac:dyDescent="0.35">
      <c r="B48" s="112"/>
      <c r="C48" s="533"/>
      <c r="D48" s="533"/>
      <c r="E48" s="534" t="s">
        <v>103</v>
      </c>
      <c r="F48" s="534"/>
      <c r="G48" s="381">
        <f>SUM(G10:G37)</f>
        <v>0</v>
      </c>
      <c r="H48" s="534" t="s">
        <v>104</v>
      </c>
      <c r="I48" s="534"/>
      <c r="J48" s="381">
        <f>SUM(J10:J40)</f>
        <v>0</v>
      </c>
      <c r="K48" s="113"/>
      <c r="L48" s="104"/>
      <c r="M48" s="132"/>
      <c r="N48" s="533"/>
      <c r="O48" s="533"/>
      <c r="P48" s="518" t="s">
        <v>110</v>
      </c>
      <c r="Q48" s="519"/>
      <c r="R48" s="381">
        <f>SUM(R10:R38)</f>
        <v>0</v>
      </c>
      <c r="S48" s="520" t="s">
        <v>111</v>
      </c>
      <c r="T48" s="519"/>
      <c r="U48" s="381">
        <f>SUM(U10:U40)</f>
        <v>0</v>
      </c>
      <c r="V48" s="120"/>
      <c r="W48" s="35"/>
      <c r="X48" s="7"/>
      <c r="Y48" s="2"/>
      <c r="Z48" s="347"/>
      <c r="AA48" s="2"/>
      <c r="AB48" s="353"/>
      <c r="AC48" s="353"/>
      <c r="AD48" s="353"/>
      <c r="AE48" s="353"/>
      <c r="AF48" s="353"/>
      <c r="AG48" s="353"/>
    </row>
    <row r="49" spans="2:33" s="8" customFormat="1" ht="16" customHeight="1" x14ac:dyDescent="0.3">
      <c r="B49" s="112"/>
      <c r="C49" s="536"/>
      <c r="D49" s="536"/>
      <c r="E49" s="537" t="s">
        <v>56</v>
      </c>
      <c r="F49" s="537"/>
      <c r="G49" s="382">
        <f>(28-G50)</f>
        <v>28</v>
      </c>
      <c r="H49" s="537" t="s">
        <v>108</v>
      </c>
      <c r="I49" s="537"/>
      <c r="J49" s="382">
        <f>31-J50</f>
        <v>31</v>
      </c>
      <c r="K49" s="117"/>
      <c r="L49" s="58"/>
      <c r="M49" s="136"/>
      <c r="N49" s="536"/>
      <c r="O49" s="536"/>
      <c r="P49" s="514" t="s">
        <v>56</v>
      </c>
      <c r="Q49" s="515"/>
      <c r="R49" s="386">
        <f>(29-R50)</f>
        <v>29</v>
      </c>
      <c r="S49" s="514" t="s">
        <v>108</v>
      </c>
      <c r="T49" s="515"/>
      <c r="U49" s="386">
        <f>31-U50</f>
        <v>31</v>
      </c>
      <c r="V49" s="119"/>
      <c r="W49" s="35"/>
      <c r="X49" s="7"/>
      <c r="Y49" s="29"/>
      <c r="Z49" s="347"/>
      <c r="AA49" s="2"/>
      <c r="AB49" s="353"/>
      <c r="AC49" s="353"/>
      <c r="AD49" s="353"/>
      <c r="AE49" s="353"/>
      <c r="AF49" s="353"/>
      <c r="AG49" s="353"/>
    </row>
    <row r="50" spans="2:33" s="8" customFormat="1" ht="16" customHeight="1" x14ac:dyDescent="0.3">
      <c r="B50" s="112"/>
      <c r="C50" s="536"/>
      <c r="D50" s="536"/>
      <c r="E50" s="537" t="s">
        <v>57</v>
      </c>
      <c r="F50" s="537"/>
      <c r="G50" s="382">
        <f>COUNTIF(F10:F37,"○")</f>
        <v>0</v>
      </c>
      <c r="H50" s="537" t="s">
        <v>109</v>
      </c>
      <c r="I50" s="537"/>
      <c r="J50" s="382">
        <f>COUNTIF(I10:I40,"○")</f>
        <v>0</v>
      </c>
      <c r="K50" s="117"/>
      <c r="L50" s="58"/>
      <c r="M50" s="136"/>
      <c r="N50" s="536"/>
      <c r="O50" s="536"/>
      <c r="P50" s="514" t="s">
        <v>57</v>
      </c>
      <c r="Q50" s="515"/>
      <c r="R50" s="383">
        <f>COUNTIF(Q10:Q38,"○")</f>
        <v>0</v>
      </c>
      <c r="S50" s="535" t="s">
        <v>109</v>
      </c>
      <c r="T50" s="515"/>
      <c r="U50" s="382">
        <f>COUNTIF(T10:T40,"○")</f>
        <v>0</v>
      </c>
      <c r="V50" s="119"/>
      <c r="W50" s="35"/>
      <c r="X50" s="7"/>
      <c r="Y50" s="7"/>
      <c r="Z50" s="347"/>
      <c r="AA50" s="2"/>
      <c r="AB50" s="353"/>
      <c r="AC50" s="353"/>
      <c r="AD50" s="353"/>
      <c r="AE50" s="353"/>
      <c r="AF50" s="353"/>
      <c r="AG50" s="353"/>
    </row>
    <row r="51" spans="2:33" ht="16" customHeight="1" x14ac:dyDescent="0.3">
      <c r="B51" s="108"/>
      <c r="C51" s="403"/>
      <c r="D51" s="403"/>
      <c r="E51" s="511" t="s">
        <v>137</v>
      </c>
      <c r="F51" s="538"/>
      <c r="G51" s="538"/>
      <c r="H51" s="538"/>
      <c r="I51" s="539"/>
      <c r="J51" s="384">
        <f>G48+J48</f>
        <v>0</v>
      </c>
      <c r="K51" s="172"/>
      <c r="L51" s="37"/>
      <c r="M51" s="108"/>
      <c r="N51" s="403"/>
      <c r="O51" s="403"/>
      <c r="P51" s="511" t="s">
        <v>61</v>
      </c>
      <c r="Q51" s="538"/>
      <c r="R51" s="538"/>
      <c r="S51" s="538"/>
      <c r="T51" s="539"/>
      <c r="U51" s="384">
        <f>R48+U48</f>
        <v>0</v>
      </c>
      <c r="V51" s="161"/>
      <c r="Y51" s="7"/>
      <c r="Z51" s="347"/>
    </row>
    <row r="52" spans="2:33" ht="16" customHeight="1" x14ac:dyDescent="0.3">
      <c r="B52" s="108"/>
      <c r="C52" s="403"/>
      <c r="D52" s="403"/>
      <c r="E52" s="511" t="s">
        <v>142</v>
      </c>
      <c r="F52" s="538"/>
      <c r="G52" s="538"/>
      <c r="H52" s="538"/>
      <c r="I52" s="539"/>
      <c r="J52" s="385">
        <f>G49+J49</f>
        <v>59</v>
      </c>
      <c r="K52" s="172"/>
      <c r="L52" s="37"/>
      <c r="M52" s="108"/>
      <c r="N52" s="403"/>
      <c r="O52" s="403"/>
      <c r="P52" s="511" t="s">
        <v>62</v>
      </c>
      <c r="Q52" s="538"/>
      <c r="R52" s="538"/>
      <c r="S52" s="538"/>
      <c r="T52" s="539"/>
      <c r="U52" s="385">
        <f>R49+U49</f>
        <v>60</v>
      </c>
      <c r="V52" s="161"/>
      <c r="Y52" s="7"/>
      <c r="Z52" s="347"/>
      <c r="AA52" s="350"/>
    </row>
    <row r="53" spans="2:33" ht="16" customHeight="1" x14ac:dyDescent="0.3">
      <c r="B53" s="108"/>
      <c r="C53" s="403"/>
      <c r="D53" s="403"/>
      <c r="E53" s="511" t="s">
        <v>83</v>
      </c>
      <c r="F53" s="538"/>
      <c r="G53" s="538"/>
      <c r="H53" s="538"/>
      <c r="I53" s="539"/>
      <c r="J53" s="385">
        <f>ROUNDUP(J51/J52,0)</f>
        <v>0</v>
      </c>
      <c r="K53" s="172" t="s">
        <v>25</v>
      </c>
      <c r="L53" s="37"/>
      <c r="M53" s="108"/>
      <c r="N53" s="403"/>
      <c r="O53" s="403"/>
      <c r="P53" s="511" t="s">
        <v>14</v>
      </c>
      <c r="Q53" s="538"/>
      <c r="R53" s="538"/>
      <c r="S53" s="538"/>
      <c r="T53" s="539"/>
      <c r="U53" s="385">
        <f>ROUNDUP(U51/U52,0)</f>
        <v>0</v>
      </c>
      <c r="V53" s="161" t="s">
        <v>65</v>
      </c>
      <c r="Y53" s="10"/>
      <c r="Z53" s="347"/>
      <c r="AA53" s="349"/>
    </row>
    <row r="54" spans="2:33" ht="16" customHeight="1" thickBot="1" x14ac:dyDescent="0.35">
      <c r="B54" s="108"/>
      <c r="C54" s="11"/>
      <c r="D54" s="11"/>
      <c r="E54" s="11"/>
      <c r="F54" s="11"/>
      <c r="G54" s="59"/>
      <c r="H54" s="11"/>
      <c r="I54" s="11"/>
      <c r="J54" s="59" t="s">
        <v>8</v>
      </c>
      <c r="K54" s="138"/>
      <c r="L54" s="139"/>
      <c r="M54" s="108"/>
      <c r="N54" s="11"/>
      <c r="O54" s="11"/>
      <c r="P54" s="11"/>
      <c r="Q54" s="11"/>
      <c r="R54" s="59"/>
      <c r="S54" s="11"/>
      <c r="T54" s="11"/>
      <c r="U54" s="59" t="s">
        <v>8</v>
      </c>
      <c r="V54" s="121"/>
      <c r="Z54" s="347"/>
      <c r="AA54" s="354"/>
    </row>
    <row r="55" spans="2:33" ht="16" customHeight="1" x14ac:dyDescent="0.3">
      <c r="B55" s="122"/>
      <c r="C55" s="141" t="s">
        <v>6</v>
      </c>
      <c r="D55" s="41"/>
      <c r="E55" s="38"/>
      <c r="F55" s="38"/>
      <c r="G55" s="38"/>
      <c r="H55" s="38"/>
      <c r="I55" s="38"/>
      <c r="J55" s="38"/>
      <c r="K55" s="123"/>
      <c r="L55" s="11"/>
      <c r="M55" s="122"/>
      <c r="N55" s="141" t="s">
        <v>6</v>
      </c>
      <c r="O55" s="41"/>
      <c r="P55" s="38"/>
      <c r="Q55" s="38"/>
      <c r="R55" s="38"/>
      <c r="S55" s="38"/>
      <c r="T55" s="38"/>
      <c r="U55" s="38"/>
      <c r="V55" s="123"/>
      <c r="Z55" s="347"/>
    </row>
    <row r="56" spans="2:33" ht="30.65" customHeight="1" x14ac:dyDescent="0.3">
      <c r="B56" s="108"/>
      <c r="C56" s="516" t="s">
        <v>136</v>
      </c>
      <c r="D56" s="540"/>
      <c r="E56" s="540"/>
      <c r="F56" s="540"/>
      <c r="G56" s="540"/>
      <c r="H56" s="540"/>
      <c r="I56" s="540"/>
      <c r="J56" s="540"/>
      <c r="K56" s="116"/>
      <c r="L56" s="25"/>
      <c r="M56" s="274"/>
      <c r="N56" s="516" t="s">
        <v>183</v>
      </c>
      <c r="O56" s="540"/>
      <c r="P56" s="540"/>
      <c r="Q56" s="540"/>
      <c r="R56" s="540"/>
      <c r="S56" s="540"/>
      <c r="T56" s="540"/>
      <c r="U56" s="540"/>
      <c r="V56" s="135"/>
      <c r="Z56" s="347"/>
    </row>
    <row r="57" spans="2:33" ht="16" customHeight="1" thickBot="1" x14ac:dyDescent="0.35">
      <c r="B57" s="108"/>
      <c r="D57" s="11"/>
      <c r="E57" s="101" t="s">
        <v>88</v>
      </c>
      <c r="F57" s="11"/>
      <c r="G57" s="25"/>
      <c r="H57" s="11"/>
      <c r="I57" s="11"/>
      <c r="J57" s="25"/>
      <c r="K57" s="116"/>
      <c r="L57" s="25"/>
      <c r="M57" s="134"/>
      <c r="O57" s="11"/>
      <c r="P57" s="101" t="s">
        <v>89</v>
      </c>
      <c r="Q57" s="13"/>
      <c r="R57" s="26"/>
      <c r="S57" s="13"/>
      <c r="T57" s="13"/>
      <c r="U57" s="26"/>
      <c r="V57" s="135"/>
      <c r="Z57" s="347"/>
    </row>
    <row r="58" spans="2:33" s="8" customFormat="1" ht="16" customHeight="1" thickBot="1" x14ac:dyDescent="0.35">
      <c r="B58" s="112"/>
      <c r="C58" s="533"/>
      <c r="D58" s="533"/>
      <c r="E58" s="518" t="s">
        <v>106</v>
      </c>
      <c r="F58" s="519"/>
      <c r="G58" s="381">
        <f>SUM(G23:G38)</f>
        <v>0</v>
      </c>
      <c r="H58" s="520" t="s">
        <v>107</v>
      </c>
      <c r="I58" s="519"/>
      <c r="J58" s="381">
        <f>SUM(J10:J15)</f>
        <v>0</v>
      </c>
      <c r="K58" s="113"/>
      <c r="L58" s="104"/>
      <c r="M58" s="132"/>
      <c r="N58" s="533"/>
      <c r="O58" s="533"/>
      <c r="P58" s="518" t="s">
        <v>115</v>
      </c>
      <c r="Q58" s="519"/>
      <c r="R58" s="381">
        <f>SUM(R23:R38)</f>
        <v>0</v>
      </c>
      <c r="S58" s="520" t="s">
        <v>116</v>
      </c>
      <c r="T58" s="519"/>
      <c r="U58" s="381">
        <f>SUM(U10:U15)</f>
        <v>0</v>
      </c>
      <c r="V58" s="120"/>
      <c r="W58" s="35"/>
      <c r="X58" s="7"/>
      <c r="Y58" s="358"/>
      <c r="Z58" s="347"/>
      <c r="AA58" s="2"/>
      <c r="AB58" s="353"/>
      <c r="AC58" s="353"/>
      <c r="AD58" s="353"/>
      <c r="AE58" s="353"/>
      <c r="AF58" s="353"/>
      <c r="AG58" s="353"/>
    </row>
    <row r="59" spans="2:33" s="8" customFormat="1" ht="16" customHeight="1" x14ac:dyDescent="0.3">
      <c r="B59" s="112"/>
      <c r="C59" s="536"/>
      <c r="D59" s="536"/>
      <c r="E59" s="537" t="s">
        <v>56</v>
      </c>
      <c r="F59" s="537"/>
      <c r="G59" s="386">
        <f>15-G60</f>
        <v>15</v>
      </c>
      <c r="H59" s="537" t="s">
        <v>108</v>
      </c>
      <c r="I59" s="537"/>
      <c r="J59" s="386">
        <f>6-J60</f>
        <v>6</v>
      </c>
      <c r="K59" s="117"/>
      <c r="L59" s="58"/>
      <c r="M59" s="136"/>
      <c r="N59" s="536"/>
      <c r="O59" s="536"/>
      <c r="P59" s="537" t="s">
        <v>56</v>
      </c>
      <c r="Q59" s="537"/>
      <c r="R59" s="386">
        <f>16-R60</f>
        <v>16</v>
      </c>
      <c r="S59" s="537" t="s">
        <v>108</v>
      </c>
      <c r="T59" s="537"/>
      <c r="U59" s="386">
        <f>6-U60</f>
        <v>6</v>
      </c>
      <c r="V59" s="119"/>
      <c r="W59" s="35"/>
      <c r="X59" s="7"/>
      <c r="Y59" s="2"/>
      <c r="Z59" s="347"/>
      <c r="AA59" s="2"/>
      <c r="AB59" s="353"/>
      <c r="AC59" s="353"/>
      <c r="AD59" s="353"/>
      <c r="AE59" s="353"/>
      <c r="AF59" s="353"/>
      <c r="AG59" s="353"/>
    </row>
    <row r="60" spans="2:33" s="8" customFormat="1" ht="16" customHeight="1" x14ac:dyDescent="0.3">
      <c r="B60" s="112"/>
      <c r="C60" s="536"/>
      <c r="D60" s="536"/>
      <c r="E60" s="537" t="s">
        <v>57</v>
      </c>
      <c r="F60" s="537"/>
      <c r="G60" s="382">
        <f>COUNTIF(F23:F38,"○")</f>
        <v>0</v>
      </c>
      <c r="H60" s="537" t="s">
        <v>109</v>
      </c>
      <c r="I60" s="537"/>
      <c r="J60" s="382">
        <f>COUNTIF(I10:I15,"○")</f>
        <v>0</v>
      </c>
      <c r="K60" s="117"/>
      <c r="L60" s="58"/>
      <c r="M60" s="136"/>
      <c r="N60" s="536"/>
      <c r="O60" s="536"/>
      <c r="P60" s="537" t="s">
        <v>57</v>
      </c>
      <c r="Q60" s="537"/>
      <c r="R60" s="382">
        <f>COUNTIF(Q23:Q38,"○")</f>
        <v>0</v>
      </c>
      <c r="S60" s="537" t="s">
        <v>109</v>
      </c>
      <c r="T60" s="537"/>
      <c r="U60" s="382">
        <f>COUNTIF(T10:T15,"○")</f>
        <v>0</v>
      </c>
      <c r="V60" s="119"/>
      <c r="W60" s="35"/>
      <c r="X60" s="7"/>
      <c r="Y60" s="2"/>
      <c r="Z60" s="347"/>
      <c r="AA60" s="2"/>
      <c r="AB60" s="353"/>
      <c r="AC60" s="353"/>
      <c r="AD60" s="353"/>
      <c r="AE60" s="353"/>
      <c r="AF60" s="353"/>
      <c r="AG60" s="353"/>
    </row>
    <row r="61" spans="2:33" ht="16" customHeight="1" x14ac:dyDescent="0.3">
      <c r="B61" s="108"/>
      <c r="C61" s="402"/>
      <c r="D61" s="402"/>
      <c r="E61" s="511" t="s">
        <v>143</v>
      </c>
      <c r="F61" s="538"/>
      <c r="G61" s="538"/>
      <c r="H61" s="538"/>
      <c r="I61" s="539"/>
      <c r="J61" s="384">
        <f>G58+J58</f>
        <v>0</v>
      </c>
      <c r="K61" s="160"/>
      <c r="L61" s="37"/>
      <c r="M61" s="108"/>
      <c r="N61" s="272"/>
      <c r="O61" s="272"/>
      <c r="P61" s="511" t="s">
        <v>123</v>
      </c>
      <c r="Q61" s="538"/>
      <c r="R61" s="538"/>
      <c r="S61" s="538"/>
      <c r="T61" s="539"/>
      <c r="U61" s="384">
        <f>R58+U58</f>
        <v>0</v>
      </c>
      <c r="V61" s="161"/>
      <c r="Z61" s="347"/>
    </row>
    <row r="62" spans="2:33" ht="16" customHeight="1" x14ac:dyDescent="0.3">
      <c r="B62" s="108"/>
      <c r="C62" s="402"/>
      <c r="D62" s="402"/>
      <c r="E62" s="511" t="s">
        <v>169</v>
      </c>
      <c r="F62" s="538"/>
      <c r="G62" s="538"/>
      <c r="H62" s="538"/>
      <c r="I62" s="539"/>
      <c r="J62" s="385">
        <f>G59+J59</f>
        <v>21</v>
      </c>
      <c r="K62" s="160"/>
      <c r="L62" s="37"/>
      <c r="M62" s="108"/>
      <c r="N62" s="272"/>
      <c r="O62" s="272"/>
      <c r="P62" s="511" t="s">
        <v>170</v>
      </c>
      <c r="Q62" s="538"/>
      <c r="R62" s="538"/>
      <c r="S62" s="538"/>
      <c r="T62" s="539"/>
      <c r="U62" s="385">
        <f>R59+U59</f>
        <v>22</v>
      </c>
      <c r="V62" s="161"/>
      <c r="Z62" s="347"/>
      <c r="AA62" s="29"/>
    </row>
    <row r="63" spans="2:33" ht="16" customHeight="1" x14ac:dyDescent="0.3">
      <c r="B63" s="108"/>
      <c r="C63" s="402"/>
      <c r="D63" s="402"/>
      <c r="E63" s="511" t="s">
        <v>83</v>
      </c>
      <c r="F63" s="538"/>
      <c r="G63" s="538"/>
      <c r="H63" s="538"/>
      <c r="I63" s="539"/>
      <c r="J63" s="385">
        <f>ROUNDUP(J61/J62,0)</f>
        <v>0</v>
      </c>
      <c r="K63" s="160" t="s">
        <v>67</v>
      </c>
      <c r="L63" s="37"/>
      <c r="M63" s="108"/>
      <c r="N63" s="272"/>
      <c r="O63" s="272"/>
      <c r="P63" s="511" t="s">
        <v>14</v>
      </c>
      <c r="Q63" s="538"/>
      <c r="R63" s="538"/>
      <c r="S63" s="538"/>
      <c r="T63" s="539"/>
      <c r="U63" s="385">
        <f>ROUNDUP(U61/U62,0)</f>
        <v>0</v>
      </c>
      <c r="V63" s="161" t="s">
        <v>77</v>
      </c>
      <c r="Z63" s="347"/>
    </row>
    <row r="64" spans="2:33" ht="16" customHeight="1" thickBot="1" x14ac:dyDescent="0.35">
      <c r="B64" s="124"/>
      <c r="C64" s="125"/>
      <c r="D64" s="125"/>
      <c r="E64" s="125"/>
      <c r="F64" s="125"/>
      <c r="G64" s="126"/>
      <c r="H64" s="125"/>
      <c r="I64" s="125"/>
      <c r="J64" s="126" t="s">
        <v>8</v>
      </c>
      <c r="K64" s="127"/>
      <c r="L64" s="139"/>
      <c r="M64" s="124"/>
      <c r="N64" s="125"/>
      <c r="O64" s="125"/>
      <c r="P64" s="125"/>
      <c r="Q64" s="125"/>
      <c r="R64" s="126"/>
      <c r="S64" s="125"/>
      <c r="T64" s="125"/>
      <c r="U64" s="126" t="s">
        <v>8</v>
      </c>
      <c r="V64" s="137"/>
      <c r="Z64" s="347"/>
    </row>
    <row r="65" spans="25:27" ht="8.5" customHeight="1" x14ac:dyDescent="0.3">
      <c r="Y65" s="357"/>
      <c r="Z65" s="347"/>
      <c r="AA65" s="357"/>
    </row>
    <row r="66" spans="25:27" x14ac:dyDescent="0.3">
      <c r="Y66" s="29"/>
      <c r="Z66" s="347"/>
      <c r="AA66" s="29"/>
    </row>
    <row r="67" spans="25:27" x14ac:dyDescent="0.3">
      <c r="Y67" s="358"/>
      <c r="Z67" s="347"/>
      <c r="AA67" s="358"/>
    </row>
    <row r="68" spans="25:27" x14ac:dyDescent="0.3">
      <c r="Y68" s="29"/>
      <c r="Z68" s="347"/>
      <c r="AA68" s="29"/>
    </row>
    <row r="69" spans="25:27" x14ac:dyDescent="0.3">
      <c r="Z69" s="347"/>
    </row>
    <row r="70" spans="25:27" x14ac:dyDescent="0.3">
      <c r="Z70" s="347"/>
    </row>
    <row r="71" spans="25:27" x14ac:dyDescent="0.3">
      <c r="Z71" s="347"/>
    </row>
    <row r="72" spans="25:27" x14ac:dyDescent="0.3">
      <c r="Z72" s="347"/>
    </row>
    <row r="73" spans="25:27" x14ac:dyDescent="0.3">
      <c r="Z73" s="347"/>
      <c r="AA73" s="29"/>
    </row>
    <row r="74" spans="25:27" x14ac:dyDescent="0.3">
      <c r="Z74" s="347"/>
    </row>
    <row r="75" spans="25:27" x14ac:dyDescent="0.3">
      <c r="Z75" s="347"/>
    </row>
    <row r="76" spans="25:27" x14ac:dyDescent="0.3">
      <c r="Y76" s="357"/>
      <c r="Z76" s="347"/>
      <c r="AA76" s="357"/>
    </row>
    <row r="77" spans="25:27" x14ac:dyDescent="0.3">
      <c r="Y77" s="29"/>
      <c r="Z77" s="347"/>
      <c r="AA77" s="29"/>
    </row>
    <row r="78" spans="25:27" x14ac:dyDescent="0.3">
      <c r="Y78" s="358"/>
      <c r="Z78" s="347"/>
      <c r="AA78" s="358"/>
    </row>
    <row r="79" spans="25:27" x14ac:dyDescent="0.3">
      <c r="Y79" s="29"/>
      <c r="Z79" s="360"/>
    </row>
    <row r="80" spans="25:27" x14ac:dyDescent="0.3">
      <c r="Z80" s="360"/>
    </row>
    <row r="81" spans="26:26" x14ac:dyDescent="0.3">
      <c r="Z81" s="360"/>
    </row>
    <row r="82" spans="26:26" x14ac:dyDescent="0.3">
      <c r="Z82" s="360">
        <v>43545</v>
      </c>
    </row>
    <row r="83" spans="26:26" x14ac:dyDescent="0.3">
      <c r="Z83" s="360">
        <v>43584</v>
      </c>
    </row>
    <row r="84" spans="26:26" x14ac:dyDescent="0.3">
      <c r="Z84" s="360">
        <v>43588</v>
      </c>
    </row>
    <row r="85" spans="26:26" x14ac:dyDescent="0.3">
      <c r="Z85" s="360">
        <v>43589</v>
      </c>
    </row>
    <row r="86" spans="26:26" x14ac:dyDescent="0.3">
      <c r="Z86" s="360">
        <v>43590</v>
      </c>
    </row>
    <row r="87" spans="26:26" x14ac:dyDescent="0.3">
      <c r="Z87" s="360">
        <v>43591</v>
      </c>
    </row>
    <row r="88" spans="26:26" x14ac:dyDescent="0.3">
      <c r="Z88" s="360">
        <v>43661</v>
      </c>
    </row>
    <row r="89" spans="26:26" x14ac:dyDescent="0.3">
      <c r="Z89" s="360">
        <v>43688</v>
      </c>
    </row>
    <row r="90" spans="26:26" x14ac:dyDescent="0.3">
      <c r="Z90" s="360">
        <v>43689</v>
      </c>
    </row>
    <row r="91" spans="26:26" x14ac:dyDescent="0.3">
      <c r="Z91" s="360">
        <v>43724</v>
      </c>
    </row>
    <row r="92" spans="26:26" x14ac:dyDescent="0.3">
      <c r="Z92" s="360">
        <v>43731</v>
      </c>
    </row>
    <row r="93" spans="26:26" x14ac:dyDescent="0.3">
      <c r="Z93" s="360">
        <v>43752</v>
      </c>
    </row>
    <row r="94" spans="26:26" x14ac:dyDescent="0.3">
      <c r="Z94" s="360">
        <v>43772</v>
      </c>
    </row>
    <row r="95" spans="26:26" x14ac:dyDescent="0.3">
      <c r="Z95" s="360">
        <v>43773</v>
      </c>
    </row>
    <row r="96" spans="26:26" x14ac:dyDescent="0.3">
      <c r="Z96" s="360">
        <v>43792</v>
      </c>
    </row>
    <row r="97" spans="26:26" x14ac:dyDescent="0.3">
      <c r="Z97" s="360">
        <v>43822</v>
      </c>
    </row>
    <row r="98" spans="26:26" x14ac:dyDescent="0.3">
      <c r="Z98" s="360">
        <v>43831</v>
      </c>
    </row>
    <row r="99" spans="26:26" x14ac:dyDescent="0.3">
      <c r="Z99" s="360">
        <v>43843</v>
      </c>
    </row>
    <row r="100" spans="26:26" x14ac:dyDescent="0.3">
      <c r="Z100" s="360">
        <v>43872</v>
      </c>
    </row>
    <row r="101" spans="26:26" x14ac:dyDescent="0.3">
      <c r="Z101" s="360">
        <v>43885</v>
      </c>
    </row>
    <row r="102" spans="26:26" x14ac:dyDescent="0.3">
      <c r="Z102" s="360">
        <v>43910</v>
      </c>
    </row>
    <row r="103" spans="26:26" x14ac:dyDescent="0.3">
      <c r="Z103" s="360">
        <v>43950</v>
      </c>
    </row>
    <row r="104" spans="26:26" x14ac:dyDescent="0.3">
      <c r="Z104" s="360">
        <v>43954</v>
      </c>
    </row>
    <row r="105" spans="26:26" x14ac:dyDescent="0.3">
      <c r="Z105" s="360">
        <v>43955</v>
      </c>
    </row>
    <row r="106" spans="26:26" x14ac:dyDescent="0.3">
      <c r="Z106" s="360">
        <v>43956</v>
      </c>
    </row>
    <row r="107" spans="26:26" x14ac:dyDescent="0.3">
      <c r="Z107" s="360">
        <v>43957</v>
      </c>
    </row>
    <row r="108" spans="26:26" x14ac:dyDescent="0.3">
      <c r="Z108" s="360">
        <v>44035</v>
      </c>
    </row>
    <row r="109" spans="26:26" x14ac:dyDescent="0.3">
      <c r="Z109" s="360">
        <v>44036</v>
      </c>
    </row>
    <row r="110" spans="26:26" x14ac:dyDescent="0.3">
      <c r="Z110" s="360">
        <v>44053</v>
      </c>
    </row>
    <row r="111" spans="26:26" x14ac:dyDescent="0.3">
      <c r="Z111" s="360">
        <v>44095</v>
      </c>
    </row>
    <row r="112" spans="26:26" x14ac:dyDescent="0.3">
      <c r="Z112" s="360">
        <v>44096</v>
      </c>
    </row>
    <row r="113" spans="26:26" x14ac:dyDescent="0.3">
      <c r="Z113" s="360">
        <v>44138</v>
      </c>
    </row>
    <row r="114" spans="26:26" x14ac:dyDescent="0.3">
      <c r="Z114" s="360">
        <v>44158</v>
      </c>
    </row>
    <row r="115" spans="26:26" x14ac:dyDescent="0.3">
      <c r="Z115" s="360">
        <v>44197</v>
      </c>
    </row>
    <row r="116" spans="26:26" x14ac:dyDescent="0.3">
      <c r="Z116" s="360">
        <v>44207</v>
      </c>
    </row>
    <row r="117" spans="26:26" x14ac:dyDescent="0.3">
      <c r="Z117" s="360">
        <v>44238</v>
      </c>
    </row>
    <row r="118" spans="26:26" x14ac:dyDescent="0.3">
      <c r="Z118" s="360">
        <v>44250</v>
      </c>
    </row>
    <row r="119" spans="26:26" x14ac:dyDescent="0.3">
      <c r="Z119" s="360">
        <v>44275</v>
      </c>
    </row>
    <row r="120" spans="26:26" x14ac:dyDescent="0.3">
      <c r="Z120" s="360">
        <v>44315</v>
      </c>
    </row>
    <row r="121" spans="26:26" x14ac:dyDescent="0.3">
      <c r="Z121" s="360">
        <v>44319</v>
      </c>
    </row>
    <row r="122" spans="26:26" x14ac:dyDescent="0.3">
      <c r="Z122" s="360">
        <v>44320</v>
      </c>
    </row>
    <row r="123" spans="26:26" x14ac:dyDescent="0.3">
      <c r="Z123" s="360">
        <v>44321</v>
      </c>
    </row>
    <row r="124" spans="26:26" x14ac:dyDescent="0.3">
      <c r="Z124" s="360">
        <v>44396</v>
      </c>
    </row>
    <row r="125" spans="26:26" x14ac:dyDescent="0.3">
      <c r="Z125" s="360">
        <v>44419</v>
      </c>
    </row>
    <row r="126" spans="26:26" x14ac:dyDescent="0.3">
      <c r="Z126" s="360">
        <v>44459</v>
      </c>
    </row>
    <row r="127" spans="26:26" x14ac:dyDescent="0.3">
      <c r="Z127" s="360">
        <v>44462</v>
      </c>
    </row>
    <row r="128" spans="26:26" x14ac:dyDescent="0.3">
      <c r="Z128" s="360">
        <v>44480</v>
      </c>
    </row>
    <row r="129" spans="26:26" x14ac:dyDescent="0.3">
      <c r="Z129" s="360">
        <v>44503</v>
      </c>
    </row>
    <row r="130" spans="26:26" x14ac:dyDescent="0.3">
      <c r="Z130" s="360">
        <v>44523</v>
      </c>
    </row>
    <row r="131" spans="26:26" x14ac:dyDescent="0.3">
      <c r="Z131" s="360">
        <v>44562</v>
      </c>
    </row>
    <row r="132" spans="26:26" x14ac:dyDescent="0.3">
      <c r="Z132" s="360">
        <v>44571</v>
      </c>
    </row>
    <row r="133" spans="26:26" x14ac:dyDescent="0.3">
      <c r="Z133" s="360">
        <v>44603</v>
      </c>
    </row>
    <row r="134" spans="26:26" x14ac:dyDescent="0.3">
      <c r="Z134" s="360">
        <v>44615</v>
      </c>
    </row>
    <row r="135" spans="26:26" x14ac:dyDescent="0.3">
      <c r="Z135" s="360">
        <v>44641</v>
      </c>
    </row>
    <row r="136" spans="26:26" x14ac:dyDescent="0.3">
      <c r="Z136" s="360">
        <v>44680</v>
      </c>
    </row>
    <row r="137" spans="26:26" x14ac:dyDescent="0.3">
      <c r="Z137" s="360">
        <v>44684</v>
      </c>
    </row>
    <row r="138" spans="26:26" x14ac:dyDescent="0.3">
      <c r="Z138" s="360">
        <v>44685</v>
      </c>
    </row>
    <row r="139" spans="26:26" x14ac:dyDescent="0.3">
      <c r="Z139" s="360">
        <v>44686</v>
      </c>
    </row>
    <row r="140" spans="26:26" x14ac:dyDescent="0.3">
      <c r="Z140" s="360">
        <v>44760</v>
      </c>
    </row>
    <row r="141" spans="26:26" x14ac:dyDescent="0.3">
      <c r="Z141" s="360">
        <v>44784</v>
      </c>
    </row>
    <row r="142" spans="26:26" x14ac:dyDescent="0.3">
      <c r="Z142" s="360">
        <v>44823</v>
      </c>
    </row>
    <row r="143" spans="26:26" x14ac:dyDescent="0.3">
      <c r="Z143" s="360">
        <v>44827</v>
      </c>
    </row>
    <row r="144" spans="26:26" x14ac:dyDescent="0.3">
      <c r="Z144" s="360">
        <v>44844</v>
      </c>
    </row>
    <row r="145" spans="26:26" x14ac:dyDescent="0.3">
      <c r="Z145" s="360">
        <v>44868</v>
      </c>
    </row>
    <row r="146" spans="26:26" x14ac:dyDescent="0.3">
      <c r="Z146" s="360">
        <v>44888</v>
      </c>
    </row>
    <row r="147" spans="26:26" x14ac:dyDescent="0.3">
      <c r="Z147" s="360"/>
    </row>
  </sheetData>
  <sheetProtection algorithmName="SHA-512" hashValue="H+lDW28n+o9LOAZIB/XV+9ESDGI47deyaH5kTJXNwIJZEIZBScxAj+g5mrKQt2brqtesN/dGlrIHD8xNpLFsyQ==" saltValue="/OuKX188G1yU+6KWlZw19A==" spinCount="100000" sheet="1" objects="1" scenarios="1"/>
  <mergeCells count="58">
    <mergeCell ref="E61:I61"/>
    <mergeCell ref="P61:T61"/>
    <mergeCell ref="E62:I62"/>
    <mergeCell ref="P62:T62"/>
    <mergeCell ref="E63:I63"/>
    <mergeCell ref="P63:T63"/>
    <mergeCell ref="S60:T60"/>
    <mergeCell ref="C59:D59"/>
    <mergeCell ref="E59:F59"/>
    <mergeCell ref="H59:I59"/>
    <mergeCell ref="N59:O59"/>
    <mergeCell ref="P59:Q59"/>
    <mergeCell ref="S59:T59"/>
    <mergeCell ref="C60:D60"/>
    <mergeCell ref="E60:F60"/>
    <mergeCell ref="H60:I60"/>
    <mergeCell ref="N60:O60"/>
    <mergeCell ref="P60:Q60"/>
    <mergeCell ref="C56:J56"/>
    <mergeCell ref="N56:U56"/>
    <mergeCell ref="C58:D58"/>
    <mergeCell ref="E58:F58"/>
    <mergeCell ref="H58:I58"/>
    <mergeCell ref="N58:O58"/>
    <mergeCell ref="P58:Q58"/>
    <mergeCell ref="S58:T58"/>
    <mergeCell ref="E51:I51"/>
    <mergeCell ref="P51:T51"/>
    <mergeCell ref="E52:I52"/>
    <mergeCell ref="P52:T52"/>
    <mergeCell ref="E53:I53"/>
    <mergeCell ref="P53:T53"/>
    <mergeCell ref="S50:T50"/>
    <mergeCell ref="C49:D49"/>
    <mergeCell ref="E49:F49"/>
    <mergeCell ref="H49:I49"/>
    <mergeCell ref="N49:O49"/>
    <mergeCell ref="P49:Q49"/>
    <mergeCell ref="S49:T49"/>
    <mergeCell ref="C50:D50"/>
    <mergeCell ref="E50:F50"/>
    <mergeCell ref="H50:I50"/>
    <mergeCell ref="N50:O50"/>
    <mergeCell ref="P50:Q50"/>
    <mergeCell ref="S48:T48"/>
    <mergeCell ref="A1:W1"/>
    <mergeCell ref="C5:G5"/>
    <mergeCell ref="C8:D8"/>
    <mergeCell ref="E8:G8"/>
    <mergeCell ref="H8:J8"/>
    <mergeCell ref="N8:O8"/>
    <mergeCell ref="P8:R8"/>
    <mergeCell ref="S8:U8"/>
    <mergeCell ref="C48:D48"/>
    <mergeCell ref="E48:F48"/>
    <mergeCell ref="H48:I48"/>
    <mergeCell ref="N48:O48"/>
    <mergeCell ref="P48:Q48"/>
  </mergeCells>
  <phoneticPr fontId="1"/>
  <conditionalFormatting sqref="C40:C41 C10:C38">
    <cfRule type="expression" dxfId="288" priority="66">
      <formula>TEXT(C10,"aaa")="土"</formula>
    </cfRule>
  </conditionalFormatting>
  <conditionalFormatting sqref="C40:C41 C10:C38">
    <cfRule type="expression" dxfId="287" priority="65">
      <formula>TEXT(C10,"aaa")="日"</formula>
    </cfRule>
  </conditionalFormatting>
  <conditionalFormatting sqref="E10:E37">
    <cfRule type="expression" dxfId="286" priority="64">
      <formula>TEXT(E10,"aaa")="土"</formula>
    </cfRule>
  </conditionalFormatting>
  <conditionalFormatting sqref="E10:E37">
    <cfRule type="expression" dxfId="285" priority="63">
      <formula>TEXT(E10,"aaa")="日"</formula>
    </cfRule>
  </conditionalFormatting>
  <conditionalFormatting sqref="N10:N31">
    <cfRule type="expression" dxfId="284" priority="62">
      <formula>TEXT(N10,"aaa")="土"</formula>
    </cfRule>
  </conditionalFormatting>
  <conditionalFormatting sqref="N10:N31">
    <cfRule type="expression" dxfId="283" priority="61">
      <formula>TEXT(N10,"aaa")="日"</formula>
    </cfRule>
  </conditionalFormatting>
  <conditionalFormatting sqref="P10:P35">
    <cfRule type="expression" dxfId="282" priority="60">
      <formula>TEXT(P10,"aaa")="土"</formula>
    </cfRule>
  </conditionalFormatting>
  <conditionalFormatting sqref="P10:P35">
    <cfRule type="expression" dxfId="281" priority="59">
      <formula>TEXT(P10,"aaa")="日"</formula>
    </cfRule>
  </conditionalFormatting>
  <conditionalFormatting sqref="N10:N18">
    <cfRule type="expression" dxfId="280" priority="58">
      <formula>TEXT(N10,"aaa")="土"</formula>
    </cfRule>
  </conditionalFormatting>
  <conditionalFormatting sqref="N10:N18">
    <cfRule type="expression" dxfId="279" priority="57">
      <formula>TEXT(N10,"aaa")="日"</formula>
    </cfRule>
  </conditionalFormatting>
  <conditionalFormatting sqref="N19:N27">
    <cfRule type="expression" dxfId="278" priority="56">
      <formula>TEXT(N19,"aaa")="土"</formula>
    </cfRule>
  </conditionalFormatting>
  <conditionalFormatting sqref="N19:N27">
    <cfRule type="expression" dxfId="277" priority="55">
      <formula>TEXT(N19,"aaa")="日"</formula>
    </cfRule>
  </conditionalFormatting>
  <conditionalFormatting sqref="N28:N31">
    <cfRule type="expression" dxfId="276" priority="54">
      <formula>TEXT(N28,"aaa")="土"</formula>
    </cfRule>
  </conditionalFormatting>
  <conditionalFormatting sqref="N28:N31">
    <cfRule type="expression" dxfId="275" priority="53">
      <formula>TEXT(N28,"aaa")="日"</formula>
    </cfRule>
  </conditionalFormatting>
  <conditionalFormatting sqref="N32:N38 N40">
    <cfRule type="expression" dxfId="274" priority="52">
      <formula>TEXT(N32,"aaa")="土"</formula>
    </cfRule>
  </conditionalFormatting>
  <conditionalFormatting sqref="N32:N38 N40">
    <cfRule type="expression" dxfId="273" priority="51">
      <formula>TEXT(N32,"aaa")="日"</formula>
    </cfRule>
  </conditionalFormatting>
  <conditionalFormatting sqref="H10:H38 E10:E37 P10:P37 S10:S40">
    <cfRule type="expression" dxfId="272" priority="67">
      <formula>COUNTIF($AM$9:$AM$130,$P10)</formula>
    </cfRule>
  </conditionalFormatting>
  <conditionalFormatting sqref="D41:J41 N41:U41 N10:N40 C10:C41">
    <cfRule type="expression" dxfId="271" priority="68">
      <formula>COUNTIF($AM$9:$AM$130,$N10)</formula>
    </cfRule>
  </conditionalFormatting>
  <conditionalFormatting sqref="D41:G41">
    <cfRule type="expression" dxfId="270" priority="50">
      <formula>TEXT(D41,"aaa")="土"</formula>
    </cfRule>
  </conditionalFormatting>
  <conditionalFormatting sqref="D41:G41">
    <cfRule type="expression" dxfId="269" priority="49">
      <formula>TEXT(D41,"aaa")="日"</formula>
    </cfRule>
  </conditionalFormatting>
  <conditionalFormatting sqref="N41:R41">
    <cfRule type="expression" dxfId="268" priority="48">
      <formula>TEXT(N41,"aaa")="土"</formula>
    </cfRule>
  </conditionalFormatting>
  <conditionalFormatting sqref="N41:R41">
    <cfRule type="expression" dxfId="267" priority="47">
      <formula>TEXT(N41,"aaa")="日"</formula>
    </cfRule>
  </conditionalFormatting>
  <conditionalFormatting sqref="H10:H38">
    <cfRule type="expression" dxfId="266" priority="46">
      <formula>TEXT(H10,"aaa")="土"</formula>
    </cfRule>
  </conditionalFormatting>
  <conditionalFormatting sqref="H10:H38">
    <cfRule type="expression" dxfId="265" priority="45">
      <formula>TEXT(H10,"aaa")="日"</formula>
    </cfRule>
  </conditionalFormatting>
  <conditionalFormatting sqref="H41:J41">
    <cfRule type="expression" dxfId="264" priority="44">
      <formula>TEXT(H41,"aaa")="土"</formula>
    </cfRule>
  </conditionalFormatting>
  <conditionalFormatting sqref="H41:J41">
    <cfRule type="expression" dxfId="263" priority="43">
      <formula>TEXT(H41,"aaa")="日"</formula>
    </cfRule>
  </conditionalFormatting>
  <conditionalFormatting sqref="S10:S35 S40">
    <cfRule type="expression" dxfId="262" priority="42">
      <formula>TEXT(S10,"aaa")="土"</formula>
    </cfRule>
  </conditionalFormatting>
  <conditionalFormatting sqref="S10:S35 S40">
    <cfRule type="expression" dxfId="261" priority="41">
      <formula>TEXT(S10,"aaa")="日"</formula>
    </cfRule>
  </conditionalFormatting>
  <conditionalFormatting sqref="S41:U41">
    <cfRule type="expression" dxfId="260" priority="40">
      <formula>TEXT(S41,"aaa")="土"</formula>
    </cfRule>
  </conditionalFormatting>
  <conditionalFormatting sqref="S41:U41">
    <cfRule type="expression" dxfId="259" priority="39">
      <formula>TEXT(S41,"aaa")="日"</formula>
    </cfRule>
  </conditionalFormatting>
  <conditionalFormatting sqref="C39">
    <cfRule type="expression" dxfId="258" priority="38">
      <formula>TEXT(C39,"aaa")="土"</formula>
    </cfRule>
  </conditionalFormatting>
  <conditionalFormatting sqref="C39">
    <cfRule type="expression" dxfId="257" priority="37">
      <formula>TEXT(C39,"aaa")="日"</formula>
    </cfRule>
  </conditionalFormatting>
  <conditionalFormatting sqref="N39">
    <cfRule type="expression" dxfId="256" priority="36">
      <formula>TEXT(N39,"aaa")="土"</formula>
    </cfRule>
  </conditionalFormatting>
  <conditionalFormatting sqref="N39">
    <cfRule type="expression" dxfId="255" priority="35">
      <formula>TEXT(N39,"aaa")="日"</formula>
    </cfRule>
  </conditionalFormatting>
  <conditionalFormatting sqref="S39">
    <cfRule type="expression" dxfId="254" priority="34">
      <formula>TEXT(S39,"aaa")="土"</formula>
    </cfRule>
  </conditionalFormatting>
  <conditionalFormatting sqref="S39">
    <cfRule type="expression" dxfId="253" priority="33">
      <formula>TEXT(S39,"aaa")="日"</formula>
    </cfRule>
  </conditionalFormatting>
  <conditionalFormatting sqref="P36:P37">
    <cfRule type="expression" dxfId="252" priority="32">
      <formula>TEXT(P36,"aaa")="土"</formula>
    </cfRule>
  </conditionalFormatting>
  <conditionalFormatting sqref="P36:P37">
    <cfRule type="expression" dxfId="251" priority="31">
      <formula>TEXT(P36,"aaa")="日"</formula>
    </cfRule>
  </conditionalFormatting>
  <conditionalFormatting sqref="S36:S37">
    <cfRule type="expression" dxfId="250" priority="30">
      <formula>TEXT(S36,"aaa")="土"</formula>
    </cfRule>
  </conditionalFormatting>
  <conditionalFormatting sqref="S36:S37">
    <cfRule type="expression" dxfId="249" priority="29">
      <formula>TEXT(S36,"aaa")="日"</formula>
    </cfRule>
  </conditionalFormatting>
  <conditionalFormatting sqref="S38">
    <cfRule type="expression" dxfId="248" priority="28">
      <formula>TEXT(S38,"aaa")="土"</formula>
    </cfRule>
  </conditionalFormatting>
  <conditionalFormatting sqref="S38">
    <cfRule type="expression" dxfId="247" priority="27">
      <formula>TEXT(S38,"aaa")="日"</formula>
    </cfRule>
  </conditionalFormatting>
  <conditionalFormatting sqref="H39:H40">
    <cfRule type="expression" dxfId="246" priority="26">
      <formula>COUNTIF($AM$9:$AM$130,$P39)</formula>
    </cfRule>
  </conditionalFormatting>
  <conditionalFormatting sqref="H39:H40">
    <cfRule type="expression" dxfId="245" priority="25">
      <formula>TEXT(H39,"aaa")="土"</formula>
    </cfRule>
  </conditionalFormatting>
  <conditionalFormatting sqref="H39:H40">
    <cfRule type="expression" dxfId="244" priority="24">
      <formula>TEXT(H39,"aaa")="日"</formula>
    </cfRule>
  </conditionalFormatting>
  <conditionalFormatting sqref="E40">
    <cfRule type="expression" dxfId="243" priority="22">
      <formula>TEXT(E40,"aaa")="土"</formula>
    </cfRule>
  </conditionalFormatting>
  <conditionalFormatting sqref="E40">
    <cfRule type="expression" dxfId="242" priority="21">
      <formula>TEXT(E40,"aaa")="日"</formula>
    </cfRule>
  </conditionalFormatting>
  <conditionalFormatting sqref="E39:E40">
    <cfRule type="expression" dxfId="241" priority="23">
      <formula>COUNTIF($AM$9:$AM$130,$N39)</formula>
    </cfRule>
  </conditionalFormatting>
  <conditionalFormatting sqref="E39">
    <cfRule type="expression" dxfId="240" priority="20">
      <formula>TEXT(E39,"aaa")="土"</formula>
    </cfRule>
  </conditionalFormatting>
  <conditionalFormatting sqref="E39">
    <cfRule type="expression" dxfId="239" priority="19">
      <formula>TEXT(E39,"aaa")="日"</formula>
    </cfRule>
  </conditionalFormatting>
  <conditionalFormatting sqref="F40">
    <cfRule type="expression" dxfId="238" priority="17">
      <formula>TEXT(F40,"aaa")="土"</formula>
    </cfRule>
  </conditionalFormatting>
  <conditionalFormatting sqref="F40">
    <cfRule type="expression" dxfId="237" priority="16">
      <formula>TEXT(F40,"aaa")="日"</formula>
    </cfRule>
  </conditionalFormatting>
  <conditionalFormatting sqref="F39:F40">
    <cfRule type="expression" dxfId="236" priority="18">
      <formula>COUNTIF($AM$9:$AM$130,$N39)</formula>
    </cfRule>
  </conditionalFormatting>
  <conditionalFormatting sqref="F39">
    <cfRule type="expression" dxfId="235" priority="15">
      <formula>TEXT(F39,"aaa")="土"</formula>
    </cfRule>
  </conditionalFormatting>
  <conditionalFormatting sqref="F39">
    <cfRule type="expression" dxfId="234" priority="14">
      <formula>TEXT(F39,"aaa")="日"</formula>
    </cfRule>
  </conditionalFormatting>
  <conditionalFormatting sqref="S39">
    <cfRule type="expression" dxfId="233" priority="13">
      <formula>TEXT(S39,"aaa")="土"</formula>
    </cfRule>
  </conditionalFormatting>
  <conditionalFormatting sqref="S39">
    <cfRule type="expression" dxfId="232" priority="12">
      <formula>TEXT(S39,"aaa")="日"</formula>
    </cfRule>
  </conditionalFormatting>
  <conditionalFormatting sqref="S40">
    <cfRule type="expression" dxfId="231" priority="11">
      <formula>TEXT(S40,"aaa")="土"</formula>
    </cfRule>
  </conditionalFormatting>
  <conditionalFormatting sqref="S40">
    <cfRule type="expression" dxfId="230" priority="10">
      <formula>TEXT(S40,"aaa")="日"</formula>
    </cfRule>
  </conditionalFormatting>
  <conditionalFormatting sqref="P38">
    <cfRule type="expression" dxfId="229" priority="8">
      <formula>TEXT(P38,"aaa")="土"</formula>
    </cfRule>
  </conditionalFormatting>
  <conditionalFormatting sqref="P38">
    <cfRule type="expression" dxfId="228" priority="7">
      <formula>TEXT(P38,"aaa")="日"</formula>
    </cfRule>
  </conditionalFormatting>
  <conditionalFormatting sqref="P38">
    <cfRule type="expression" dxfId="227" priority="9">
      <formula>COUNTIF($AM$9:$AM$130,$P38)</formula>
    </cfRule>
  </conditionalFormatting>
  <conditionalFormatting sqref="E38">
    <cfRule type="expression" dxfId="226" priority="6">
      <formula>COUNTIF($AM$9:$AM$130,$N38)</formula>
    </cfRule>
  </conditionalFormatting>
  <conditionalFormatting sqref="E38">
    <cfRule type="expression" dxfId="225" priority="5">
      <formula>TEXT(E38,"aaa")="土"</formula>
    </cfRule>
  </conditionalFormatting>
  <conditionalFormatting sqref="E38">
    <cfRule type="expression" dxfId="224" priority="4">
      <formula>TEXT(E38,"aaa")="日"</formula>
    </cfRule>
  </conditionalFormatting>
  <conditionalFormatting sqref="F38">
    <cfRule type="expression" dxfId="223" priority="3">
      <formula>COUNTIF($AM$9:$AM$130,$N38)</formula>
    </cfRule>
  </conditionalFormatting>
  <conditionalFormatting sqref="F38">
    <cfRule type="expression" dxfId="222" priority="2">
      <formula>TEXT(F38,"aaa")="土"</formula>
    </cfRule>
  </conditionalFormatting>
  <conditionalFormatting sqref="F38">
    <cfRule type="expression" dxfId="221" priority="1">
      <formula>TEXT(F38,"aaa")="日"</formula>
    </cfRule>
  </conditionalFormatting>
  <dataValidations count="1">
    <dataValidation type="list" allowBlank="1" showInputMessage="1" showErrorMessage="1" sqref="I10:I40 T10:T40 Q10:Q38 D10:D40 O10:O40 F10:F37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63" orientation="portrait" r:id="rId1"/>
  <colBreaks count="1" manualBreakCount="1">
    <brk id="2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66FFFF"/>
    <pageSetUpPr fitToPage="1"/>
  </sheetPr>
  <dimension ref="A1:AG147"/>
  <sheetViews>
    <sheetView showGridLines="0" view="pageBreakPreview" zoomScale="55" zoomScaleNormal="75" zoomScaleSheetLayoutView="55" workbookViewId="0">
      <selection activeCell="I10" sqref="I10:J40"/>
    </sheetView>
  </sheetViews>
  <sheetFormatPr defaultColWidth="9" defaultRowHeight="13.5" x14ac:dyDescent="0.3"/>
  <cols>
    <col min="1" max="1" width="1.58203125" style="1" customWidth="1"/>
    <col min="2" max="2" width="1.33203125" style="1" customWidth="1"/>
    <col min="3" max="3" width="4.08203125" style="1" customWidth="1"/>
    <col min="4" max="4" width="2.08203125" style="1" customWidth="1"/>
    <col min="5" max="5" width="9.58203125" style="1" customWidth="1"/>
    <col min="6" max="6" width="5.33203125" style="1" customWidth="1"/>
    <col min="7" max="7" width="12.08203125" style="1" customWidth="1"/>
    <col min="8" max="8" width="9.58203125" style="1" customWidth="1"/>
    <col min="9" max="9" width="5.33203125" style="1" customWidth="1"/>
    <col min="10" max="10" width="12.08203125" style="1" customWidth="1"/>
    <col min="11" max="11" width="5.33203125" style="1" customWidth="1"/>
    <col min="12" max="12" width="1.33203125" style="1" customWidth="1"/>
    <col min="13" max="13" width="2" style="11" customWidth="1"/>
    <col min="14" max="14" width="4.33203125" style="1" customWidth="1"/>
    <col min="15" max="15" width="2.08203125" style="1" customWidth="1"/>
    <col min="16" max="16" width="9.58203125" style="1" customWidth="1"/>
    <col min="17" max="17" width="5.33203125" style="1" customWidth="1"/>
    <col min="18" max="18" width="12.08203125" style="1" customWidth="1"/>
    <col min="19" max="19" width="9.58203125" style="1" customWidth="1"/>
    <col min="20" max="20" width="5.33203125" style="1" customWidth="1"/>
    <col min="21" max="21" width="12.08203125" style="1" customWidth="1"/>
    <col min="22" max="22" width="5.33203125" style="11" customWidth="1"/>
    <col min="23" max="23" width="1.83203125" style="11" customWidth="1"/>
    <col min="24" max="24" width="0.75" style="1" customWidth="1"/>
    <col min="25" max="25" width="11.75" style="2" customWidth="1"/>
    <col min="26" max="26" width="0.58203125" style="15" customWidth="1"/>
    <col min="27" max="27" width="9.58203125" style="2" bestFit="1" customWidth="1"/>
    <col min="28" max="33" width="9" style="2"/>
    <col min="34" max="16384" width="9" style="1"/>
  </cols>
  <sheetData>
    <row r="1" spans="1:33" ht="22" x14ac:dyDescent="0.3">
      <c r="A1" s="521" t="s">
        <v>49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</row>
    <row r="2" spans="1:33" ht="27" customHeight="1" x14ac:dyDescent="0.3">
      <c r="C2" s="81" t="s">
        <v>20</v>
      </c>
      <c r="D2" s="6"/>
      <c r="E2" s="82"/>
      <c r="F2" s="6"/>
      <c r="H2" s="82"/>
      <c r="I2" s="6"/>
      <c r="M2" s="1"/>
      <c r="N2" s="82" t="s">
        <v>54</v>
      </c>
      <c r="V2" s="1"/>
      <c r="W2" s="1"/>
      <c r="X2" s="11"/>
      <c r="Y2" s="10"/>
      <c r="Z2" s="2"/>
      <c r="AB2" s="15"/>
    </row>
    <row r="3" spans="1:33" ht="26.5" customHeight="1" thickBot="1" x14ac:dyDescent="0.35">
      <c r="C3" s="24" t="s">
        <v>2</v>
      </c>
      <c r="D3" s="24"/>
      <c r="N3" s="99" t="s">
        <v>1</v>
      </c>
      <c r="O3" s="99"/>
      <c r="P3" s="100"/>
      <c r="Q3" s="100"/>
      <c r="R3" s="100"/>
      <c r="S3" s="100"/>
      <c r="V3" s="1"/>
      <c r="X3" s="11"/>
    </row>
    <row r="4" spans="1:33" ht="9" customHeight="1" thickTop="1" thickBot="1" x14ac:dyDescent="0.35">
      <c r="C4" s="24"/>
      <c r="D4" s="24"/>
      <c r="N4" s="9"/>
      <c r="O4" s="9"/>
      <c r="P4" s="11"/>
      <c r="Q4" s="11"/>
      <c r="R4" s="11"/>
      <c r="S4" s="11"/>
      <c r="T4" s="11"/>
      <c r="U4" s="11"/>
    </row>
    <row r="5" spans="1:33" ht="25" customHeight="1" thickBot="1" x14ac:dyDescent="0.35">
      <c r="A5" s="11"/>
      <c r="B5" s="105"/>
      <c r="C5" s="528" t="s">
        <v>26</v>
      </c>
      <c r="D5" s="528"/>
      <c r="E5" s="528"/>
      <c r="F5" s="528"/>
      <c r="G5" s="528"/>
      <c r="H5" s="242"/>
      <c r="I5" s="242"/>
      <c r="J5" s="242"/>
      <c r="K5" s="107"/>
      <c r="L5" s="10"/>
      <c r="M5" s="96"/>
      <c r="N5" s="313"/>
      <c r="O5" s="313"/>
      <c r="P5" s="313"/>
      <c r="Q5" s="313"/>
      <c r="R5" s="95"/>
      <c r="S5" s="313"/>
      <c r="T5" s="313"/>
      <c r="U5" s="95"/>
      <c r="V5" s="95"/>
      <c r="W5" s="10"/>
      <c r="X5" s="2"/>
    </row>
    <row r="6" spans="1:33" s="27" customFormat="1" ht="20.149999999999999" customHeight="1" x14ac:dyDescent="0.3">
      <c r="A6" s="98"/>
      <c r="B6" s="114"/>
      <c r="C6" s="144" t="s">
        <v>19</v>
      </c>
      <c r="D6" s="102"/>
      <c r="E6" s="102"/>
      <c r="F6" s="102"/>
      <c r="G6" s="103"/>
      <c r="H6" s="102"/>
      <c r="I6" s="102"/>
      <c r="J6" s="103"/>
      <c r="K6" s="115"/>
      <c r="L6" s="28"/>
      <c r="M6" s="28"/>
      <c r="N6" s="140"/>
      <c r="O6" s="12"/>
      <c r="P6" s="12"/>
      <c r="Q6" s="12"/>
      <c r="R6" s="28"/>
      <c r="S6" s="12"/>
      <c r="T6" s="12"/>
      <c r="U6" s="28"/>
      <c r="V6" s="28"/>
      <c r="W6" s="36"/>
      <c r="X6" s="29"/>
      <c r="Y6" s="2"/>
      <c r="Z6" s="15"/>
      <c r="AA6" s="2"/>
      <c r="AB6" s="2"/>
      <c r="AC6" s="346"/>
      <c r="AD6" s="346"/>
      <c r="AE6" s="346"/>
      <c r="AF6" s="346"/>
      <c r="AG6" s="346"/>
    </row>
    <row r="7" spans="1:33" ht="6" customHeight="1" x14ac:dyDescent="0.3">
      <c r="B7" s="108"/>
      <c r="C7" s="11"/>
      <c r="D7" s="11"/>
      <c r="E7" s="11"/>
      <c r="F7" s="11"/>
      <c r="G7" s="59"/>
      <c r="H7" s="11"/>
      <c r="I7" s="11"/>
      <c r="J7" s="59"/>
      <c r="K7" s="138"/>
      <c r="L7" s="59"/>
      <c r="M7" s="74"/>
      <c r="N7" s="74"/>
      <c r="O7" s="74"/>
      <c r="P7" s="74"/>
      <c r="Q7" s="74"/>
      <c r="R7" s="78"/>
      <c r="S7" s="74"/>
      <c r="T7" s="74"/>
      <c r="U7" s="78"/>
      <c r="V7" s="74"/>
    </row>
    <row r="8" spans="1:33" s="6" customFormat="1" ht="20.149999999999999" customHeight="1" x14ac:dyDescent="0.3">
      <c r="B8" s="109"/>
      <c r="C8" s="529"/>
      <c r="D8" s="529"/>
      <c r="E8" s="530">
        <f>DATE(2021,2,1)</f>
        <v>44228</v>
      </c>
      <c r="F8" s="531"/>
      <c r="G8" s="532"/>
      <c r="H8" s="530">
        <f>DATE(2021,3,1)</f>
        <v>44256</v>
      </c>
      <c r="I8" s="531"/>
      <c r="J8" s="532"/>
      <c r="K8" s="155"/>
      <c r="L8" s="57"/>
      <c r="M8" s="401"/>
      <c r="N8" s="527"/>
      <c r="O8" s="527"/>
      <c r="P8" s="527"/>
      <c r="Q8" s="527"/>
      <c r="R8" s="527"/>
      <c r="S8" s="527"/>
      <c r="T8" s="527"/>
      <c r="U8" s="527"/>
      <c r="V8" s="401"/>
      <c r="W8" s="33"/>
      <c r="X8" s="5"/>
      <c r="Y8" s="2"/>
      <c r="Z8" s="345"/>
      <c r="AA8" s="346"/>
      <c r="AB8" s="346"/>
      <c r="AC8" s="349"/>
      <c r="AD8" s="349"/>
      <c r="AE8" s="349"/>
      <c r="AF8" s="349"/>
      <c r="AG8" s="349"/>
    </row>
    <row r="9" spans="1:33" s="19" customFormat="1" ht="20.149999999999999" customHeight="1" thickBot="1" x14ac:dyDescent="0.35">
      <c r="B9" s="110"/>
      <c r="C9" s="167"/>
      <c r="D9" s="57"/>
      <c r="E9" s="162" t="s">
        <v>10</v>
      </c>
      <c r="F9" s="31" t="s">
        <v>13</v>
      </c>
      <c r="G9" s="31" t="s">
        <v>0</v>
      </c>
      <c r="H9" s="162" t="s">
        <v>10</v>
      </c>
      <c r="I9" s="31" t="s">
        <v>13</v>
      </c>
      <c r="J9" s="31" t="s">
        <v>0</v>
      </c>
      <c r="K9" s="111"/>
      <c r="L9" s="57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34"/>
      <c r="X9" s="20"/>
      <c r="Y9" s="2"/>
      <c r="Z9" s="347"/>
      <c r="AA9" s="2"/>
      <c r="AB9" s="2"/>
      <c r="AC9" s="351"/>
      <c r="AD9" s="351"/>
      <c r="AE9" s="351"/>
      <c r="AF9" s="351"/>
      <c r="AG9" s="351"/>
    </row>
    <row r="10" spans="1:33" s="8" customFormat="1" ht="16" customHeight="1" thickTop="1" x14ac:dyDescent="0.3">
      <c r="B10" s="112"/>
      <c r="C10" s="168" t="s">
        <v>22</v>
      </c>
      <c r="D10" s="165"/>
      <c r="E10" s="264">
        <f>E8</f>
        <v>44228</v>
      </c>
      <c r="F10" s="332"/>
      <c r="G10" s="475"/>
      <c r="H10" s="267">
        <f>H8</f>
        <v>44256</v>
      </c>
      <c r="I10" s="257"/>
      <c r="J10" s="478"/>
      <c r="K10" s="113"/>
      <c r="L10" s="104"/>
      <c r="M10" s="416"/>
      <c r="N10" s="416"/>
      <c r="O10" s="28"/>
      <c r="P10" s="416"/>
      <c r="Q10" s="28"/>
      <c r="R10" s="416"/>
      <c r="S10" s="416"/>
      <c r="T10" s="28"/>
      <c r="U10" s="416"/>
      <c r="V10" s="28"/>
      <c r="W10" s="35"/>
      <c r="X10" s="7"/>
      <c r="Y10" s="2"/>
      <c r="Z10" s="348"/>
      <c r="AA10" s="2"/>
      <c r="AB10" s="349"/>
      <c r="AC10" s="353"/>
      <c r="AD10" s="353"/>
      <c r="AE10" s="353"/>
      <c r="AF10" s="353"/>
      <c r="AG10" s="353"/>
    </row>
    <row r="11" spans="1:33" s="8" customFormat="1" ht="16" customHeight="1" x14ac:dyDescent="0.3">
      <c r="B11" s="112"/>
      <c r="C11" s="168" t="s">
        <v>22</v>
      </c>
      <c r="D11" s="165"/>
      <c r="E11" s="264">
        <f>E10+1</f>
        <v>44229</v>
      </c>
      <c r="F11" s="332"/>
      <c r="G11" s="475"/>
      <c r="H11" s="268">
        <f>H10+1</f>
        <v>44257</v>
      </c>
      <c r="I11" s="255"/>
      <c r="J11" s="479"/>
      <c r="K11" s="113"/>
      <c r="L11" s="104"/>
      <c r="M11" s="416"/>
      <c r="N11" s="416"/>
      <c r="O11" s="28"/>
      <c r="P11" s="416"/>
      <c r="Q11" s="28"/>
      <c r="R11" s="416"/>
      <c r="S11" s="416"/>
      <c r="T11" s="28"/>
      <c r="U11" s="416"/>
      <c r="V11" s="28"/>
      <c r="W11" s="35"/>
      <c r="X11" s="7"/>
      <c r="Y11" s="350"/>
      <c r="Z11" s="21"/>
      <c r="AA11" s="351"/>
      <c r="AB11" s="351"/>
      <c r="AC11" s="353"/>
      <c r="AD11" s="353"/>
      <c r="AE11" s="353"/>
      <c r="AF11" s="353"/>
      <c r="AG11" s="353"/>
    </row>
    <row r="12" spans="1:33" s="8" customFormat="1" ht="16" customHeight="1" x14ac:dyDescent="0.3">
      <c r="B12" s="112"/>
      <c r="C12" s="168" t="s">
        <v>22</v>
      </c>
      <c r="D12" s="165"/>
      <c r="E12" s="264">
        <f t="shared" ref="E12:E37" si="0">E11+1</f>
        <v>44230</v>
      </c>
      <c r="F12" s="332"/>
      <c r="G12" s="475"/>
      <c r="H12" s="268">
        <f t="shared" ref="H12:H40" si="1">H11+1</f>
        <v>44258</v>
      </c>
      <c r="I12" s="255"/>
      <c r="J12" s="479"/>
      <c r="K12" s="113"/>
      <c r="L12" s="104"/>
      <c r="M12" s="416"/>
      <c r="N12" s="416"/>
      <c r="O12" s="28"/>
      <c r="P12" s="416"/>
      <c r="Q12" s="28"/>
      <c r="R12" s="416"/>
      <c r="S12" s="416"/>
      <c r="T12" s="28"/>
      <c r="U12" s="416"/>
      <c r="V12" s="28"/>
      <c r="W12" s="35"/>
      <c r="X12" s="7"/>
      <c r="Y12" s="349"/>
      <c r="Z12" s="352"/>
      <c r="AA12" s="353"/>
      <c r="AB12" s="353"/>
      <c r="AC12" s="353"/>
      <c r="AD12" s="353"/>
      <c r="AE12" s="353"/>
      <c r="AF12" s="353"/>
      <c r="AG12" s="353"/>
    </row>
    <row r="13" spans="1:33" s="8" customFormat="1" ht="16" customHeight="1" x14ac:dyDescent="0.3">
      <c r="B13" s="112"/>
      <c r="C13" s="168" t="s">
        <v>23</v>
      </c>
      <c r="D13" s="165"/>
      <c r="E13" s="264">
        <f>E12+1</f>
        <v>44231</v>
      </c>
      <c r="F13" s="332"/>
      <c r="G13" s="475"/>
      <c r="H13" s="268">
        <f>H12+1</f>
        <v>44259</v>
      </c>
      <c r="I13" s="255"/>
      <c r="J13" s="479"/>
      <c r="K13" s="113"/>
      <c r="L13" s="104"/>
      <c r="M13" s="416"/>
      <c r="N13" s="416"/>
      <c r="O13" s="28"/>
      <c r="P13" s="416"/>
      <c r="Q13" s="28"/>
      <c r="R13" s="416"/>
      <c r="S13" s="416"/>
      <c r="T13" s="28"/>
      <c r="U13" s="416"/>
      <c r="V13" s="28"/>
      <c r="W13" s="35"/>
      <c r="X13" s="7"/>
      <c r="Y13" s="354"/>
      <c r="Z13" s="352"/>
      <c r="AA13" s="353"/>
      <c r="AB13" s="353"/>
      <c r="AC13" s="353"/>
      <c r="AD13" s="353"/>
      <c r="AE13" s="353"/>
      <c r="AF13" s="353"/>
      <c r="AG13" s="353"/>
    </row>
    <row r="14" spans="1:33" s="8" customFormat="1" ht="16" customHeight="1" x14ac:dyDescent="0.3">
      <c r="B14" s="112"/>
      <c r="C14" s="168" t="s">
        <v>22</v>
      </c>
      <c r="D14" s="165"/>
      <c r="E14" s="264">
        <f t="shared" si="0"/>
        <v>44232</v>
      </c>
      <c r="F14" s="332"/>
      <c r="G14" s="475"/>
      <c r="H14" s="268">
        <f t="shared" si="1"/>
        <v>44260</v>
      </c>
      <c r="I14" s="255"/>
      <c r="J14" s="479"/>
      <c r="K14" s="113"/>
      <c r="L14" s="104"/>
      <c r="M14" s="416"/>
      <c r="N14" s="416"/>
      <c r="O14" s="28"/>
      <c r="P14" s="416"/>
      <c r="Q14" s="28"/>
      <c r="R14" s="416"/>
      <c r="S14" s="416"/>
      <c r="T14" s="28"/>
      <c r="U14" s="416"/>
      <c r="V14" s="28"/>
      <c r="W14" s="35"/>
      <c r="X14" s="7"/>
      <c r="Y14" s="349"/>
      <c r="Z14" s="352"/>
      <c r="AA14" s="2"/>
      <c r="AB14" s="353"/>
      <c r="AC14" s="353"/>
      <c r="AD14" s="353"/>
      <c r="AE14" s="353"/>
      <c r="AF14" s="353"/>
      <c r="AG14" s="353"/>
    </row>
    <row r="15" spans="1:33" s="8" customFormat="1" ht="16" customHeight="1" thickBot="1" x14ac:dyDescent="0.35">
      <c r="B15" s="112"/>
      <c r="C15" s="168" t="s">
        <v>22</v>
      </c>
      <c r="D15" s="165"/>
      <c r="E15" s="264">
        <f t="shared" si="0"/>
        <v>44233</v>
      </c>
      <c r="F15" s="332"/>
      <c r="G15" s="475"/>
      <c r="H15" s="269">
        <f t="shared" si="1"/>
        <v>44261</v>
      </c>
      <c r="I15" s="260"/>
      <c r="J15" s="480"/>
      <c r="K15" s="113"/>
      <c r="L15" s="104"/>
      <c r="M15" s="416"/>
      <c r="N15" s="416"/>
      <c r="O15" s="28"/>
      <c r="P15" s="416"/>
      <c r="Q15" s="28"/>
      <c r="R15" s="416"/>
      <c r="S15" s="416"/>
      <c r="T15" s="28"/>
      <c r="U15" s="416"/>
      <c r="V15" s="28"/>
      <c r="W15" s="35"/>
      <c r="X15" s="7"/>
      <c r="Y15" s="2"/>
      <c r="Z15" s="361"/>
      <c r="AA15" s="353"/>
      <c r="AB15" s="353"/>
      <c r="AC15" s="353"/>
      <c r="AD15" s="353"/>
      <c r="AE15" s="353"/>
      <c r="AF15" s="353"/>
      <c r="AG15" s="353"/>
    </row>
    <row r="16" spans="1:33" s="8" customFormat="1" ht="16" customHeight="1" thickTop="1" x14ac:dyDescent="0.3">
      <c r="B16" s="112"/>
      <c r="C16" s="168" t="s">
        <v>22</v>
      </c>
      <c r="D16" s="165"/>
      <c r="E16" s="264">
        <f t="shared" si="0"/>
        <v>44234</v>
      </c>
      <c r="F16" s="332"/>
      <c r="G16" s="476"/>
      <c r="H16" s="270">
        <f t="shared" si="1"/>
        <v>44262</v>
      </c>
      <c r="I16" s="333"/>
      <c r="J16" s="481"/>
      <c r="K16" s="113"/>
      <c r="L16" s="104"/>
      <c r="M16" s="416"/>
      <c r="N16" s="416"/>
      <c r="O16" s="28"/>
      <c r="P16" s="416"/>
      <c r="Q16" s="28"/>
      <c r="R16" s="416"/>
      <c r="S16" s="416"/>
      <c r="T16" s="28"/>
      <c r="U16" s="416"/>
      <c r="V16" s="28"/>
      <c r="W16" s="35"/>
      <c r="X16" s="7"/>
      <c r="Y16" s="355"/>
      <c r="Z16" s="361"/>
      <c r="AA16" s="353"/>
      <c r="AB16" s="353"/>
      <c r="AC16" s="353"/>
      <c r="AD16" s="353"/>
      <c r="AE16" s="353"/>
      <c r="AF16" s="353"/>
      <c r="AG16" s="353"/>
    </row>
    <row r="17" spans="2:33" s="8" customFormat="1" ht="16" customHeight="1" x14ac:dyDescent="0.3">
      <c r="B17" s="112"/>
      <c r="C17" s="168" t="s">
        <v>22</v>
      </c>
      <c r="D17" s="165"/>
      <c r="E17" s="264">
        <f t="shared" si="0"/>
        <v>44235</v>
      </c>
      <c r="F17" s="332"/>
      <c r="G17" s="476"/>
      <c r="H17" s="264">
        <f t="shared" si="1"/>
        <v>44263</v>
      </c>
      <c r="I17" s="332"/>
      <c r="J17" s="476"/>
      <c r="K17" s="113"/>
      <c r="L17" s="104"/>
      <c r="M17" s="416"/>
      <c r="N17" s="416"/>
      <c r="O17" s="28"/>
      <c r="P17" s="416"/>
      <c r="Q17" s="28"/>
      <c r="R17" s="416"/>
      <c r="S17" s="416"/>
      <c r="T17" s="28"/>
      <c r="U17" s="416"/>
      <c r="V17" s="28"/>
      <c r="W17" s="35"/>
      <c r="X17" s="7"/>
      <c r="Y17" s="35"/>
      <c r="Z17" s="361"/>
      <c r="AA17" s="353"/>
      <c r="AB17" s="353"/>
      <c r="AC17" s="353"/>
      <c r="AD17" s="353"/>
      <c r="AE17" s="353"/>
      <c r="AF17" s="353"/>
      <c r="AG17" s="353"/>
    </row>
    <row r="18" spans="2:33" s="8" customFormat="1" ht="16" customHeight="1" x14ac:dyDescent="0.3">
      <c r="B18" s="112"/>
      <c r="C18" s="168" t="s">
        <v>22</v>
      </c>
      <c r="D18" s="165"/>
      <c r="E18" s="264">
        <f t="shared" si="0"/>
        <v>44236</v>
      </c>
      <c r="F18" s="332"/>
      <c r="G18" s="476"/>
      <c r="H18" s="264">
        <f t="shared" si="1"/>
        <v>44264</v>
      </c>
      <c r="I18" s="332"/>
      <c r="J18" s="476"/>
      <c r="K18" s="113"/>
      <c r="L18" s="104"/>
      <c r="M18" s="416"/>
      <c r="N18" s="416"/>
      <c r="O18" s="28"/>
      <c r="P18" s="416"/>
      <c r="Q18" s="28"/>
      <c r="R18" s="416"/>
      <c r="S18" s="416"/>
      <c r="T18" s="28"/>
      <c r="U18" s="416"/>
      <c r="V18" s="28"/>
      <c r="W18" s="35"/>
      <c r="X18" s="7"/>
      <c r="Y18" s="35"/>
      <c r="Z18" s="361"/>
      <c r="AA18" s="353"/>
      <c r="AB18" s="353"/>
      <c r="AC18" s="353"/>
      <c r="AD18" s="353"/>
      <c r="AE18" s="353"/>
      <c r="AF18" s="353"/>
      <c r="AG18" s="353"/>
    </row>
    <row r="19" spans="2:33" s="8" customFormat="1" ht="16" customHeight="1" x14ac:dyDescent="0.3">
      <c r="B19" s="112"/>
      <c r="C19" s="168" t="s">
        <v>22</v>
      </c>
      <c r="D19" s="165"/>
      <c r="E19" s="264">
        <f t="shared" si="0"/>
        <v>44237</v>
      </c>
      <c r="F19" s="332"/>
      <c r="G19" s="476"/>
      <c r="H19" s="264">
        <f t="shared" si="1"/>
        <v>44265</v>
      </c>
      <c r="I19" s="332"/>
      <c r="J19" s="476"/>
      <c r="K19" s="113"/>
      <c r="L19" s="104"/>
      <c r="M19" s="416"/>
      <c r="N19" s="416"/>
      <c r="O19" s="28"/>
      <c r="P19" s="416"/>
      <c r="Q19" s="28"/>
      <c r="R19" s="416"/>
      <c r="S19" s="416"/>
      <c r="T19" s="28"/>
      <c r="U19" s="416"/>
      <c r="V19" s="28"/>
      <c r="W19" s="35"/>
      <c r="X19" s="7"/>
      <c r="Y19" s="35"/>
      <c r="Z19" s="361"/>
      <c r="AA19" s="349"/>
      <c r="AB19" s="353"/>
      <c r="AC19" s="353"/>
      <c r="AD19" s="353"/>
      <c r="AE19" s="353"/>
      <c r="AF19" s="353"/>
      <c r="AG19" s="353"/>
    </row>
    <row r="20" spans="2:33" s="8" customFormat="1" ht="16" customHeight="1" x14ac:dyDescent="0.3">
      <c r="B20" s="112"/>
      <c r="C20" s="168" t="s">
        <v>22</v>
      </c>
      <c r="D20" s="165"/>
      <c r="E20" s="264">
        <f t="shared" si="0"/>
        <v>44238</v>
      </c>
      <c r="F20" s="332"/>
      <c r="G20" s="476"/>
      <c r="H20" s="264">
        <f t="shared" si="1"/>
        <v>44266</v>
      </c>
      <c r="I20" s="332"/>
      <c r="J20" s="476"/>
      <c r="K20" s="113"/>
      <c r="L20" s="104"/>
      <c r="M20" s="416"/>
      <c r="N20" s="416"/>
      <c r="O20" s="28"/>
      <c r="P20" s="416"/>
      <c r="Q20" s="28"/>
      <c r="R20" s="416"/>
      <c r="S20" s="416"/>
      <c r="T20" s="28"/>
      <c r="U20" s="416"/>
      <c r="V20" s="28"/>
      <c r="W20" s="35"/>
      <c r="X20" s="7"/>
      <c r="Y20" s="2"/>
      <c r="Z20" s="361"/>
      <c r="AA20" s="2"/>
      <c r="AB20" s="353"/>
      <c r="AC20" s="353"/>
      <c r="AD20" s="353"/>
      <c r="AE20" s="353"/>
      <c r="AF20" s="353"/>
      <c r="AG20" s="353"/>
    </row>
    <row r="21" spans="2:33" s="8" customFormat="1" ht="16" customHeight="1" x14ac:dyDescent="0.3">
      <c r="B21" s="112"/>
      <c r="C21" s="168" t="s">
        <v>23</v>
      </c>
      <c r="D21" s="165"/>
      <c r="E21" s="264">
        <f t="shared" si="0"/>
        <v>44239</v>
      </c>
      <c r="F21" s="332"/>
      <c r="G21" s="476"/>
      <c r="H21" s="264">
        <f t="shared" si="1"/>
        <v>44267</v>
      </c>
      <c r="I21" s="332"/>
      <c r="J21" s="476"/>
      <c r="K21" s="113"/>
      <c r="L21" s="104"/>
      <c r="M21" s="416"/>
      <c r="N21" s="416"/>
      <c r="O21" s="28"/>
      <c r="P21" s="416"/>
      <c r="Q21" s="28"/>
      <c r="R21" s="416"/>
      <c r="S21" s="416"/>
      <c r="T21" s="28"/>
      <c r="U21" s="416"/>
      <c r="V21" s="28"/>
      <c r="W21" s="35"/>
      <c r="X21" s="7"/>
      <c r="Y21" s="2"/>
      <c r="Z21" s="361"/>
      <c r="AA21" s="355"/>
      <c r="AB21" s="353"/>
      <c r="AC21" s="353"/>
      <c r="AD21" s="353"/>
      <c r="AE21" s="353"/>
      <c r="AF21" s="353"/>
      <c r="AG21" s="353"/>
    </row>
    <row r="22" spans="2:33" s="8" customFormat="1" ht="16" customHeight="1" thickBot="1" x14ac:dyDescent="0.35">
      <c r="B22" s="112"/>
      <c r="C22" s="168" t="s">
        <v>22</v>
      </c>
      <c r="D22" s="165"/>
      <c r="E22" s="266">
        <f t="shared" si="0"/>
        <v>44240</v>
      </c>
      <c r="F22" s="337"/>
      <c r="G22" s="477"/>
      <c r="H22" s="264">
        <f t="shared" si="1"/>
        <v>44268</v>
      </c>
      <c r="I22" s="332"/>
      <c r="J22" s="476"/>
      <c r="K22" s="113"/>
      <c r="L22" s="104"/>
      <c r="M22" s="416"/>
      <c r="N22" s="416"/>
      <c r="O22" s="28"/>
      <c r="P22" s="416"/>
      <c r="Q22" s="28"/>
      <c r="R22" s="416"/>
      <c r="S22" s="416"/>
      <c r="T22" s="28"/>
      <c r="U22" s="416"/>
      <c r="V22" s="28"/>
      <c r="W22" s="35"/>
      <c r="X22" s="7"/>
      <c r="Y22" s="35"/>
      <c r="Z22" s="361"/>
      <c r="AA22" s="353"/>
      <c r="AB22" s="353"/>
      <c r="AC22" s="353"/>
      <c r="AD22" s="353"/>
      <c r="AE22" s="353"/>
      <c r="AF22" s="353"/>
      <c r="AG22" s="353"/>
    </row>
    <row r="23" spans="2:33" s="8" customFormat="1" ht="16" customHeight="1" thickTop="1" x14ac:dyDescent="0.3">
      <c r="B23" s="112"/>
      <c r="C23" s="168" t="s">
        <v>22</v>
      </c>
      <c r="D23" s="165"/>
      <c r="E23" s="267">
        <f t="shared" si="0"/>
        <v>44241</v>
      </c>
      <c r="F23" s="257"/>
      <c r="G23" s="478"/>
      <c r="H23" s="265">
        <f t="shared" si="1"/>
        <v>44269</v>
      </c>
      <c r="I23" s="332"/>
      <c r="J23" s="476"/>
      <c r="K23" s="113"/>
      <c r="L23" s="104"/>
      <c r="M23" s="416"/>
      <c r="N23" s="416"/>
      <c r="O23" s="28"/>
      <c r="P23" s="416"/>
      <c r="Q23" s="28"/>
      <c r="R23" s="416"/>
      <c r="S23" s="416"/>
      <c r="T23" s="28"/>
      <c r="U23" s="416"/>
      <c r="V23" s="28"/>
      <c r="W23" s="35"/>
      <c r="X23" s="7"/>
      <c r="Y23" s="355"/>
      <c r="Z23" s="361"/>
      <c r="AA23" s="353"/>
      <c r="AB23" s="353"/>
      <c r="AC23" s="353"/>
      <c r="AD23" s="353"/>
      <c r="AE23" s="353"/>
      <c r="AF23" s="353"/>
      <c r="AG23" s="353"/>
    </row>
    <row r="24" spans="2:33" s="8" customFormat="1" ht="16" customHeight="1" x14ac:dyDescent="0.3">
      <c r="B24" s="112"/>
      <c r="C24" s="168" t="s">
        <v>22</v>
      </c>
      <c r="D24" s="165"/>
      <c r="E24" s="268">
        <f t="shared" si="0"/>
        <v>44242</v>
      </c>
      <c r="F24" s="255"/>
      <c r="G24" s="479"/>
      <c r="H24" s="265">
        <f t="shared" si="1"/>
        <v>44270</v>
      </c>
      <c r="I24" s="332"/>
      <c r="J24" s="476"/>
      <c r="K24" s="113"/>
      <c r="L24" s="104"/>
      <c r="M24" s="416"/>
      <c r="N24" s="416"/>
      <c r="O24" s="28"/>
      <c r="P24" s="416"/>
      <c r="Q24" s="28"/>
      <c r="R24" s="416"/>
      <c r="S24" s="416"/>
      <c r="T24" s="28"/>
      <c r="U24" s="416"/>
      <c r="V24" s="28"/>
      <c r="W24" s="35"/>
      <c r="X24" s="7"/>
      <c r="Y24" s="349"/>
      <c r="Z24" s="361"/>
      <c r="AA24" s="2"/>
      <c r="AB24" s="353"/>
      <c r="AC24" s="353"/>
      <c r="AD24" s="353"/>
      <c r="AE24" s="353"/>
      <c r="AF24" s="353"/>
      <c r="AG24" s="353"/>
    </row>
    <row r="25" spans="2:33" s="8" customFormat="1" ht="16" customHeight="1" x14ac:dyDescent="0.3">
      <c r="B25" s="112"/>
      <c r="C25" s="168" t="s">
        <v>22</v>
      </c>
      <c r="D25" s="165"/>
      <c r="E25" s="268">
        <f t="shared" si="0"/>
        <v>44243</v>
      </c>
      <c r="F25" s="255"/>
      <c r="G25" s="479"/>
      <c r="H25" s="265">
        <f t="shared" si="1"/>
        <v>44271</v>
      </c>
      <c r="I25" s="332"/>
      <c r="J25" s="476"/>
      <c r="K25" s="113"/>
      <c r="L25" s="104"/>
      <c r="M25" s="416"/>
      <c r="N25" s="416"/>
      <c r="O25" s="28"/>
      <c r="P25" s="416"/>
      <c r="Q25" s="28"/>
      <c r="R25" s="416"/>
      <c r="S25" s="416"/>
      <c r="T25" s="28"/>
      <c r="U25" s="416"/>
      <c r="V25" s="28"/>
      <c r="W25" s="35"/>
      <c r="X25" s="7"/>
      <c r="Y25" s="354"/>
      <c r="Z25" s="361"/>
      <c r="AA25" s="2"/>
      <c r="AB25" s="353"/>
      <c r="AC25" s="353"/>
      <c r="AD25" s="353"/>
      <c r="AE25" s="353"/>
      <c r="AF25" s="353"/>
      <c r="AG25" s="353"/>
    </row>
    <row r="26" spans="2:33" s="8" customFormat="1" ht="16" customHeight="1" x14ac:dyDescent="0.3">
      <c r="B26" s="112"/>
      <c r="C26" s="168" t="s">
        <v>22</v>
      </c>
      <c r="D26" s="165"/>
      <c r="E26" s="268">
        <f t="shared" si="0"/>
        <v>44244</v>
      </c>
      <c r="F26" s="255"/>
      <c r="G26" s="479"/>
      <c r="H26" s="265">
        <f t="shared" si="1"/>
        <v>44272</v>
      </c>
      <c r="I26" s="332"/>
      <c r="J26" s="476"/>
      <c r="K26" s="113"/>
      <c r="L26" s="104"/>
      <c r="M26" s="416"/>
      <c r="N26" s="416"/>
      <c r="O26" s="28"/>
      <c r="P26" s="416"/>
      <c r="Q26" s="28"/>
      <c r="R26" s="416"/>
      <c r="S26" s="416"/>
      <c r="T26" s="28"/>
      <c r="U26" s="416"/>
      <c r="V26" s="28"/>
      <c r="W26" s="35"/>
      <c r="X26" s="7"/>
      <c r="Y26" s="349"/>
      <c r="Z26" s="347"/>
      <c r="AA26" s="2"/>
      <c r="AB26" s="353"/>
      <c r="AC26" s="353"/>
      <c r="AD26" s="353"/>
      <c r="AE26" s="353"/>
      <c r="AF26" s="353"/>
      <c r="AG26" s="353"/>
    </row>
    <row r="27" spans="2:33" s="8" customFormat="1" ht="16" customHeight="1" x14ac:dyDescent="0.3">
      <c r="B27" s="112"/>
      <c r="C27" s="168" t="s">
        <v>22</v>
      </c>
      <c r="D27" s="165"/>
      <c r="E27" s="268">
        <f t="shared" si="0"/>
        <v>44245</v>
      </c>
      <c r="F27" s="255"/>
      <c r="G27" s="479"/>
      <c r="H27" s="265">
        <f t="shared" si="1"/>
        <v>44273</v>
      </c>
      <c r="I27" s="332"/>
      <c r="J27" s="476"/>
      <c r="K27" s="113"/>
      <c r="L27" s="104"/>
      <c r="M27" s="416"/>
      <c r="N27" s="416"/>
      <c r="O27" s="28"/>
      <c r="P27" s="416"/>
      <c r="Q27" s="28"/>
      <c r="R27" s="416"/>
      <c r="S27" s="416"/>
      <c r="T27" s="28"/>
      <c r="U27" s="416"/>
      <c r="V27" s="28"/>
      <c r="W27" s="35"/>
      <c r="X27" s="7"/>
      <c r="Y27" s="2"/>
      <c r="Z27" s="347"/>
      <c r="AA27" s="2"/>
      <c r="AB27" s="353"/>
      <c r="AC27" s="353"/>
      <c r="AD27" s="353"/>
      <c r="AE27" s="353"/>
      <c r="AF27" s="353"/>
      <c r="AG27" s="353"/>
    </row>
    <row r="28" spans="2:33" s="8" customFormat="1" ht="16" customHeight="1" x14ac:dyDescent="0.3">
      <c r="B28" s="112"/>
      <c r="C28" s="168" t="s">
        <v>23</v>
      </c>
      <c r="D28" s="165"/>
      <c r="E28" s="268">
        <f t="shared" si="0"/>
        <v>44246</v>
      </c>
      <c r="F28" s="255"/>
      <c r="G28" s="479"/>
      <c r="H28" s="265">
        <f t="shared" si="1"/>
        <v>44274</v>
      </c>
      <c r="I28" s="332"/>
      <c r="J28" s="476"/>
      <c r="K28" s="113"/>
      <c r="L28" s="104"/>
      <c r="M28" s="416"/>
      <c r="N28" s="416"/>
      <c r="O28" s="28"/>
      <c r="P28" s="416"/>
      <c r="Q28" s="28"/>
      <c r="R28" s="416"/>
      <c r="S28" s="416"/>
      <c r="T28" s="28"/>
      <c r="U28" s="416"/>
      <c r="V28" s="28"/>
      <c r="W28" s="35"/>
      <c r="X28" s="7"/>
      <c r="Y28" s="355"/>
      <c r="Z28" s="347"/>
      <c r="AA28" s="350"/>
      <c r="AB28" s="353"/>
      <c r="AC28" s="353"/>
      <c r="AD28" s="353"/>
      <c r="AE28" s="353"/>
      <c r="AF28" s="353"/>
      <c r="AG28" s="353"/>
    </row>
    <row r="29" spans="2:33" s="8" customFormat="1" ht="16" customHeight="1" x14ac:dyDescent="0.3">
      <c r="B29" s="112"/>
      <c r="C29" s="168" t="s">
        <v>22</v>
      </c>
      <c r="D29" s="165"/>
      <c r="E29" s="268">
        <f t="shared" si="0"/>
        <v>44247</v>
      </c>
      <c r="F29" s="255"/>
      <c r="G29" s="479"/>
      <c r="H29" s="265">
        <f t="shared" si="1"/>
        <v>44275</v>
      </c>
      <c r="I29" s="332"/>
      <c r="J29" s="476"/>
      <c r="K29" s="113"/>
      <c r="L29" s="104"/>
      <c r="M29" s="416"/>
      <c r="N29" s="416"/>
      <c r="O29" s="28"/>
      <c r="P29" s="416"/>
      <c r="Q29" s="28"/>
      <c r="R29" s="416"/>
      <c r="S29" s="416"/>
      <c r="T29" s="28"/>
      <c r="U29" s="416"/>
      <c r="V29" s="28"/>
      <c r="W29" s="35"/>
      <c r="X29" s="7"/>
      <c r="Y29" s="35"/>
      <c r="Z29" s="347"/>
      <c r="AA29" s="349"/>
      <c r="AB29" s="353"/>
      <c r="AC29" s="353"/>
      <c r="AD29" s="353"/>
      <c r="AE29" s="353"/>
      <c r="AF29" s="353"/>
      <c r="AG29" s="353"/>
    </row>
    <row r="30" spans="2:33" s="8" customFormat="1" ht="16" customHeight="1" x14ac:dyDescent="0.3">
      <c r="B30" s="112"/>
      <c r="C30" s="168" t="s">
        <v>22</v>
      </c>
      <c r="D30" s="165"/>
      <c r="E30" s="268">
        <f t="shared" si="0"/>
        <v>44248</v>
      </c>
      <c r="F30" s="255"/>
      <c r="G30" s="479"/>
      <c r="H30" s="265">
        <f t="shared" si="1"/>
        <v>44276</v>
      </c>
      <c r="I30" s="332"/>
      <c r="J30" s="476"/>
      <c r="K30" s="113"/>
      <c r="L30" s="104"/>
      <c r="M30" s="416"/>
      <c r="N30" s="416"/>
      <c r="O30" s="28"/>
      <c r="P30" s="416"/>
      <c r="Q30" s="28"/>
      <c r="R30" s="416"/>
      <c r="S30" s="416"/>
      <c r="T30" s="28"/>
      <c r="U30" s="416"/>
      <c r="V30" s="28"/>
      <c r="W30" s="35"/>
      <c r="X30" s="7"/>
      <c r="Y30" s="35"/>
      <c r="Z30" s="347"/>
      <c r="AA30" s="354"/>
      <c r="AB30" s="353"/>
      <c r="AC30" s="353"/>
      <c r="AD30" s="353"/>
      <c r="AE30" s="353"/>
      <c r="AF30" s="353"/>
      <c r="AG30" s="353"/>
    </row>
    <row r="31" spans="2:33" s="8" customFormat="1" ht="16" customHeight="1" x14ac:dyDescent="0.3">
      <c r="B31" s="112"/>
      <c r="C31" s="168" t="s">
        <v>7</v>
      </c>
      <c r="D31" s="165"/>
      <c r="E31" s="268">
        <f t="shared" si="0"/>
        <v>44249</v>
      </c>
      <c r="F31" s="255"/>
      <c r="G31" s="479"/>
      <c r="H31" s="265">
        <f t="shared" si="1"/>
        <v>44277</v>
      </c>
      <c r="I31" s="332"/>
      <c r="J31" s="476"/>
      <c r="K31" s="113"/>
      <c r="L31" s="104"/>
      <c r="M31" s="416"/>
      <c r="N31" s="416"/>
      <c r="O31" s="28"/>
      <c r="P31" s="416"/>
      <c r="Q31" s="28"/>
      <c r="R31" s="416"/>
      <c r="S31" s="416"/>
      <c r="T31" s="28"/>
      <c r="U31" s="416"/>
      <c r="V31" s="28"/>
      <c r="W31" s="35"/>
      <c r="X31" s="7"/>
      <c r="Y31" s="2"/>
      <c r="Z31" s="347"/>
      <c r="AA31" s="349"/>
      <c r="AB31" s="353"/>
      <c r="AC31" s="353"/>
      <c r="AD31" s="353"/>
      <c r="AE31" s="353"/>
      <c r="AF31" s="353"/>
      <c r="AG31" s="353"/>
    </row>
    <row r="32" spans="2:33" s="8" customFormat="1" ht="16" customHeight="1" x14ac:dyDescent="0.3">
      <c r="B32" s="112"/>
      <c r="C32" s="168" t="s">
        <v>22</v>
      </c>
      <c r="D32" s="165"/>
      <c r="E32" s="268">
        <f t="shared" si="0"/>
        <v>44250</v>
      </c>
      <c r="F32" s="255"/>
      <c r="G32" s="479"/>
      <c r="H32" s="265">
        <f t="shared" si="1"/>
        <v>44278</v>
      </c>
      <c r="I32" s="332"/>
      <c r="J32" s="476"/>
      <c r="K32" s="113"/>
      <c r="L32" s="104"/>
      <c r="M32" s="416"/>
      <c r="N32" s="416"/>
      <c r="O32" s="28"/>
      <c r="P32" s="416"/>
      <c r="Q32" s="28"/>
      <c r="R32" s="416"/>
      <c r="S32" s="416"/>
      <c r="T32" s="28"/>
      <c r="U32" s="416"/>
      <c r="V32" s="28"/>
      <c r="W32" s="35"/>
      <c r="X32" s="7"/>
      <c r="Y32" s="2"/>
      <c r="Z32" s="347"/>
      <c r="AA32" s="2"/>
      <c r="AB32" s="353"/>
      <c r="AC32" s="353"/>
      <c r="AD32" s="353"/>
      <c r="AE32" s="353"/>
      <c r="AF32" s="353"/>
      <c r="AG32" s="353"/>
    </row>
    <row r="33" spans="1:33" s="8" customFormat="1" ht="16" customHeight="1" x14ac:dyDescent="0.3">
      <c r="B33" s="112"/>
      <c r="C33" s="168" t="s">
        <v>22</v>
      </c>
      <c r="D33" s="165"/>
      <c r="E33" s="268">
        <f t="shared" si="0"/>
        <v>44251</v>
      </c>
      <c r="F33" s="255"/>
      <c r="G33" s="479"/>
      <c r="H33" s="265">
        <f t="shared" si="1"/>
        <v>44279</v>
      </c>
      <c r="I33" s="332"/>
      <c r="J33" s="476"/>
      <c r="K33" s="113"/>
      <c r="L33" s="104"/>
      <c r="M33" s="416"/>
      <c r="N33" s="416"/>
      <c r="O33" s="28"/>
      <c r="P33" s="416"/>
      <c r="Q33" s="28"/>
      <c r="R33" s="416"/>
      <c r="S33" s="416"/>
      <c r="T33" s="28"/>
      <c r="U33" s="416"/>
      <c r="V33" s="28"/>
      <c r="W33" s="35"/>
      <c r="X33" s="7"/>
      <c r="Y33" s="2"/>
      <c r="Z33" s="347"/>
      <c r="AA33" s="2"/>
      <c r="AB33" s="353"/>
      <c r="AC33" s="353"/>
      <c r="AD33" s="353"/>
      <c r="AE33" s="353"/>
      <c r="AF33" s="353"/>
      <c r="AG33" s="353"/>
    </row>
    <row r="34" spans="1:33" s="8" customFormat="1" ht="16" customHeight="1" x14ac:dyDescent="0.3">
      <c r="B34" s="112"/>
      <c r="C34" s="168" t="s">
        <v>23</v>
      </c>
      <c r="D34" s="165"/>
      <c r="E34" s="268">
        <f t="shared" si="0"/>
        <v>44252</v>
      </c>
      <c r="F34" s="255"/>
      <c r="G34" s="479"/>
      <c r="H34" s="265">
        <f t="shared" si="1"/>
        <v>44280</v>
      </c>
      <c r="I34" s="332"/>
      <c r="J34" s="476"/>
      <c r="K34" s="113"/>
      <c r="L34" s="104"/>
      <c r="M34" s="416"/>
      <c r="N34" s="416"/>
      <c r="O34" s="28"/>
      <c r="P34" s="416"/>
      <c r="Q34" s="28"/>
      <c r="R34" s="416"/>
      <c r="S34" s="416"/>
      <c r="T34" s="28"/>
      <c r="U34" s="416"/>
      <c r="V34" s="28"/>
      <c r="W34" s="35"/>
      <c r="X34" s="7"/>
      <c r="Y34" s="357"/>
      <c r="Z34" s="347"/>
      <c r="AA34" s="2"/>
      <c r="AB34" s="353"/>
      <c r="AC34" s="353"/>
      <c r="AD34" s="353"/>
      <c r="AE34" s="353"/>
      <c r="AF34" s="353"/>
      <c r="AG34" s="353"/>
    </row>
    <row r="35" spans="1:33" s="8" customFormat="1" ht="16" customHeight="1" x14ac:dyDescent="0.3">
      <c r="B35" s="112"/>
      <c r="C35" s="168" t="s">
        <v>22</v>
      </c>
      <c r="D35" s="165"/>
      <c r="E35" s="268">
        <f t="shared" si="0"/>
        <v>44253</v>
      </c>
      <c r="F35" s="255"/>
      <c r="G35" s="479"/>
      <c r="H35" s="265">
        <f t="shared" si="1"/>
        <v>44281</v>
      </c>
      <c r="I35" s="332"/>
      <c r="J35" s="476"/>
      <c r="K35" s="113"/>
      <c r="L35" s="104"/>
      <c r="M35" s="416"/>
      <c r="N35" s="416"/>
      <c r="O35" s="28"/>
      <c r="P35" s="416"/>
      <c r="Q35" s="28"/>
      <c r="R35" s="416"/>
      <c r="S35" s="416"/>
      <c r="T35" s="28"/>
      <c r="U35" s="416"/>
      <c r="V35" s="28"/>
      <c r="W35" s="35"/>
      <c r="X35" s="7"/>
      <c r="Y35" s="29"/>
      <c r="Z35" s="347"/>
      <c r="AA35" s="2"/>
      <c r="AB35" s="353"/>
      <c r="AC35" s="353"/>
      <c r="AD35" s="353"/>
      <c r="AE35" s="353"/>
      <c r="AF35" s="353"/>
      <c r="AG35" s="353"/>
    </row>
    <row r="36" spans="1:33" s="8" customFormat="1" ht="16" customHeight="1" x14ac:dyDescent="0.3">
      <c r="B36" s="112"/>
      <c r="C36" s="168" t="s">
        <v>22</v>
      </c>
      <c r="D36" s="165"/>
      <c r="E36" s="268">
        <f t="shared" si="0"/>
        <v>44254</v>
      </c>
      <c r="F36" s="255"/>
      <c r="G36" s="479"/>
      <c r="H36" s="265">
        <f t="shared" si="1"/>
        <v>44282</v>
      </c>
      <c r="I36" s="332"/>
      <c r="J36" s="476"/>
      <c r="K36" s="113"/>
      <c r="L36" s="104"/>
      <c r="M36" s="416"/>
      <c r="N36" s="416"/>
      <c r="O36" s="28"/>
      <c r="P36" s="416"/>
      <c r="Q36" s="28"/>
      <c r="R36" s="416"/>
      <c r="S36" s="416"/>
      <c r="T36" s="28"/>
      <c r="U36" s="416"/>
      <c r="V36" s="28"/>
      <c r="W36" s="35"/>
      <c r="X36" s="7"/>
      <c r="Y36" s="358"/>
      <c r="Z36" s="347"/>
      <c r="AA36" s="2"/>
      <c r="AB36" s="353"/>
      <c r="AC36" s="353"/>
      <c r="AD36" s="353"/>
      <c r="AE36" s="353"/>
      <c r="AF36" s="353"/>
      <c r="AG36" s="353"/>
    </row>
    <row r="37" spans="1:33" s="8" customFormat="1" ht="16" customHeight="1" thickBot="1" x14ac:dyDescent="0.35">
      <c r="B37" s="112"/>
      <c r="C37" s="168" t="s">
        <v>22</v>
      </c>
      <c r="D37" s="165"/>
      <c r="E37" s="269">
        <f t="shared" si="0"/>
        <v>44255</v>
      </c>
      <c r="F37" s="260"/>
      <c r="G37" s="480"/>
      <c r="H37" s="265">
        <f t="shared" si="1"/>
        <v>44283</v>
      </c>
      <c r="I37" s="332"/>
      <c r="J37" s="476"/>
      <c r="K37" s="113"/>
      <c r="L37" s="104"/>
      <c r="M37" s="416"/>
      <c r="N37" s="416"/>
      <c r="O37" s="28"/>
      <c r="P37" s="416"/>
      <c r="Q37" s="28"/>
      <c r="R37" s="416"/>
      <c r="S37" s="416"/>
      <c r="T37" s="28"/>
      <c r="U37" s="416"/>
      <c r="V37" s="28"/>
      <c r="W37" s="35"/>
      <c r="X37" s="7"/>
      <c r="Y37" s="29"/>
      <c r="Z37" s="347"/>
      <c r="AA37" s="2"/>
      <c r="AB37" s="353"/>
      <c r="AC37" s="353"/>
      <c r="AD37" s="353"/>
      <c r="AE37" s="353"/>
      <c r="AF37" s="353"/>
      <c r="AG37" s="353"/>
    </row>
    <row r="38" spans="1:33" s="8" customFormat="1" ht="16" customHeight="1" thickTop="1" x14ac:dyDescent="0.3">
      <c r="B38" s="112"/>
      <c r="C38" s="168" t="s">
        <v>22</v>
      </c>
      <c r="D38" s="165"/>
      <c r="E38" s="168" t="s">
        <v>7</v>
      </c>
      <c r="F38" s="168" t="s">
        <v>7</v>
      </c>
      <c r="G38" s="180"/>
      <c r="H38" s="264">
        <f t="shared" si="1"/>
        <v>44284</v>
      </c>
      <c r="I38" s="332"/>
      <c r="J38" s="476"/>
      <c r="K38" s="113"/>
      <c r="L38" s="104"/>
      <c r="M38" s="330"/>
      <c r="N38" s="416"/>
      <c r="O38" s="28"/>
      <c r="P38" s="416"/>
      <c r="Q38" s="28"/>
      <c r="R38" s="330"/>
      <c r="S38" s="416"/>
      <c r="T38" s="28"/>
      <c r="U38" s="416"/>
      <c r="V38" s="28"/>
      <c r="W38" s="35"/>
      <c r="X38" s="7"/>
      <c r="Y38" s="2"/>
      <c r="Z38" s="347"/>
      <c r="AA38" s="350"/>
      <c r="AB38" s="353"/>
      <c r="AC38" s="353"/>
      <c r="AD38" s="353"/>
      <c r="AE38" s="353"/>
      <c r="AF38" s="353"/>
      <c r="AG38" s="353"/>
    </row>
    <row r="39" spans="1:33" s="8" customFormat="1" ht="16" customHeight="1" x14ac:dyDescent="0.3">
      <c r="B39" s="112"/>
      <c r="C39" s="168" t="s">
        <v>7</v>
      </c>
      <c r="D39" s="165"/>
      <c r="E39" s="168" t="s">
        <v>7</v>
      </c>
      <c r="F39" s="168" t="s">
        <v>7</v>
      </c>
      <c r="G39" s="180"/>
      <c r="H39" s="264">
        <f t="shared" si="1"/>
        <v>44285</v>
      </c>
      <c r="I39" s="332"/>
      <c r="J39" s="476"/>
      <c r="K39" s="113"/>
      <c r="L39" s="104"/>
      <c r="M39" s="74"/>
      <c r="N39" s="74"/>
      <c r="O39" s="74"/>
      <c r="P39" s="74"/>
      <c r="Q39" s="74"/>
      <c r="R39" s="74"/>
      <c r="S39" s="74"/>
      <c r="T39" s="74"/>
      <c r="U39" s="416"/>
      <c r="V39" s="28"/>
      <c r="W39" s="35"/>
      <c r="X39" s="7"/>
      <c r="Y39" s="2"/>
      <c r="Z39" s="347"/>
      <c r="AA39" s="349"/>
      <c r="AB39" s="353"/>
      <c r="AC39" s="353"/>
      <c r="AD39" s="353"/>
      <c r="AE39" s="353"/>
      <c r="AF39" s="353"/>
      <c r="AG39" s="353"/>
    </row>
    <row r="40" spans="1:33" s="8" customFormat="1" ht="16" customHeight="1" x14ac:dyDescent="0.3">
      <c r="B40" s="112"/>
      <c r="C40" s="168" t="s">
        <v>7</v>
      </c>
      <c r="D40" s="165"/>
      <c r="E40" s="168" t="s">
        <v>7</v>
      </c>
      <c r="F40" s="168" t="s">
        <v>7</v>
      </c>
      <c r="G40" s="180"/>
      <c r="H40" s="264">
        <f t="shared" si="1"/>
        <v>44286</v>
      </c>
      <c r="I40" s="332"/>
      <c r="J40" s="476"/>
      <c r="K40" s="113"/>
      <c r="L40" s="104"/>
      <c r="M40" s="330"/>
      <c r="N40" s="416"/>
      <c r="O40" s="28"/>
      <c r="P40" s="416"/>
      <c r="Q40" s="28"/>
      <c r="R40" s="330"/>
      <c r="S40" s="416"/>
      <c r="T40" s="28"/>
      <c r="U40" s="416"/>
      <c r="V40" s="28"/>
      <c r="W40" s="35"/>
      <c r="X40" s="7"/>
      <c r="Y40" s="35"/>
      <c r="Z40" s="347"/>
      <c r="AA40" s="354"/>
      <c r="AB40" s="353"/>
      <c r="AC40" s="353"/>
      <c r="AD40" s="353"/>
      <c r="AE40" s="353"/>
      <c r="AF40" s="353"/>
      <c r="AG40" s="353"/>
    </row>
    <row r="41" spans="1:33" s="8" customFormat="1" ht="7.5" customHeight="1" x14ac:dyDescent="0.3">
      <c r="B41" s="112"/>
      <c r="C41" s="168" t="s">
        <v>22</v>
      </c>
      <c r="D41" s="168" t="s">
        <v>7</v>
      </c>
      <c r="E41" s="168" t="s">
        <v>7</v>
      </c>
      <c r="F41" s="168" t="s">
        <v>7</v>
      </c>
      <c r="G41" s="168" t="s">
        <v>7</v>
      </c>
      <c r="H41" s="168" t="s">
        <v>7</v>
      </c>
      <c r="I41" s="168" t="s">
        <v>7</v>
      </c>
      <c r="J41" s="168"/>
      <c r="K41" s="113"/>
      <c r="L41" s="104"/>
      <c r="M41" s="28"/>
      <c r="N41" s="74"/>
      <c r="O41" s="74"/>
      <c r="P41" s="74"/>
      <c r="Q41" s="74"/>
      <c r="R41" s="74"/>
      <c r="S41" s="74"/>
      <c r="T41" s="74"/>
      <c r="U41" s="74"/>
      <c r="V41" s="28"/>
      <c r="W41" s="35"/>
      <c r="X41" s="7"/>
      <c r="Y41" s="35"/>
      <c r="Z41" s="347"/>
      <c r="AA41" s="349"/>
      <c r="AB41" s="353"/>
      <c r="AC41" s="353"/>
      <c r="AD41" s="353"/>
      <c r="AE41" s="353"/>
      <c r="AF41" s="353"/>
      <c r="AG41" s="353"/>
    </row>
    <row r="42" spans="1:33" ht="9" customHeight="1" thickBot="1" x14ac:dyDescent="0.35">
      <c r="A42" s="11"/>
      <c r="B42" s="145"/>
      <c r="C42" s="166"/>
      <c r="D42" s="146"/>
      <c r="E42" s="147"/>
      <c r="F42" s="147"/>
      <c r="G42" s="147"/>
      <c r="H42" s="147"/>
      <c r="I42" s="147"/>
      <c r="J42" s="147"/>
      <c r="K42" s="148"/>
      <c r="L42" s="190"/>
      <c r="M42" s="96"/>
      <c r="N42" s="419"/>
      <c r="O42" s="419"/>
      <c r="P42" s="417"/>
      <c r="Q42" s="417"/>
      <c r="R42" s="95"/>
      <c r="S42" s="417"/>
      <c r="T42" s="417"/>
      <c r="U42" s="95"/>
      <c r="V42" s="95"/>
      <c r="W42" s="10"/>
      <c r="X42" s="2"/>
      <c r="Y42" s="35"/>
    </row>
    <row r="43" spans="1:33" s="27" customFormat="1" ht="16" customHeight="1" x14ac:dyDescent="0.3">
      <c r="A43" s="98"/>
      <c r="B43" s="118"/>
      <c r="C43" s="143" t="s">
        <v>18</v>
      </c>
      <c r="D43" s="12"/>
      <c r="E43" s="12"/>
      <c r="F43" s="12"/>
      <c r="G43" s="28"/>
      <c r="H43" s="12"/>
      <c r="I43" s="12"/>
      <c r="J43" s="28"/>
      <c r="K43" s="119"/>
      <c r="L43" s="28"/>
      <c r="M43" s="28"/>
      <c r="N43" s="143"/>
      <c r="O43" s="12"/>
      <c r="P43" s="12"/>
      <c r="Q43" s="12"/>
      <c r="R43" s="28"/>
      <c r="S43" s="12"/>
      <c r="T43" s="12"/>
      <c r="U43" s="28"/>
      <c r="V43" s="28"/>
      <c r="W43" s="36"/>
      <c r="X43" s="29"/>
      <c r="Y43" s="35"/>
      <c r="Z43" s="345"/>
      <c r="AA43" s="355"/>
      <c r="AB43" s="346"/>
      <c r="AC43" s="346"/>
      <c r="AD43" s="346"/>
      <c r="AE43" s="346"/>
      <c r="AF43" s="346"/>
      <c r="AG43" s="346"/>
    </row>
    <row r="44" spans="1:33" ht="16" customHeight="1" x14ac:dyDescent="0.3">
      <c r="B44" s="153"/>
      <c r="K44" s="154"/>
      <c r="M44" s="74"/>
      <c r="N44" s="74"/>
      <c r="O44" s="74"/>
      <c r="P44" s="74"/>
      <c r="Q44" s="74"/>
      <c r="R44" s="74"/>
      <c r="S44" s="74"/>
      <c r="T44" s="74"/>
      <c r="U44" s="74"/>
      <c r="V44" s="74"/>
      <c r="Y44" s="10"/>
      <c r="Z44" s="347"/>
    </row>
    <row r="45" spans="1:33" s="8" customFormat="1" ht="16" customHeight="1" x14ac:dyDescent="0.3">
      <c r="B45" s="112"/>
      <c r="C45" s="140" t="s">
        <v>4</v>
      </c>
      <c r="D45" s="12"/>
      <c r="E45" s="12"/>
      <c r="F45" s="12"/>
      <c r="G45" s="28"/>
      <c r="H45" s="12"/>
      <c r="I45" s="12"/>
      <c r="J45" s="28"/>
      <c r="K45" s="119"/>
      <c r="L45" s="28"/>
      <c r="M45" s="28"/>
      <c r="N45" s="140"/>
      <c r="O45" s="12"/>
      <c r="P45" s="12"/>
      <c r="Q45" s="12"/>
      <c r="R45" s="28"/>
      <c r="S45" s="12"/>
      <c r="T45" s="12"/>
      <c r="U45" s="28"/>
      <c r="V45" s="28"/>
      <c r="W45" s="35"/>
      <c r="X45" s="7"/>
      <c r="Y45" s="36"/>
      <c r="Z45" s="347"/>
      <c r="AA45" s="346"/>
      <c r="AB45" s="353"/>
      <c r="AC45" s="353"/>
      <c r="AD45" s="353"/>
      <c r="AE45" s="353"/>
      <c r="AF45" s="353"/>
      <c r="AG45" s="353"/>
    </row>
    <row r="46" spans="1:33" ht="16" customHeight="1" x14ac:dyDescent="0.3">
      <c r="B46" s="108"/>
      <c r="C46" s="11" t="s">
        <v>113</v>
      </c>
      <c r="D46" s="11"/>
      <c r="E46" s="11"/>
      <c r="F46" s="11"/>
      <c r="G46" s="25"/>
      <c r="H46" s="11"/>
      <c r="I46" s="11"/>
      <c r="J46" s="25"/>
      <c r="K46" s="116"/>
      <c r="L46" s="25"/>
      <c r="M46" s="75"/>
      <c r="N46" s="74"/>
      <c r="O46" s="74"/>
      <c r="P46" s="76"/>
      <c r="Q46" s="76"/>
      <c r="R46" s="77"/>
      <c r="S46" s="76"/>
      <c r="T46" s="76"/>
      <c r="U46" s="77"/>
      <c r="V46" s="77"/>
      <c r="Y46" s="10"/>
      <c r="Z46" s="347"/>
    </row>
    <row r="47" spans="1:33" s="27" customFormat="1" ht="16" customHeight="1" thickBot="1" x14ac:dyDescent="0.35">
      <c r="B47" s="118"/>
      <c r="D47" s="12"/>
      <c r="E47" s="101" t="s">
        <v>187</v>
      </c>
      <c r="F47" s="12"/>
      <c r="G47" s="28"/>
      <c r="H47" s="12"/>
      <c r="I47" s="12"/>
      <c r="J47" s="28"/>
      <c r="K47" s="119"/>
      <c r="L47" s="28"/>
      <c r="M47" s="28"/>
      <c r="N47" s="98"/>
      <c r="O47" s="12"/>
      <c r="P47" s="101"/>
      <c r="Q47" s="12"/>
      <c r="R47" s="28"/>
      <c r="S47" s="12"/>
      <c r="T47" s="12"/>
      <c r="U47" s="28"/>
      <c r="V47" s="28"/>
      <c r="W47" s="36"/>
      <c r="X47" s="29"/>
      <c r="Y47" s="7"/>
      <c r="Z47" s="345"/>
      <c r="AA47" s="353"/>
      <c r="AB47" s="346"/>
      <c r="AC47" s="346"/>
      <c r="AD47" s="346"/>
      <c r="AE47" s="346"/>
      <c r="AF47" s="346"/>
      <c r="AG47" s="346"/>
    </row>
    <row r="48" spans="1:33" s="8" customFormat="1" ht="16" customHeight="1" thickBot="1" x14ac:dyDescent="0.35">
      <c r="B48" s="112"/>
      <c r="C48" s="533"/>
      <c r="D48" s="533"/>
      <c r="E48" s="534" t="s">
        <v>188</v>
      </c>
      <c r="F48" s="534"/>
      <c r="G48" s="381">
        <f>SUM(G10:G37)</f>
        <v>0</v>
      </c>
      <c r="H48" s="534" t="s">
        <v>193</v>
      </c>
      <c r="I48" s="534"/>
      <c r="J48" s="381">
        <f>SUM(J10:J40)</f>
        <v>0</v>
      </c>
      <c r="K48" s="113"/>
      <c r="L48" s="104"/>
      <c r="M48" s="28"/>
      <c r="N48" s="525"/>
      <c r="O48" s="525"/>
      <c r="P48" s="525"/>
      <c r="Q48" s="525"/>
      <c r="R48" s="408"/>
      <c r="S48" s="525"/>
      <c r="T48" s="525"/>
      <c r="U48" s="408"/>
      <c r="V48" s="28"/>
      <c r="W48" s="35"/>
      <c r="X48" s="7"/>
      <c r="Y48" s="2"/>
      <c r="Z48" s="347"/>
      <c r="AA48" s="2"/>
      <c r="AB48" s="353"/>
      <c r="AC48" s="353"/>
      <c r="AD48" s="353"/>
      <c r="AE48" s="353"/>
      <c r="AF48" s="353"/>
      <c r="AG48" s="353"/>
    </row>
    <row r="49" spans="2:33" s="8" customFormat="1" ht="16" customHeight="1" x14ac:dyDescent="0.3">
      <c r="B49" s="112"/>
      <c r="C49" s="536"/>
      <c r="D49" s="536"/>
      <c r="E49" s="537" t="s">
        <v>56</v>
      </c>
      <c r="F49" s="537"/>
      <c r="G49" s="382">
        <f>(28-G50)</f>
        <v>28</v>
      </c>
      <c r="H49" s="537" t="s">
        <v>108</v>
      </c>
      <c r="I49" s="537"/>
      <c r="J49" s="382">
        <f>31-J50</f>
        <v>31</v>
      </c>
      <c r="K49" s="117"/>
      <c r="L49" s="58"/>
      <c r="M49" s="28"/>
      <c r="N49" s="524"/>
      <c r="O49" s="524"/>
      <c r="P49" s="524"/>
      <c r="Q49" s="524"/>
      <c r="R49" s="409"/>
      <c r="S49" s="524"/>
      <c r="T49" s="524"/>
      <c r="U49" s="409"/>
      <c r="V49" s="28"/>
      <c r="W49" s="35"/>
      <c r="X49" s="7"/>
      <c r="Y49" s="29"/>
      <c r="Z49" s="347"/>
      <c r="AA49" s="2"/>
      <c r="AB49" s="353"/>
      <c r="AC49" s="353"/>
      <c r="AD49" s="353"/>
      <c r="AE49" s="353"/>
      <c r="AF49" s="353"/>
      <c r="AG49" s="353"/>
    </row>
    <row r="50" spans="2:33" s="8" customFormat="1" ht="16" customHeight="1" x14ac:dyDescent="0.3">
      <c r="B50" s="112"/>
      <c r="C50" s="536"/>
      <c r="D50" s="536"/>
      <c r="E50" s="537" t="s">
        <v>57</v>
      </c>
      <c r="F50" s="537"/>
      <c r="G50" s="382">
        <f>COUNTIF(F10:F37,"○")</f>
        <v>0</v>
      </c>
      <c r="H50" s="537" t="s">
        <v>109</v>
      </c>
      <c r="I50" s="537"/>
      <c r="J50" s="382">
        <f>COUNTIF(I10:I40,"○")</f>
        <v>0</v>
      </c>
      <c r="K50" s="117"/>
      <c r="L50" s="58"/>
      <c r="M50" s="28"/>
      <c r="N50" s="524"/>
      <c r="O50" s="524"/>
      <c r="P50" s="524"/>
      <c r="Q50" s="524"/>
      <c r="R50" s="409"/>
      <c r="S50" s="524"/>
      <c r="T50" s="524"/>
      <c r="U50" s="409"/>
      <c r="V50" s="28"/>
      <c r="W50" s="35"/>
      <c r="X50" s="7"/>
      <c r="Y50" s="7"/>
      <c r="Z50" s="347"/>
      <c r="AA50" s="2"/>
      <c r="AB50" s="353"/>
      <c r="AC50" s="353"/>
      <c r="AD50" s="353"/>
      <c r="AE50" s="353"/>
      <c r="AF50" s="353"/>
      <c r="AG50" s="353"/>
    </row>
    <row r="51" spans="2:33" ht="16" customHeight="1" x14ac:dyDescent="0.3">
      <c r="B51" s="108"/>
      <c r="C51" s="271"/>
      <c r="D51" s="271"/>
      <c r="E51" s="511" t="s">
        <v>63</v>
      </c>
      <c r="F51" s="538"/>
      <c r="G51" s="538"/>
      <c r="H51" s="538"/>
      <c r="I51" s="539"/>
      <c r="J51" s="384">
        <f>G48+J48</f>
        <v>0</v>
      </c>
      <c r="K51" s="172"/>
      <c r="L51" s="37"/>
      <c r="M51" s="74"/>
      <c r="N51" s="403"/>
      <c r="O51" s="403"/>
      <c r="P51" s="523"/>
      <c r="Q51" s="541"/>
      <c r="R51" s="541"/>
      <c r="S51" s="541"/>
      <c r="T51" s="541"/>
      <c r="U51" s="410"/>
      <c r="V51" s="400"/>
      <c r="Y51" s="7"/>
      <c r="Z51" s="347"/>
    </row>
    <row r="52" spans="2:33" ht="16" customHeight="1" x14ac:dyDescent="0.3">
      <c r="B52" s="108"/>
      <c r="C52" s="271"/>
      <c r="D52" s="271"/>
      <c r="E52" s="511" t="s">
        <v>64</v>
      </c>
      <c r="F52" s="538"/>
      <c r="G52" s="538"/>
      <c r="H52" s="538"/>
      <c r="I52" s="539"/>
      <c r="J52" s="385">
        <f>G49+J49</f>
        <v>59</v>
      </c>
      <c r="K52" s="172"/>
      <c r="L52" s="37"/>
      <c r="M52" s="74"/>
      <c r="N52" s="403"/>
      <c r="O52" s="403"/>
      <c r="P52" s="523"/>
      <c r="Q52" s="541"/>
      <c r="R52" s="541"/>
      <c r="S52" s="541"/>
      <c r="T52" s="541"/>
      <c r="U52" s="411"/>
      <c r="V52" s="400"/>
      <c r="Y52" s="7"/>
      <c r="Z52" s="347"/>
      <c r="AA52" s="350"/>
    </row>
    <row r="53" spans="2:33" ht="16" customHeight="1" x14ac:dyDescent="0.3">
      <c r="B53" s="108"/>
      <c r="C53" s="271"/>
      <c r="D53" s="271"/>
      <c r="E53" s="511" t="s">
        <v>60</v>
      </c>
      <c r="F53" s="538"/>
      <c r="G53" s="538"/>
      <c r="H53" s="538"/>
      <c r="I53" s="539"/>
      <c r="J53" s="385">
        <f>ROUNDUP(J51/J52,0)</f>
        <v>0</v>
      </c>
      <c r="K53" s="172" t="s">
        <v>147</v>
      </c>
      <c r="L53" s="37"/>
      <c r="M53" s="74"/>
      <c r="N53" s="403"/>
      <c r="O53" s="403"/>
      <c r="P53" s="523"/>
      <c r="Q53" s="541"/>
      <c r="R53" s="541"/>
      <c r="S53" s="541"/>
      <c r="T53" s="541"/>
      <c r="U53" s="411"/>
      <c r="V53" s="400"/>
      <c r="Y53" s="10"/>
      <c r="Z53" s="347"/>
      <c r="AA53" s="349"/>
    </row>
    <row r="54" spans="2:33" ht="16" customHeight="1" thickBot="1" x14ac:dyDescent="0.35">
      <c r="B54" s="108"/>
      <c r="C54" s="11"/>
      <c r="D54" s="11"/>
      <c r="E54" s="11"/>
      <c r="F54" s="11"/>
      <c r="G54" s="59"/>
      <c r="H54" s="11"/>
      <c r="I54" s="11"/>
      <c r="J54" s="59" t="s">
        <v>8</v>
      </c>
      <c r="K54" s="138"/>
      <c r="L54" s="191"/>
      <c r="M54" s="74"/>
      <c r="N54" s="74"/>
      <c r="O54" s="74"/>
      <c r="P54" s="74"/>
      <c r="Q54" s="74"/>
      <c r="R54" s="78"/>
      <c r="S54" s="74"/>
      <c r="T54" s="74"/>
      <c r="U54" s="78"/>
      <c r="V54" s="74"/>
      <c r="Z54" s="347"/>
      <c r="AA54" s="354"/>
    </row>
    <row r="55" spans="2:33" ht="16" customHeight="1" x14ac:dyDescent="0.3">
      <c r="B55" s="122"/>
      <c r="C55" s="141" t="s">
        <v>6</v>
      </c>
      <c r="D55" s="41"/>
      <c r="E55" s="38"/>
      <c r="F55" s="38"/>
      <c r="G55" s="38"/>
      <c r="H55" s="38"/>
      <c r="I55" s="38"/>
      <c r="J55" s="38"/>
      <c r="K55" s="123"/>
      <c r="L55" s="11"/>
      <c r="M55" s="74"/>
      <c r="N55" s="314"/>
      <c r="O55" s="79"/>
      <c r="P55" s="74"/>
      <c r="Q55" s="74"/>
      <c r="R55" s="74"/>
      <c r="S55" s="74"/>
      <c r="T55" s="74"/>
      <c r="U55" s="74"/>
      <c r="V55" s="74"/>
      <c r="Z55" s="347"/>
    </row>
    <row r="56" spans="2:33" ht="30.65" customHeight="1" x14ac:dyDescent="0.3">
      <c r="B56" s="108"/>
      <c r="C56" s="516" t="s">
        <v>117</v>
      </c>
      <c r="D56" s="540"/>
      <c r="E56" s="540"/>
      <c r="F56" s="540"/>
      <c r="G56" s="540"/>
      <c r="H56" s="540"/>
      <c r="I56" s="540"/>
      <c r="J56" s="540"/>
      <c r="K56" s="116"/>
      <c r="L56" s="25"/>
      <c r="M56" s="315"/>
      <c r="N56" s="526"/>
      <c r="O56" s="542"/>
      <c r="P56" s="542"/>
      <c r="Q56" s="542"/>
      <c r="R56" s="542"/>
      <c r="S56" s="542"/>
      <c r="T56" s="542"/>
      <c r="U56" s="542"/>
      <c r="V56" s="77"/>
      <c r="Z56" s="347"/>
    </row>
    <row r="57" spans="2:33" ht="16" customHeight="1" thickBot="1" x14ac:dyDescent="0.35">
      <c r="B57" s="108"/>
      <c r="D57" s="11"/>
      <c r="E57" s="101" t="s">
        <v>190</v>
      </c>
      <c r="F57" s="11"/>
      <c r="G57" s="25"/>
      <c r="H57" s="11"/>
      <c r="I57" s="11"/>
      <c r="J57" s="25"/>
      <c r="K57" s="116"/>
      <c r="L57" s="25"/>
      <c r="M57" s="75"/>
      <c r="N57" s="74"/>
      <c r="O57" s="74"/>
      <c r="P57" s="101"/>
      <c r="Q57" s="76"/>
      <c r="R57" s="77"/>
      <c r="S57" s="76"/>
      <c r="T57" s="76"/>
      <c r="U57" s="77"/>
      <c r="V57" s="77"/>
      <c r="Z57" s="347"/>
    </row>
    <row r="58" spans="2:33" s="8" customFormat="1" ht="16" customHeight="1" thickBot="1" x14ac:dyDescent="0.35">
      <c r="B58" s="112"/>
      <c r="C58" s="533"/>
      <c r="D58" s="533"/>
      <c r="E58" s="518" t="s">
        <v>191</v>
      </c>
      <c r="F58" s="519"/>
      <c r="G58" s="381">
        <f>SUM(G23:G37)</f>
        <v>0</v>
      </c>
      <c r="H58" s="520" t="s">
        <v>192</v>
      </c>
      <c r="I58" s="519"/>
      <c r="J58" s="381">
        <f>SUM(J10:J15)</f>
        <v>0</v>
      </c>
      <c r="K58" s="113"/>
      <c r="L58" s="104"/>
      <c r="M58" s="28"/>
      <c r="N58" s="525"/>
      <c r="O58" s="525"/>
      <c r="P58" s="525"/>
      <c r="Q58" s="525"/>
      <c r="R58" s="408"/>
      <c r="S58" s="525"/>
      <c r="T58" s="525"/>
      <c r="U58" s="408"/>
      <c r="V58" s="28"/>
      <c r="W58" s="35"/>
      <c r="X58" s="7"/>
      <c r="Y58" s="358"/>
      <c r="Z58" s="347"/>
      <c r="AA58" s="2"/>
      <c r="AB58" s="353"/>
      <c r="AC58" s="353"/>
      <c r="AD58" s="353"/>
      <c r="AE58" s="353"/>
      <c r="AF58" s="353"/>
      <c r="AG58" s="353"/>
    </row>
    <row r="59" spans="2:33" s="8" customFormat="1" ht="16" customHeight="1" x14ac:dyDescent="0.3">
      <c r="B59" s="112"/>
      <c r="C59" s="536"/>
      <c r="D59" s="536"/>
      <c r="E59" s="537" t="s">
        <v>56</v>
      </c>
      <c r="F59" s="537"/>
      <c r="G59" s="386">
        <f>15-G60</f>
        <v>15</v>
      </c>
      <c r="H59" s="537" t="s">
        <v>108</v>
      </c>
      <c r="I59" s="537"/>
      <c r="J59" s="386">
        <f>6-J60</f>
        <v>6</v>
      </c>
      <c r="K59" s="117"/>
      <c r="L59" s="58"/>
      <c r="M59" s="28"/>
      <c r="N59" s="524"/>
      <c r="O59" s="524"/>
      <c r="P59" s="524"/>
      <c r="Q59" s="524"/>
      <c r="R59" s="409"/>
      <c r="S59" s="524"/>
      <c r="T59" s="524"/>
      <c r="U59" s="409"/>
      <c r="V59" s="28"/>
      <c r="W59" s="35"/>
      <c r="X59" s="7"/>
      <c r="Y59" s="2"/>
      <c r="Z59" s="347"/>
      <c r="AA59" s="2"/>
      <c r="AB59" s="353"/>
      <c r="AC59" s="353"/>
      <c r="AD59" s="353"/>
      <c r="AE59" s="353"/>
      <c r="AF59" s="353"/>
      <c r="AG59" s="353"/>
    </row>
    <row r="60" spans="2:33" s="8" customFormat="1" ht="16" customHeight="1" x14ac:dyDescent="0.3">
      <c r="B60" s="112"/>
      <c r="C60" s="536"/>
      <c r="D60" s="536"/>
      <c r="E60" s="537" t="s">
        <v>57</v>
      </c>
      <c r="F60" s="537"/>
      <c r="G60" s="382">
        <f>COUNTIF(F23:F37,"○")</f>
        <v>0</v>
      </c>
      <c r="H60" s="537" t="s">
        <v>109</v>
      </c>
      <c r="I60" s="537"/>
      <c r="J60" s="382">
        <f>COUNTIF(I10:I15,"○")</f>
        <v>0</v>
      </c>
      <c r="K60" s="117"/>
      <c r="L60" s="58"/>
      <c r="M60" s="28"/>
      <c r="N60" s="524"/>
      <c r="O60" s="524"/>
      <c r="P60" s="524"/>
      <c r="Q60" s="524"/>
      <c r="R60" s="409"/>
      <c r="S60" s="524"/>
      <c r="T60" s="524"/>
      <c r="U60" s="409"/>
      <c r="V60" s="28"/>
      <c r="W60" s="35"/>
      <c r="X60" s="7"/>
      <c r="Y60" s="2"/>
      <c r="Z60" s="347"/>
      <c r="AA60" s="2"/>
      <c r="AB60" s="353"/>
      <c r="AC60" s="353"/>
      <c r="AD60" s="353"/>
      <c r="AE60" s="353"/>
      <c r="AF60" s="353"/>
      <c r="AG60" s="353"/>
    </row>
    <row r="61" spans="2:33" ht="16" customHeight="1" x14ac:dyDescent="0.3">
      <c r="B61" s="108"/>
      <c r="C61" s="273"/>
      <c r="D61" s="273"/>
      <c r="E61" s="511" t="s">
        <v>124</v>
      </c>
      <c r="F61" s="538"/>
      <c r="G61" s="538"/>
      <c r="H61" s="538"/>
      <c r="I61" s="539"/>
      <c r="J61" s="384">
        <f>G58+J58</f>
        <v>0</v>
      </c>
      <c r="K61" s="160"/>
      <c r="L61" s="37"/>
      <c r="M61" s="74"/>
      <c r="N61" s="272"/>
      <c r="O61" s="272"/>
      <c r="P61" s="523"/>
      <c r="Q61" s="541"/>
      <c r="R61" s="541"/>
      <c r="S61" s="541"/>
      <c r="T61" s="541"/>
      <c r="U61" s="410"/>
      <c r="V61" s="400"/>
      <c r="Z61" s="347"/>
    </row>
    <row r="62" spans="2:33" ht="16" customHeight="1" x14ac:dyDescent="0.3">
      <c r="B62" s="108"/>
      <c r="C62" s="273"/>
      <c r="D62" s="273"/>
      <c r="E62" s="511" t="s">
        <v>160</v>
      </c>
      <c r="F62" s="538"/>
      <c r="G62" s="538"/>
      <c r="H62" s="538"/>
      <c r="I62" s="539"/>
      <c r="J62" s="385">
        <f>G59+J59</f>
        <v>21</v>
      </c>
      <c r="K62" s="160"/>
      <c r="L62" s="37"/>
      <c r="M62" s="74"/>
      <c r="N62" s="272"/>
      <c r="O62" s="272"/>
      <c r="P62" s="523"/>
      <c r="Q62" s="541"/>
      <c r="R62" s="541"/>
      <c r="S62" s="541"/>
      <c r="T62" s="541"/>
      <c r="U62" s="411"/>
      <c r="V62" s="400"/>
      <c r="Z62" s="347"/>
      <c r="AA62" s="29"/>
    </row>
    <row r="63" spans="2:33" ht="16" customHeight="1" x14ac:dyDescent="0.3">
      <c r="B63" s="108"/>
      <c r="C63" s="273"/>
      <c r="D63" s="273"/>
      <c r="E63" s="511" t="s">
        <v>60</v>
      </c>
      <c r="F63" s="538"/>
      <c r="G63" s="538"/>
      <c r="H63" s="538"/>
      <c r="I63" s="539"/>
      <c r="J63" s="385">
        <f>ROUNDUP(J61/J62,0)</f>
        <v>0</v>
      </c>
      <c r="K63" s="160" t="s">
        <v>78</v>
      </c>
      <c r="L63" s="37"/>
      <c r="M63" s="74"/>
      <c r="N63" s="272"/>
      <c r="O63" s="272"/>
      <c r="P63" s="523"/>
      <c r="Q63" s="541"/>
      <c r="R63" s="541"/>
      <c r="S63" s="541"/>
      <c r="T63" s="541"/>
      <c r="U63" s="411"/>
      <c r="V63" s="400"/>
      <c r="Z63" s="347"/>
    </row>
    <row r="64" spans="2:33" ht="16" customHeight="1" thickBot="1" x14ac:dyDescent="0.35">
      <c r="B64" s="124"/>
      <c r="C64" s="125"/>
      <c r="D64" s="125"/>
      <c r="E64" s="125"/>
      <c r="F64" s="125"/>
      <c r="G64" s="126"/>
      <c r="H64" s="125"/>
      <c r="I64" s="125"/>
      <c r="J64" s="126" t="s">
        <v>8</v>
      </c>
      <c r="K64" s="127"/>
      <c r="L64" s="191"/>
      <c r="M64" s="74"/>
      <c r="N64" s="74"/>
      <c r="O64" s="74"/>
      <c r="P64" s="74"/>
      <c r="Q64" s="74"/>
      <c r="R64" s="78"/>
      <c r="S64" s="74"/>
      <c r="T64" s="74"/>
      <c r="U64" s="78"/>
      <c r="V64" s="74"/>
      <c r="Z64" s="347"/>
    </row>
    <row r="65" spans="25:27" ht="8.5" customHeight="1" x14ac:dyDescent="0.3">
      <c r="Y65" s="357"/>
      <c r="Z65" s="347"/>
      <c r="AA65" s="357"/>
    </row>
    <row r="66" spans="25:27" x14ac:dyDescent="0.3">
      <c r="Y66" s="29"/>
      <c r="Z66" s="347"/>
      <c r="AA66" s="29"/>
    </row>
    <row r="67" spans="25:27" x14ac:dyDescent="0.3">
      <c r="Y67" s="358"/>
      <c r="Z67" s="347"/>
      <c r="AA67" s="358"/>
    </row>
    <row r="68" spans="25:27" x14ac:dyDescent="0.3">
      <c r="Y68" s="29"/>
      <c r="Z68" s="347"/>
      <c r="AA68" s="29"/>
    </row>
    <row r="69" spans="25:27" x14ac:dyDescent="0.3">
      <c r="Z69" s="347"/>
    </row>
    <row r="70" spans="25:27" x14ac:dyDescent="0.3">
      <c r="Z70" s="347"/>
    </row>
    <row r="71" spans="25:27" x14ac:dyDescent="0.3">
      <c r="Z71" s="347"/>
    </row>
    <row r="72" spans="25:27" x14ac:dyDescent="0.3">
      <c r="Z72" s="347"/>
    </row>
    <row r="73" spans="25:27" x14ac:dyDescent="0.3">
      <c r="Z73" s="347"/>
      <c r="AA73" s="29"/>
    </row>
    <row r="74" spans="25:27" x14ac:dyDescent="0.3">
      <c r="Z74" s="347"/>
    </row>
    <row r="75" spans="25:27" x14ac:dyDescent="0.3">
      <c r="Z75" s="347"/>
    </row>
    <row r="76" spans="25:27" x14ac:dyDescent="0.3">
      <c r="Y76" s="357"/>
      <c r="Z76" s="347"/>
      <c r="AA76" s="357"/>
    </row>
    <row r="77" spans="25:27" x14ac:dyDescent="0.3">
      <c r="Y77" s="29"/>
      <c r="Z77" s="347"/>
      <c r="AA77" s="29"/>
    </row>
    <row r="78" spans="25:27" x14ac:dyDescent="0.3">
      <c r="Y78" s="358"/>
      <c r="Z78" s="347"/>
      <c r="AA78" s="358"/>
    </row>
    <row r="79" spans="25:27" x14ac:dyDescent="0.3">
      <c r="Y79" s="29"/>
      <c r="Z79" s="360"/>
    </row>
    <row r="80" spans="25:27" x14ac:dyDescent="0.3">
      <c r="Z80" s="360"/>
    </row>
    <row r="81" spans="26:26" x14ac:dyDescent="0.3">
      <c r="Z81" s="360"/>
    </row>
    <row r="82" spans="26:26" x14ac:dyDescent="0.3">
      <c r="Z82" s="360">
        <v>43545</v>
      </c>
    </row>
    <row r="83" spans="26:26" x14ac:dyDescent="0.3">
      <c r="Z83" s="360">
        <v>43584</v>
      </c>
    </row>
    <row r="84" spans="26:26" x14ac:dyDescent="0.3">
      <c r="Z84" s="360">
        <v>43588</v>
      </c>
    </row>
    <row r="85" spans="26:26" x14ac:dyDescent="0.3">
      <c r="Z85" s="360">
        <v>43589</v>
      </c>
    </row>
    <row r="86" spans="26:26" x14ac:dyDescent="0.3">
      <c r="Z86" s="360">
        <v>43590</v>
      </c>
    </row>
    <row r="87" spans="26:26" x14ac:dyDescent="0.3">
      <c r="Z87" s="360">
        <v>43591</v>
      </c>
    </row>
    <row r="88" spans="26:26" x14ac:dyDescent="0.3">
      <c r="Z88" s="360">
        <v>43661</v>
      </c>
    </row>
    <row r="89" spans="26:26" x14ac:dyDescent="0.3">
      <c r="Z89" s="360">
        <v>43688</v>
      </c>
    </row>
    <row r="90" spans="26:26" x14ac:dyDescent="0.3">
      <c r="Z90" s="360">
        <v>43689</v>
      </c>
    </row>
    <row r="91" spans="26:26" x14ac:dyDescent="0.3">
      <c r="Z91" s="360">
        <v>43724</v>
      </c>
    </row>
    <row r="92" spans="26:26" x14ac:dyDescent="0.3">
      <c r="Z92" s="360">
        <v>43731</v>
      </c>
    </row>
    <row r="93" spans="26:26" x14ac:dyDescent="0.3">
      <c r="Z93" s="360">
        <v>43752</v>
      </c>
    </row>
    <row r="94" spans="26:26" x14ac:dyDescent="0.3">
      <c r="Z94" s="360">
        <v>43772</v>
      </c>
    </row>
    <row r="95" spans="26:26" x14ac:dyDescent="0.3">
      <c r="Z95" s="360">
        <v>43773</v>
      </c>
    </row>
    <row r="96" spans="26:26" x14ac:dyDescent="0.3">
      <c r="Z96" s="360">
        <v>43792</v>
      </c>
    </row>
    <row r="97" spans="26:26" x14ac:dyDescent="0.3">
      <c r="Z97" s="360">
        <v>43822</v>
      </c>
    </row>
    <row r="98" spans="26:26" x14ac:dyDescent="0.3">
      <c r="Z98" s="360">
        <v>43831</v>
      </c>
    </row>
    <row r="99" spans="26:26" x14ac:dyDescent="0.3">
      <c r="Z99" s="360">
        <v>43843</v>
      </c>
    </row>
    <row r="100" spans="26:26" x14ac:dyDescent="0.3">
      <c r="Z100" s="360">
        <v>43872</v>
      </c>
    </row>
    <row r="101" spans="26:26" x14ac:dyDescent="0.3">
      <c r="Z101" s="360">
        <v>43885</v>
      </c>
    </row>
    <row r="102" spans="26:26" x14ac:dyDescent="0.3">
      <c r="Z102" s="360">
        <v>43910</v>
      </c>
    </row>
    <row r="103" spans="26:26" x14ac:dyDescent="0.3">
      <c r="Z103" s="360">
        <v>43950</v>
      </c>
    </row>
    <row r="104" spans="26:26" x14ac:dyDescent="0.3">
      <c r="Z104" s="360">
        <v>43954</v>
      </c>
    </row>
    <row r="105" spans="26:26" x14ac:dyDescent="0.3">
      <c r="Z105" s="360">
        <v>43955</v>
      </c>
    </row>
    <row r="106" spans="26:26" x14ac:dyDescent="0.3">
      <c r="Z106" s="360">
        <v>43956</v>
      </c>
    </row>
    <row r="107" spans="26:26" x14ac:dyDescent="0.3">
      <c r="Z107" s="360">
        <v>43957</v>
      </c>
    </row>
    <row r="108" spans="26:26" x14ac:dyDescent="0.3">
      <c r="Z108" s="360">
        <v>44035</v>
      </c>
    </row>
    <row r="109" spans="26:26" x14ac:dyDescent="0.3">
      <c r="Z109" s="360">
        <v>44036</v>
      </c>
    </row>
    <row r="110" spans="26:26" x14ac:dyDescent="0.3">
      <c r="Z110" s="360">
        <v>44053</v>
      </c>
    </row>
    <row r="111" spans="26:26" x14ac:dyDescent="0.3">
      <c r="Z111" s="360">
        <v>44095</v>
      </c>
    </row>
    <row r="112" spans="26:26" x14ac:dyDescent="0.3">
      <c r="Z112" s="360">
        <v>44096</v>
      </c>
    </row>
    <row r="113" spans="26:26" x14ac:dyDescent="0.3">
      <c r="Z113" s="360">
        <v>44138</v>
      </c>
    </row>
    <row r="114" spans="26:26" x14ac:dyDescent="0.3">
      <c r="Z114" s="360">
        <v>44158</v>
      </c>
    </row>
    <row r="115" spans="26:26" x14ac:dyDescent="0.3">
      <c r="Z115" s="360">
        <v>44197</v>
      </c>
    </row>
    <row r="116" spans="26:26" x14ac:dyDescent="0.3">
      <c r="Z116" s="360">
        <v>44207</v>
      </c>
    </row>
    <row r="117" spans="26:26" x14ac:dyDescent="0.3">
      <c r="Z117" s="360">
        <v>44238</v>
      </c>
    </row>
    <row r="118" spans="26:26" x14ac:dyDescent="0.3">
      <c r="Z118" s="360">
        <v>44250</v>
      </c>
    </row>
    <row r="119" spans="26:26" x14ac:dyDescent="0.3">
      <c r="Z119" s="360">
        <v>44275</v>
      </c>
    </row>
    <row r="120" spans="26:26" x14ac:dyDescent="0.3">
      <c r="Z120" s="360">
        <v>44315</v>
      </c>
    </row>
    <row r="121" spans="26:26" x14ac:dyDescent="0.3">
      <c r="Z121" s="360">
        <v>44319</v>
      </c>
    </row>
    <row r="122" spans="26:26" x14ac:dyDescent="0.3">
      <c r="Z122" s="360">
        <v>44320</v>
      </c>
    </row>
    <row r="123" spans="26:26" x14ac:dyDescent="0.3">
      <c r="Z123" s="360">
        <v>44321</v>
      </c>
    </row>
    <row r="124" spans="26:26" x14ac:dyDescent="0.3">
      <c r="Z124" s="360">
        <v>44396</v>
      </c>
    </row>
    <row r="125" spans="26:26" x14ac:dyDescent="0.3">
      <c r="Z125" s="360">
        <v>44419</v>
      </c>
    </row>
    <row r="126" spans="26:26" x14ac:dyDescent="0.3">
      <c r="Z126" s="360">
        <v>44459</v>
      </c>
    </row>
    <row r="127" spans="26:26" x14ac:dyDescent="0.3">
      <c r="Z127" s="360">
        <v>44462</v>
      </c>
    </row>
    <row r="128" spans="26:26" x14ac:dyDescent="0.3">
      <c r="Z128" s="360">
        <v>44480</v>
      </c>
    </row>
    <row r="129" spans="26:26" x14ac:dyDescent="0.3">
      <c r="Z129" s="360">
        <v>44503</v>
      </c>
    </row>
    <row r="130" spans="26:26" x14ac:dyDescent="0.3">
      <c r="Z130" s="360">
        <v>44523</v>
      </c>
    </row>
    <row r="131" spans="26:26" x14ac:dyDescent="0.3">
      <c r="Z131" s="360">
        <v>44562</v>
      </c>
    </row>
    <row r="132" spans="26:26" x14ac:dyDescent="0.3">
      <c r="Z132" s="360">
        <v>44571</v>
      </c>
    </row>
    <row r="133" spans="26:26" x14ac:dyDescent="0.3">
      <c r="Z133" s="360">
        <v>44603</v>
      </c>
    </row>
    <row r="134" spans="26:26" x14ac:dyDescent="0.3">
      <c r="Z134" s="360">
        <v>44615</v>
      </c>
    </row>
    <row r="135" spans="26:26" x14ac:dyDescent="0.3">
      <c r="Z135" s="360">
        <v>44641</v>
      </c>
    </row>
    <row r="136" spans="26:26" x14ac:dyDescent="0.3">
      <c r="Z136" s="360">
        <v>44680</v>
      </c>
    </row>
    <row r="137" spans="26:26" x14ac:dyDescent="0.3">
      <c r="Z137" s="360">
        <v>44684</v>
      </c>
    </row>
    <row r="138" spans="26:26" x14ac:dyDescent="0.3">
      <c r="Z138" s="360">
        <v>44685</v>
      </c>
    </row>
    <row r="139" spans="26:26" x14ac:dyDescent="0.3">
      <c r="Z139" s="360">
        <v>44686</v>
      </c>
    </row>
    <row r="140" spans="26:26" x14ac:dyDescent="0.3">
      <c r="Z140" s="360">
        <v>44760</v>
      </c>
    </row>
    <row r="141" spans="26:26" x14ac:dyDescent="0.3">
      <c r="Z141" s="360">
        <v>44784</v>
      </c>
    </row>
    <row r="142" spans="26:26" x14ac:dyDescent="0.3">
      <c r="Z142" s="360">
        <v>44823</v>
      </c>
    </row>
    <row r="143" spans="26:26" x14ac:dyDescent="0.3">
      <c r="Z143" s="360">
        <v>44827</v>
      </c>
    </row>
    <row r="144" spans="26:26" x14ac:dyDescent="0.3">
      <c r="Z144" s="360">
        <v>44844</v>
      </c>
    </row>
    <row r="145" spans="26:26" x14ac:dyDescent="0.3">
      <c r="Z145" s="360">
        <v>44868</v>
      </c>
    </row>
    <row r="146" spans="26:26" x14ac:dyDescent="0.3">
      <c r="Z146" s="360">
        <v>44888</v>
      </c>
    </row>
    <row r="147" spans="26:26" x14ac:dyDescent="0.3">
      <c r="Z147" s="360"/>
    </row>
  </sheetData>
  <sheetProtection algorithmName="SHA-512" hashValue="T7fuZSOrzTWUvr0pqmDmrhWEPRtA9oCO48Rg9p7M3vTevS2Ok74TtdEiY1V2aN73mOocHuYnrIU71r49BfxT8A==" saltValue="wYnlmlPBbIQdz8TYtgKzZg==" spinCount="100000" sheet="1" objects="1" scenarios="1"/>
  <mergeCells count="58">
    <mergeCell ref="S60:T60"/>
    <mergeCell ref="E53:I53"/>
    <mergeCell ref="P53:T53"/>
    <mergeCell ref="E63:I63"/>
    <mergeCell ref="P63:T63"/>
    <mergeCell ref="E62:I62"/>
    <mergeCell ref="P62:T62"/>
    <mergeCell ref="E61:I61"/>
    <mergeCell ref="P61:T61"/>
    <mergeCell ref="C56:J56"/>
    <mergeCell ref="N56:U56"/>
    <mergeCell ref="C59:D59"/>
    <mergeCell ref="E59:F59"/>
    <mergeCell ref="N59:O59"/>
    <mergeCell ref="H59:I59"/>
    <mergeCell ref="C60:D60"/>
    <mergeCell ref="S48:T48"/>
    <mergeCell ref="S49:T49"/>
    <mergeCell ref="S50:T50"/>
    <mergeCell ref="S58:T58"/>
    <mergeCell ref="S59:T59"/>
    <mergeCell ref="P52:T52"/>
    <mergeCell ref="P51:T51"/>
    <mergeCell ref="P58:Q58"/>
    <mergeCell ref="P59:Q59"/>
    <mergeCell ref="A1:W1"/>
    <mergeCell ref="C8:D8"/>
    <mergeCell ref="E8:G8"/>
    <mergeCell ref="N8:O8"/>
    <mergeCell ref="P8:R8"/>
    <mergeCell ref="C5:G5"/>
    <mergeCell ref="H8:J8"/>
    <mergeCell ref="S8:U8"/>
    <mergeCell ref="C48:D48"/>
    <mergeCell ref="E48:F48"/>
    <mergeCell ref="N48:O48"/>
    <mergeCell ref="P48:Q48"/>
    <mergeCell ref="C49:D49"/>
    <mergeCell ref="E49:F49"/>
    <mergeCell ref="N49:O49"/>
    <mergeCell ref="P49:Q49"/>
    <mergeCell ref="H48:I48"/>
    <mergeCell ref="H49:I49"/>
    <mergeCell ref="C50:D50"/>
    <mergeCell ref="E50:F50"/>
    <mergeCell ref="N50:O50"/>
    <mergeCell ref="P50:Q50"/>
    <mergeCell ref="H50:I50"/>
    <mergeCell ref="E51:I51"/>
    <mergeCell ref="C58:D58"/>
    <mergeCell ref="E58:F58"/>
    <mergeCell ref="N58:O58"/>
    <mergeCell ref="H58:I58"/>
    <mergeCell ref="E60:F60"/>
    <mergeCell ref="N60:O60"/>
    <mergeCell ref="P60:Q60"/>
    <mergeCell ref="H60:I60"/>
    <mergeCell ref="E52:I52"/>
  </mergeCells>
  <phoneticPr fontId="1"/>
  <conditionalFormatting sqref="C40:C41 C10:C38">
    <cfRule type="expression" dxfId="220" priority="89">
      <formula>TEXT(C10,"aaa")="土"</formula>
    </cfRule>
  </conditionalFormatting>
  <conditionalFormatting sqref="C40:C41 C10:C38">
    <cfRule type="expression" dxfId="219" priority="88">
      <formula>TEXT(C10,"aaa")="日"</formula>
    </cfRule>
  </conditionalFormatting>
  <conditionalFormatting sqref="E10:E37">
    <cfRule type="expression" dxfId="218" priority="87">
      <formula>TEXT(E10,"aaa")="土"</formula>
    </cfRule>
  </conditionalFormatting>
  <conditionalFormatting sqref="E10:E37">
    <cfRule type="expression" dxfId="217" priority="86">
      <formula>TEXT(E10,"aaa")="日"</formula>
    </cfRule>
  </conditionalFormatting>
  <conditionalFormatting sqref="H10:H38 E10:E37">
    <cfRule type="expression" dxfId="216" priority="1025">
      <formula>COUNTIF($AM$9:$AM$130,$P10)</formula>
    </cfRule>
  </conditionalFormatting>
  <conditionalFormatting sqref="D41:J41 C10:C41">
    <cfRule type="expression" dxfId="215" priority="1027">
      <formula>COUNTIF($AM$9:$AM$130,$N10)</formula>
    </cfRule>
  </conditionalFormatting>
  <conditionalFormatting sqref="D41:G41">
    <cfRule type="expression" dxfId="214" priority="71">
      <formula>TEXT(D41,"aaa")="土"</formula>
    </cfRule>
  </conditionalFormatting>
  <conditionalFormatting sqref="D41:G41">
    <cfRule type="expression" dxfId="213" priority="70">
      <formula>TEXT(D41,"aaa")="日"</formula>
    </cfRule>
  </conditionalFormatting>
  <conditionalFormatting sqref="H10:H38">
    <cfRule type="expression" dxfId="212" priority="65">
      <formula>TEXT(H10,"aaa")="土"</formula>
    </cfRule>
  </conditionalFormatting>
  <conditionalFormatting sqref="H10:H38">
    <cfRule type="expression" dxfId="211" priority="64">
      <formula>TEXT(H10,"aaa")="日"</formula>
    </cfRule>
  </conditionalFormatting>
  <conditionalFormatting sqref="H41:J41">
    <cfRule type="expression" dxfId="210" priority="62">
      <formula>TEXT(H41,"aaa")="土"</formula>
    </cfRule>
  </conditionalFormatting>
  <conditionalFormatting sqref="H41:J41">
    <cfRule type="expression" dxfId="209" priority="61">
      <formula>TEXT(H41,"aaa")="日"</formula>
    </cfRule>
  </conditionalFormatting>
  <conditionalFormatting sqref="C39">
    <cfRule type="expression" dxfId="208" priority="52">
      <formula>TEXT(C39,"aaa")="土"</formula>
    </cfRule>
  </conditionalFormatting>
  <conditionalFormatting sqref="C39">
    <cfRule type="expression" dxfId="207" priority="51">
      <formula>TEXT(C39,"aaa")="日"</formula>
    </cfRule>
  </conditionalFormatting>
  <conditionalFormatting sqref="H39:H40">
    <cfRule type="expression" dxfId="206" priority="23">
      <formula>COUNTIF($AM$9:$AM$130,$P39)</formula>
    </cfRule>
  </conditionalFormatting>
  <conditionalFormatting sqref="H39:H40">
    <cfRule type="expression" dxfId="205" priority="22">
      <formula>TEXT(H39,"aaa")="土"</formula>
    </cfRule>
  </conditionalFormatting>
  <conditionalFormatting sqref="H39:H40">
    <cfRule type="expression" dxfId="204" priority="21">
      <formula>TEXT(H39,"aaa")="日"</formula>
    </cfRule>
  </conditionalFormatting>
  <conditionalFormatting sqref="E40">
    <cfRule type="expression" dxfId="203" priority="19">
      <formula>TEXT(E40,"aaa")="土"</formula>
    </cfRule>
  </conditionalFormatting>
  <conditionalFormatting sqref="E40">
    <cfRule type="expression" dxfId="202" priority="18">
      <formula>TEXT(E40,"aaa")="日"</formula>
    </cfRule>
  </conditionalFormatting>
  <conditionalFormatting sqref="E39:E40">
    <cfRule type="expression" dxfId="201" priority="20">
      <formula>COUNTIF($AM$9:$AM$130,$N39)</formula>
    </cfRule>
  </conditionalFormatting>
  <conditionalFormatting sqref="E39">
    <cfRule type="expression" dxfId="200" priority="17">
      <formula>TEXT(E39,"aaa")="土"</formula>
    </cfRule>
  </conditionalFormatting>
  <conditionalFormatting sqref="E39">
    <cfRule type="expression" dxfId="199" priority="16">
      <formula>TEXT(E39,"aaa")="日"</formula>
    </cfRule>
  </conditionalFormatting>
  <conditionalFormatting sqref="F40">
    <cfRule type="expression" dxfId="198" priority="14">
      <formula>TEXT(F40,"aaa")="土"</formula>
    </cfRule>
  </conditionalFormatting>
  <conditionalFormatting sqref="F40">
    <cfRule type="expression" dxfId="197" priority="13">
      <formula>TEXT(F40,"aaa")="日"</formula>
    </cfRule>
  </conditionalFormatting>
  <conditionalFormatting sqref="F39:F40">
    <cfRule type="expression" dxfId="196" priority="15">
      <formula>COUNTIF($AM$9:$AM$130,$N39)</formula>
    </cfRule>
  </conditionalFormatting>
  <conditionalFormatting sqref="F39">
    <cfRule type="expression" dxfId="195" priority="12">
      <formula>TEXT(F39,"aaa")="土"</formula>
    </cfRule>
  </conditionalFormatting>
  <conditionalFormatting sqref="F39">
    <cfRule type="expression" dxfId="194" priority="11">
      <formula>TEXT(F39,"aaa")="日"</formula>
    </cfRule>
  </conditionalFormatting>
  <conditionalFormatting sqref="E38">
    <cfRule type="expression" dxfId="193" priority="5">
      <formula>TEXT(E38,"aaa")="土"</formula>
    </cfRule>
  </conditionalFormatting>
  <conditionalFormatting sqref="E38">
    <cfRule type="expression" dxfId="192" priority="4">
      <formula>TEXT(E38,"aaa")="日"</formula>
    </cfRule>
  </conditionalFormatting>
  <conditionalFormatting sqref="E38">
    <cfRule type="expression" dxfId="191" priority="6">
      <formula>COUNTIF($AM$9:$AM$130,$N38)</formula>
    </cfRule>
  </conditionalFormatting>
  <conditionalFormatting sqref="F38">
    <cfRule type="expression" dxfId="190" priority="2">
      <formula>TEXT(F38,"aaa")="土"</formula>
    </cfRule>
  </conditionalFormatting>
  <conditionalFormatting sqref="F38">
    <cfRule type="expression" dxfId="189" priority="1">
      <formula>TEXT(F38,"aaa")="日"</formula>
    </cfRule>
  </conditionalFormatting>
  <conditionalFormatting sqref="F38">
    <cfRule type="expression" dxfId="188" priority="3">
      <formula>COUNTIF($AM$9:$AM$130,$N38)</formula>
    </cfRule>
  </conditionalFormatting>
  <dataValidations count="1">
    <dataValidation type="list" allowBlank="1" showInputMessage="1" showErrorMessage="1" sqref="I10:I40 F10:F37 D10:D40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63" orientation="portrait" r:id="rId1"/>
  <colBreaks count="1" manualBreakCount="1">
    <brk id="2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FF"/>
    <pageSetUpPr fitToPage="1"/>
  </sheetPr>
  <dimension ref="A1:AG145"/>
  <sheetViews>
    <sheetView showGridLines="0" view="pageBreakPreview" zoomScale="55" zoomScaleNormal="75" zoomScaleSheetLayoutView="55" workbookViewId="0">
      <selection activeCell="I9" sqref="I9:J39"/>
    </sheetView>
  </sheetViews>
  <sheetFormatPr defaultColWidth="9" defaultRowHeight="13.5" x14ac:dyDescent="0.3"/>
  <cols>
    <col min="1" max="1" width="1.58203125" style="1" customWidth="1"/>
    <col min="2" max="2" width="1.08203125" style="1" customWidth="1"/>
    <col min="3" max="3" width="3.08203125" style="1" customWidth="1"/>
    <col min="4" max="4" width="2.08203125" style="1" customWidth="1"/>
    <col min="5" max="5" width="9.58203125" style="1" customWidth="1"/>
    <col min="6" max="6" width="5.33203125" style="1" customWidth="1"/>
    <col min="7" max="7" width="12.08203125" style="1" customWidth="1"/>
    <col min="8" max="8" width="9.58203125" style="1" customWidth="1"/>
    <col min="9" max="9" width="5.33203125" style="1" customWidth="1"/>
    <col min="10" max="10" width="12.08203125" style="1" customWidth="1"/>
    <col min="11" max="11" width="4.33203125" style="1" customWidth="1"/>
    <col min="12" max="12" width="1.33203125" style="1" customWidth="1"/>
    <col min="13" max="13" width="1.08203125" style="1" customWidth="1"/>
    <col min="14" max="14" width="2.33203125" style="11" customWidth="1"/>
    <col min="15" max="15" width="3.33203125" style="11" customWidth="1"/>
    <col min="16" max="16" width="9.58203125" style="1" customWidth="1"/>
    <col min="17" max="17" width="10.58203125" style="1" customWidth="1"/>
    <col min="18" max="18" width="24.08203125" style="1" customWidth="1"/>
    <col min="19" max="19" width="9.5" style="1" customWidth="1"/>
    <col min="20" max="20" width="3" style="11" customWidth="1"/>
    <col min="21" max="21" width="0.83203125" style="1" customWidth="1"/>
    <col min="22" max="22" width="1.25" style="1" customWidth="1"/>
    <col min="23" max="23" width="1.33203125" style="1" customWidth="1"/>
    <col min="24" max="24" width="9.58203125" style="2" customWidth="1"/>
    <col min="25" max="25" width="10.58203125" style="2" customWidth="1"/>
    <col min="26" max="26" width="4.83203125" style="2" customWidth="1"/>
    <col min="27" max="27" width="0.75" style="2" customWidth="1"/>
    <col min="28" max="28" width="11.75" style="2" customWidth="1"/>
    <col min="29" max="29" width="0.58203125" style="15" customWidth="1"/>
    <col min="30" max="33" width="9" style="2"/>
    <col min="34" max="16384" width="9" style="1"/>
  </cols>
  <sheetData>
    <row r="1" spans="1:33" ht="22" x14ac:dyDescent="0.3">
      <c r="A1" s="521" t="s">
        <v>48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1"/>
      <c r="V1" s="16"/>
      <c r="AC1" s="2"/>
    </row>
    <row r="2" spans="1:33" ht="27" customHeight="1" x14ac:dyDescent="0.3">
      <c r="C2" s="81" t="s">
        <v>15</v>
      </c>
      <c r="N2" s="1"/>
      <c r="O2" s="1"/>
      <c r="P2" s="82" t="s">
        <v>54</v>
      </c>
      <c r="Q2" s="11"/>
      <c r="T2" s="1"/>
      <c r="U2" s="11"/>
      <c r="W2" s="11"/>
      <c r="AC2" s="2"/>
      <c r="AE2" s="15"/>
    </row>
    <row r="3" spans="1:33" ht="26.5" customHeight="1" thickBot="1" x14ac:dyDescent="0.35">
      <c r="C3" s="24" t="s">
        <v>2</v>
      </c>
      <c r="D3" s="24"/>
      <c r="P3" s="99" t="s">
        <v>1</v>
      </c>
      <c r="Q3" s="100"/>
      <c r="R3" s="100"/>
      <c r="S3" s="327"/>
      <c r="U3" s="11"/>
      <c r="V3" s="11"/>
      <c r="W3" s="11"/>
      <c r="X3" s="10"/>
      <c r="AA3" s="15"/>
    </row>
    <row r="4" spans="1:33" ht="9" customHeight="1" thickTop="1" thickBot="1" x14ac:dyDescent="0.35">
      <c r="B4" s="11"/>
      <c r="C4" s="184"/>
      <c r="D4" s="184"/>
      <c r="E4" s="11"/>
      <c r="F4" s="11"/>
      <c r="G4" s="11"/>
      <c r="H4" s="11"/>
      <c r="I4" s="11"/>
      <c r="J4" s="11"/>
      <c r="K4" s="11"/>
      <c r="P4" s="9"/>
      <c r="Q4" s="11"/>
      <c r="R4" s="11"/>
      <c r="S4" s="11"/>
      <c r="U4" s="11"/>
      <c r="V4" s="11"/>
      <c r="W4" s="11"/>
      <c r="Y4" s="15"/>
    </row>
    <row r="5" spans="1:33" ht="24.65" customHeight="1" thickBot="1" x14ac:dyDescent="0.35">
      <c r="B5" s="185"/>
      <c r="C5" s="174" t="s">
        <v>71</v>
      </c>
      <c r="D5" s="174"/>
      <c r="E5" s="174"/>
      <c r="F5" s="174"/>
      <c r="G5" s="186"/>
      <c r="H5" s="174"/>
      <c r="I5" s="174"/>
      <c r="J5" s="186"/>
      <c r="K5" s="187"/>
      <c r="L5" s="2"/>
      <c r="M5" s="2"/>
      <c r="N5" s="10"/>
      <c r="O5" s="10"/>
      <c r="P5" s="10"/>
      <c r="Q5" s="10"/>
      <c r="R5" s="90"/>
      <c r="S5" s="11"/>
      <c r="Y5" s="15"/>
      <c r="AC5" s="2"/>
    </row>
    <row r="6" spans="1:33" ht="14.15" customHeight="1" x14ac:dyDescent="0.3">
      <c r="B6" s="108"/>
      <c r="C6" s="182" t="e">
        <f>+DATE(C5,4,1)</f>
        <v>#VALUE!</v>
      </c>
      <c r="D6" s="182"/>
      <c r="E6" s="10"/>
      <c r="F6" s="10"/>
      <c r="G6" s="10"/>
      <c r="H6" s="10"/>
      <c r="I6" s="10"/>
      <c r="J6" s="10"/>
      <c r="K6" s="181"/>
      <c r="L6" s="2"/>
      <c r="M6" s="10"/>
      <c r="N6" s="10"/>
      <c r="O6" s="10"/>
      <c r="P6" s="10"/>
      <c r="Q6" s="10"/>
      <c r="R6" s="90"/>
      <c r="S6" s="11"/>
      <c r="V6" s="11"/>
      <c r="Y6" s="15"/>
      <c r="AC6" s="2"/>
    </row>
    <row r="7" spans="1:33" s="6" customFormat="1" ht="20.149999999999999" customHeight="1" x14ac:dyDescent="0.3">
      <c r="B7" s="109"/>
      <c r="C7" s="529"/>
      <c r="D7" s="529"/>
      <c r="E7" s="543">
        <f>DATE(2022,2,1)</f>
        <v>44593</v>
      </c>
      <c r="F7" s="544"/>
      <c r="G7" s="550"/>
      <c r="H7" s="543">
        <f>DATE(2022,3,1)</f>
        <v>44621</v>
      </c>
      <c r="I7" s="544"/>
      <c r="J7" s="545"/>
      <c r="K7" s="164"/>
      <c r="L7" s="14"/>
      <c r="M7" s="80"/>
      <c r="N7" s="34"/>
      <c r="O7" s="34"/>
      <c r="P7" s="34"/>
      <c r="Q7" s="34"/>
      <c r="R7" s="57"/>
      <c r="S7" s="11"/>
      <c r="T7" s="11"/>
      <c r="U7" s="1"/>
      <c r="V7" s="1"/>
      <c r="W7" s="1"/>
      <c r="X7" s="2"/>
      <c r="Y7" s="15"/>
      <c r="Z7" s="2"/>
      <c r="AA7" s="2"/>
      <c r="AB7" s="349"/>
      <c r="AC7" s="349"/>
      <c r="AD7" s="349"/>
      <c r="AE7" s="349"/>
      <c r="AF7" s="349"/>
      <c r="AG7" s="349"/>
    </row>
    <row r="8" spans="1:33" s="19" customFormat="1" ht="20.149999999999999" customHeight="1" thickBot="1" x14ac:dyDescent="0.35">
      <c r="B8" s="110"/>
      <c r="C8" s="179"/>
      <c r="D8" s="179"/>
      <c r="E8" s="365" t="s">
        <v>10</v>
      </c>
      <c r="F8" s="365" t="s">
        <v>13</v>
      </c>
      <c r="G8" s="365" t="s">
        <v>0</v>
      </c>
      <c r="H8" s="441" t="s">
        <v>10</v>
      </c>
      <c r="I8" s="441" t="s">
        <v>13</v>
      </c>
      <c r="J8" s="441" t="s">
        <v>0</v>
      </c>
      <c r="K8" s="155"/>
      <c r="L8" s="57"/>
      <c r="M8" s="57"/>
      <c r="N8" s="63"/>
      <c r="O8" s="63"/>
      <c r="P8" s="35"/>
      <c r="Q8" s="35"/>
      <c r="R8" s="61"/>
      <c r="S8" s="11"/>
      <c r="T8" s="11"/>
      <c r="U8" s="1"/>
      <c r="V8" s="11"/>
      <c r="W8" s="1"/>
      <c r="X8" s="2"/>
      <c r="Y8" s="15"/>
      <c r="Z8" s="2"/>
      <c r="AA8" s="2"/>
      <c r="AB8" s="351"/>
      <c r="AC8" s="351"/>
      <c r="AD8" s="351"/>
      <c r="AE8" s="351"/>
      <c r="AF8" s="351"/>
      <c r="AG8" s="351"/>
    </row>
    <row r="9" spans="1:33" s="8" customFormat="1" ht="16" customHeight="1" thickTop="1" x14ac:dyDescent="0.3">
      <c r="B9" s="112"/>
      <c r="C9" s="34"/>
      <c r="D9" s="165"/>
      <c r="E9" s="221">
        <f>E7</f>
        <v>44593</v>
      </c>
      <c r="F9" s="332"/>
      <c r="G9" s="475"/>
      <c r="H9" s="256">
        <f>H7</f>
        <v>44621</v>
      </c>
      <c r="I9" s="257"/>
      <c r="J9" s="478"/>
      <c r="K9" s="120"/>
      <c r="L9" s="37"/>
      <c r="M9" s="37"/>
      <c r="N9" s="63"/>
      <c r="O9" s="63"/>
      <c r="P9" s="35"/>
      <c r="Q9" s="35"/>
      <c r="R9" s="61"/>
      <c r="S9" s="62"/>
      <c r="T9" s="84"/>
      <c r="V9" s="60"/>
      <c r="X9" s="2"/>
      <c r="Y9" s="345"/>
      <c r="Z9" s="346"/>
      <c r="AA9" s="346"/>
      <c r="AB9" s="353"/>
      <c r="AC9" s="353"/>
      <c r="AD9" s="353"/>
      <c r="AE9" s="353"/>
      <c r="AF9" s="353"/>
      <c r="AG9" s="353"/>
    </row>
    <row r="10" spans="1:33" s="8" customFormat="1" ht="16" customHeight="1" x14ac:dyDescent="0.3">
      <c r="B10" s="112"/>
      <c r="C10" s="34"/>
      <c r="D10" s="165"/>
      <c r="E10" s="221">
        <f>E9+1</f>
        <v>44594</v>
      </c>
      <c r="F10" s="332"/>
      <c r="G10" s="475"/>
      <c r="H10" s="258">
        <f>H9+1</f>
        <v>44622</v>
      </c>
      <c r="I10" s="255"/>
      <c r="J10" s="479"/>
      <c r="K10" s="120"/>
      <c r="L10" s="37"/>
      <c r="M10" s="37"/>
      <c r="O10" s="63"/>
      <c r="P10" s="35"/>
      <c r="Q10" s="35"/>
      <c r="R10" s="61"/>
      <c r="S10" s="62"/>
      <c r="T10" s="84"/>
      <c r="V10" s="60"/>
      <c r="X10" s="2"/>
      <c r="Y10" s="347"/>
      <c r="Z10" s="2"/>
      <c r="AA10" s="2"/>
      <c r="AB10" s="353"/>
      <c r="AC10" s="353"/>
      <c r="AD10" s="353"/>
      <c r="AE10" s="353"/>
      <c r="AF10" s="353"/>
      <c r="AG10" s="353"/>
    </row>
    <row r="11" spans="1:33" s="8" customFormat="1" ht="16" customHeight="1" x14ac:dyDescent="0.3">
      <c r="B11" s="112"/>
      <c r="C11" s="34"/>
      <c r="D11" s="165"/>
      <c r="E11" s="221">
        <f t="shared" ref="E11:E36" si="0">E10+1</f>
        <v>44595</v>
      </c>
      <c r="F11" s="332"/>
      <c r="G11" s="475"/>
      <c r="H11" s="258">
        <f t="shared" ref="H11:H38" si="1">H10+1</f>
        <v>44623</v>
      </c>
      <c r="I11" s="255"/>
      <c r="J11" s="479"/>
      <c r="K11" s="120"/>
      <c r="L11" s="37"/>
      <c r="M11" s="37"/>
      <c r="N11" s="63"/>
      <c r="O11" s="63"/>
      <c r="P11" s="35"/>
      <c r="Q11" s="35"/>
      <c r="R11" s="61"/>
      <c r="S11" s="60"/>
      <c r="T11" s="83"/>
      <c r="V11" s="60"/>
      <c r="X11" s="2"/>
      <c r="Y11" s="348"/>
      <c r="Z11" s="2"/>
      <c r="AA11" s="349"/>
      <c r="AB11" s="353"/>
      <c r="AC11" s="353"/>
      <c r="AD11" s="353"/>
      <c r="AE11" s="353"/>
      <c r="AF11" s="353"/>
      <c r="AG11" s="353"/>
    </row>
    <row r="12" spans="1:33" s="8" customFormat="1" ht="16" customHeight="1" x14ac:dyDescent="0.3">
      <c r="B12" s="112"/>
      <c r="C12" s="34"/>
      <c r="D12" s="165"/>
      <c r="E12" s="221">
        <f>E11+1</f>
        <v>44596</v>
      </c>
      <c r="F12" s="332"/>
      <c r="G12" s="475"/>
      <c r="H12" s="258">
        <f>H11+1</f>
        <v>44624</v>
      </c>
      <c r="I12" s="255"/>
      <c r="J12" s="479"/>
      <c r="K12" s="120"/>
      <c r="L12" s="37"/>
      <c r="M12" s="37"/>
      <c r="N12" s="63"/>
      <c r="O12" s="63"/>
      <c r="P12" s="35"/>
      <c r="Q12" s="35"/>
      <c r="R12" s="61"/>
      <c r="S12" s="62"/>
      <c r="T12" s="83"/>
      <c r="V12" s="60"/>
      <c r="X12" s="350"/>
      <c r="Y12" s="21"/>
      <c r="Z12" s="351"/>
      <c r="AA12" s="351"/>
      <c r="AB12" s="353"/>
      <c r="AC12" s="353"/>
      <c r="AD12" s="353"/>
      <c r="AE12" s="353"/>
      <c r="AF12" s="353"/>
      <c r="AG12" s="353"/>
    </row>
    <row r="13" spans="1:33" s="8" customFormat="1" ht="16" customHeight="1" x14ac:dyDescent="0.3">
      <c r="B13" s="112"/>
      <c r="C13" s="34"/>
      <c r="D13" s="165"/>
      <c r="E13" s="221">
        <f t="shared" si="0"/>
        <v>44597</v>
      </c>
      <c r="F13" s="332"/>
      <c r="G13" s="475"/>
      <c r="H13" s="258">
        <f t="shared" si="1"/>
        <v>44625</v>
      </c>
      <c r="I13" s="255"/>
      <c r="J13" s="479"/>
      <c r="K13" s="120"/>
      <c r="L13" s="37"/>
      <c r="M13" s="37"/>
      <c r="N13" s="35"/>
      <c r="O13" s="35"/>
      <c r="P13" s="35"/>
      <c r="Q13" s="35"/>
      <c r="R13" s="61"/>
      <c r="S13" s="62"/>
      <c r="T13" s="84"/>
      <c r="V13" s="60"/>
      <c r="X13" s="349"/>
      <c r="Y13" s="352"/>
      <c r="Z13" s="353"/>
      <c r="AA13" s="353"/>
      <c r="AB13" s="353"/>
      <c r="AC13" s="353"/>
      <c r="AD13" s="353"/>
      <c r="AE13" s="353"/>
      <c r="AF13" s="353"/>
      <c r="AG13" s="353"/>
    </row>
    <row r="14" spans="1:33" s="8" customFormat="1" ht="16" customHeight="1" thickBot="1" x14ac:dyDescent="0.35">
      <c r="B14" s="112"/>
      <c r="C14" s="34"/>
      <c r="D14" s="165"/>
      <c r="E14" s="221">
        <f t="shared" si="0"/>
        <v>44598</v>
      </c>
      <c r="F14" s="332"/>
      <c r="G14" s="475"/>
      <c r="H14" s="259">
        <f t="shared" si="1"/>
        <v>44626</v>
      </c>
      <c r="I14" s="260"/>
      <c r="J14" s="480"/>
      <c r="K14" s="120"/>
      <c r="L14" s="37"/>
      <c r="M14" s="85"/>
      <c r="N14" s="338" t="s">
        <v>101</v>
      </c>
      <c r="O14" s="52"/>
      <c r="P14" s="52"/>
      <c r="Q14" s="52"/>
      <c r="R14" s="86"/>
      <c r="S14" s="87"/>
      <c r="T14" s="88"/>
      <c r="U14" s="89"/>
      <c r="V14" s="65"/>
      <c r="X14" s="354"/>
      <c r="Y14" s="352"/>
      <c r="Z14" s="353"/>
      <c r="AA14" s="353"/>
      <c r="AB14" s="353"/>
      <c r="AC14" s="353"/>
      <c r="AD14" s="353"/>
      <c r="AE14" s="353"/>
      <c r="AF14" s="353"/>
      <c r="AG14" s="353"/>
    </row>
    <row r="15" spans="1:33" s="8" customFormat="1" ht="16" customHeight="1" thickTop="1" x14ac:dyDescent="0.3">
      <c r="B15" s="112"/>
      <c r="C15" s="34"/>
      <c r="D15" s="165"/>
      <c r="E15" s="221">
        <f t="shared" si="0"/>
        <v>44599</v>
      </c>
      <c r="F15" s="332"/>
      <c r="G15" s="476"/>
      <c r="H15" s="261">
        <f t="shared" si="1"/>
        <v>44627</v>
      </c>
      <c r="I15" s="333"/>
      <c r="J15" s="481"/>
      <c r="K15" s="120"/>
      <c r="L15" s="37"/>
      <c r="M15" s="67"/>
      <c r="N15" s="35"/>
      <c r="O15" s="35"/>
      <c r="P15" s="35"/>
      <c r="Q15" s="35"/>
      <c r="R15" s="61"/>
      <c r="S15" s="60"/>
      <c r="T15" s="93" t="s">
        <v>11</v>
      </c>
      <c r="U15" s="60"/>
      <c r="V15" s="66"/>
      <c r="X15" s="349"/>
      <c r="Y15" s="352"/>
      <c r="Z15" s="2"/>
      <c r="AA15" s="353"/>
      <c r="AB15" s="353"/>
      <c r="AC15" s="353"/>
      <c r="AD15" s="353"/>
      <c r="AE15" s="353"/>
      <c r="AF15" s="353"/>
      <c r="AG15" s="353"/>
    </row>
    <row r="16" spans="1:33" s="8" customFormat="1" ht="16" customHeight="1" x14ac:dyDescent="0.3">
      <c r="B16" s="112"/>
      <c r="C16" s="34"/>
      <c r="D16" s="165"/>
      <c r="E16" s="221">
        <f t="shared" si="0"/>
        <v>44600</v>
      </c>
      <c r="F16" s="332"/>
      <c r="G16" s="476"/>
      <c r="H16" s="221">
        <f t="shared" si="1"/>
        <v>44628</v>
      </c>
      <c r="I16" s="332"/>
      <c r="J16" s="476"/>
      <c r="K16" s="120"/>
      <c r="L16" s="37"/>
      <c r="M16" s="67"/>
      <c r="N16" s="63"/>
      <c r="O16" s="178" t="s">
        <v>132</v>
      </c>
      <c r="P16" s="50"/>
      <c r="Q16" s="43"/>
      <c r="R16" s="44"/>
      <c r="S16" s="175">
        <f>'②-1'!J53</f>
        <v>0</v>
      </c>
      <c r="T16" s="551"/>
      <c r="U16" s="60"/>
      <c r="V16" s="66"/>
      <c r="X16" s="2"/>
      <c r="Y16" s="353"/>
      <c r="Z16" s="353"/>
      <c r="AA16" s="353"/>
      <c r="AB16" s="353"/>
      <c r="AC16" s="353"/>
      <c r="AD16" s="353"/>
      <c r="AE16" s="353"/>
      <c r="AF16" s="353"/>
      <c r="AG16" s="353"/>
    </row>
    <row r="17" spans="2:33" s="8" customFormat="1" ht="16" customHeight="1" x14ac:dyDescent="0.3">
      <c r="B17" s="112"/>
      <c r="C17" s="34"/>
      <c r="D17" s="165"/>
      <c r="E17" s="221">
        <f t="shared" si="0"/>
        <v>44601</v>
      </c>
      <c r="F17" s="332"/>
      <c r="G17" s="476"/>
      <c r="H17" s="221">
        <f t="shared" si="1"/>
        <v>44629</v>
      </c>
      <c r="I17" s="332"/>
      <c r="J17" s="476"/>
      <c r="K17" s="120"/>
      <c r="L17" s="37"/>
      <c r="M17" s="67"/>
      <c r="N17" s="35"/>
      <c r="O17" s="51"/>
      <c r="P17" s="45" t="s">
        <v>153</v>
      </c>
      <c r="Q17" s="46"/>
      <c r="R17" s="47"/>
      <c r="S17" s="175">
        <f>J50</f>
        <v>0</v>
      </c>
      <c r="T17" s="552"/>
      <c r="U17" s="60"/>
      <c r="V17" s="66"/>
      <c r="X17" s="355"/>
      <c r="Y17" s="353"/>
      <c r="Z17" s="353"/>
      <c r="AA17" s="353"/>
      <c r="AB17" s="353"/>
      <c r="AC17" s="353"/>
      <c r="AD17" s="353"/>
      <c r="AE17" s="353"/>
      <c r="AF17" s="353"/>
      <c r="AG17" s="353"/>
    </row>
    <row r="18" spans="2:33" s="8" customFormat="1" ht="16" customHeight="1" x14ac:dyDescent="0.3">
      <c r="B18" s="112"/>
      <c r="C18" s="34"/>
      <c r="D18" s="165"/>
      <c r="E18" s="221">
        <f t="shared" si="0"/>
        <v>44602</v>
      </c>
      <c r="F18" s="332"/>
      <c r="G18" s="476"/>
      <c r="H18" s="221">
        <f t="shared" si="1"/>
        <v>44630</v>
      </c>
      <c r="I18" s="332"/>
      <c r="J18" s="476"/>
      <c r="K18" s="120"/>
      <c r="L18" s="37"/>
      <c r="M18" s="67"/>
      <c r="N18" s="35"/>
      <c r="O18" s="48"/>
      <c r="P18" s="42" t="s">
        <v>150</v>
      </c>
      <c r="Q18" s="42"/>
      <c r="R18" s="49"/>
      <c r="S18" s="175">
        <f>+ROUNDUP((S16-S17)*0.4,-3)</f>
        <v>0</v>
      </c>
      <c r="T18" s="553"/>
      <c r="U18" s="60"/>
      <c r="V18" s="66"/>
      <c r="X18" s="35"/>
      <c r="Y18" s="353"/>
      <c r="Z18" s="353"/>
      <c r="AA18" s="353"/>
      <c r="AB18" s="353"/>
      <c r="AC18" s="353"/>
      <c r="AD18" s="353"/>
      <c r="AE18" s="353"/>
      <c r="AF18" s="353"/>
      <c r="AG18" s="353"/>
    </row>
    <row r="19" spans="2:33" s="8" customFormat="1" ht="16" customHeight="1" x14ac:dyDescent="0.3">
      <c r="B19" s="112"/>
      <c r="C19" s="34"/>
      <c r="D19" s="165"/>
      <c r="E19" s="221">
        <f t="shared" si="0"/>
        <v>44603</v>
      </c>
      <c r="F19" s="332"/>
      <c r="G19" s="476"/>
      <c r="H19" s="221">
        <f t="shared" si="1"/>
        <v>44631</v>
      </c>
      <c r="I19" s="332"/>
      <c r="J19" s="476"/>
      <c r="K19" s="120"/>
      <c r="L19" s="37"/>
      <c r="M19" s="67"/>
      <c r="N19" s="35"/>
      <c r="O19" s="35"/>
      <c r="P19" s="35"/>
      <c r="Q19" s="35"/>
      <c r="R19" s="61" t="s">
        <v>7</v>
      </c>
      <c r="S19" s="176"/>
      <c r="T19" s="430"/>
      <c r="U19" s="60"/>
      <c r="V19" s="66"/>
      <c r="X19" s="35"/>
      <c r="Y19" s="353"/>
      <c r="Z19" s="353"/>
      <c r="AA19" s="353"/>
      <c r="AB19" s="353"/>
      <c r="AC19" s="353"/>
      <c r="AD19" s="353"/>
      <c r="AE19" s="353"/>
      <c r="AF19" s="353"/>
      <c r="AG19" s="353"/>
    </row>
    <row r="20" spans="2:33" s="8" customFormat="1" ht="16" customHeight="1" x14ac:dyDescent="0.3">
      <c r="B20" s="112"/>
      <c r="C20" s="34"/>
      <c r="D20" s="165"/>
      <c r="E20" s="221">
        <f t="shared" si="0"/>
        <v>44604</v>
      </c>
      <c r="F20" s="332"/>
      <c r="G20" s="476"/>
      <c r="H20" s="221">
        <f t="shared" si="1"/>
        <v>44632</v>
      </c>
      <c r="I20" s="332"/>
      <c r="J20" s="476"/>
      <c r="K20" s="120"/>
      <c r="L20" s="37"/>
      <c r="M20" s="67"/>
      <c r="N20" s="63"/>
      <c r="O20" s="178" t="s">
        <v>146</v>
      </c>
      <c r="P20" s="52"/>
      <c r="Q20" s="52"/>
      <c r="R20" s="53"/>
      <c r="S20" s="175">
        <f>'②-1'!U53</f>
        <v>0</v>
      </c>
      <c r="T20" s="551"/>
      <c r="U20" s="60"/>
      <c r="V20" s="66"/>
      <c r="X20" s="35"/>
      <c r="Y20" s="353"/>
      <c r="Z20" s="349"/>
      <c r="AA20" s="353"/>
      <c r="AB20" s="353"/>
      <c r="AC20" s="353"/>
      <c r="AD20" s="353"/>
      <c r="AE20" s="353"/>
      <c r="AF20" s="353"/>
      <c r="AG20" s="353"/>
    </row>
    <row r="21" spans="2:33" s="8" customFormat="1" ht="16" customHeight="1" thickBot="1" x14ac:dyDescent="0.35">
      <c r="B21" s="112"/>
      <c r="C21" s="34"/>
      <c r="D21" s="165"/>
      <c r="E21" s="222">
        <f t="shared" si="0"/>
        <v>44605</v>
      </c>
      <c r="F21" s="337"/>
      <c r="G21" s="477"/>
      <c r="H21" s="221">
        <f t="shared" si="1"/>
        <v>44633</v>
      </c>
      <c r="I21" s="332"/>
      <c r="J21" s="476"/>
      <c r="K21" s="120"/>
      <c r="L21" s="37"/>
      <c r="M21" s="67"/>
      <c r="N21" s="35"/>
      <c r="O21" s="54"/>
      <c r="P21" s="45" t="s">
        <v>153</v>
      </c>
      <c r="Q21" s="35"/>
      <c r="R21" s="55"/>
      <c r="S21" s="175">
        <f>J50</f>
        <v>0</v>
      </c>
      <c r="T21" s="552"/>
      <c r="U21" s="60"/>
      <c r="V21" s="66"/>
      <c r="X21" s="2"/>
      <c r="Y21" s="353"/>
      <c r="Z21" s="2"/>
      <c r="AA21" s="353"/>
      <c r="AB21" s="353"/>
      <c r="AC21" s="353"/>
      <c r="AD21" s="353"/>
      <c r="AE21" s="353"/>
      <c r="AF21" s="353"/>
      <c r="AG21" s="353"/>
    </row>
    <row r="22" spans="2:33" s="8" customFormat="1" ht="16" customHeight="1" thickTop="1" x14ac:dyDescent="0.3">
      <c r="B22" s="112"/>
      <c r="C22" s="34"/>
      <c r="D22" s="165"/>
      <c r="E22" s="256">
        <f t="shared" si="0"/>
        <v>44606</v>
      </c>
      <c r="F22" s="257"/>
      <c r="G22" s="478"/>
      <c r="H22" s="275">
        <f t="shared" si="1"/>
        <v>44634</v>
      </c>
      <c r="I22" s="332"/>
      <c r="J22" s="476"/>
      <c r="K22" s="120"/>
      <c r="L22" s="37"/>
      <c r="M22" s="67"/>
      <c r="N22" s="66"/>
      <c r="O22" s="56"/>
      <c r="P22" s="42" t="s">
        <v>151</v>
      </c>
      <c r="Q22" s="42"/>
      <c r="R22" s="49"/>
      <c r="S22" s="175">
        <f>+ROUNDUP((S20-S21)*0.4,-3)</f>
        <v>0</v>
      </c>
      <c r="T22" s="553"/>
      <c r="U22" s="420"/>
      <c r="V22" s="66"/>
      <c r="X22" s="2"/>
      <c r="Y22" s="353"/>
      <c r="Z22" s="355"/>
      <c r="AA22" s="353"/>
      <c r="AB22" s="353"/>
      <c r="AC22" s="353"/>
      <c r="AD22" s="353"/>
      <c r="AE22" s="353"/>
      <c r="AF22" s="353"/>
      <c r="AG22" s="353"/>
    </row>
    <row r="23" spans="2:33" s="8" customFormat="1" ht="16" customHeight="1" x14ac:dyDescent="0.3">
      <c r="B23" s="112"/>
      <c r="C23" s="34"/>
      <c r="D23" s="165"/>
      <c r="E23" s="258">
        <f t="shared" si="0"/>
        <v>44607</v>
      </c>
      <c r="F23" s="255"/>
      <c r="G23" s="479"/>
      <c r="H23" s="275">
        <f t="shared" si="1"/>
        <v>44635</v>
      </c>
      <c r="I23" s="332"/>
      <c r="J23" s="476"/>
      <c r="K23" s="120"/>
      <c r="L23" s="37"/>
      <c r="M23" s="67"/>
      <c r="N23" s="35"/>
      <c r="O23" s="35"/>
      <c r="P23" s="35"/>
      <c r="Q23" s="35"/>
      <c r="R23" s="61"/>
      <c r="S23" s="60"/>
      <c r="T23" s="431"/>
      <c r="V23" s="66"/>
      <c r="X23" s="35"/>
      <c r="Y23" s="353"/>
      <c r="Z23" s="353"/>
      <c r="AA23" s="353"/>
      <c r="AB23" s="353"/>
      <c r="AC23" s="353"/>
      <c r="AD23" s="353"/>
      <c r="AE23" s="353"/>
      <c r="AF23" s="353"/>
      <c r="AG23" s="353"/>
    </row>
    <row r="24" spans="2:33" s="8" customFormat="1" ht="16" customHeight="1" x14ac:dyDescent="0.3">
      <c r="B24" s="112"/>
      <c r="C24" s="34"/>
      <c r="D24" s="165"/>
      <c r="E24" s="258">
        <f t="shared" si="0"/>
        <v>44608</v>
      </c>
      <c r="F24" s="255"/>
      <c r="G24" s="479"/>
      <c r="H24" s="275">
        <f t="shared" si="1"/>
        <v>44636</v>
      </c>
      <c r="I24" s="332"/>
      <c r="J24" s="476"/>
      <c r="K24" s="120"/>
      <c r="L24" s="37"/>
      <c r="M24" s="67"/>
      <c r="N24" s="63"/>
      <c r="O24" s="178" t="s">
        <v>145</v>
      </c>
      <c r="P24" s="50"/>
      <c r="Q24" s="43"/>
      <c r="R24" s="44"/>
      <c r="S24" s="175">
        <f>'②-1 '!J53</f>
        <v>0</v>
      </c>
      <c r="T24" s="551"/>
      <c r="V24" s="66"/>
      <c r="X24" s="355"/>
      <c r="Y24" s="353"/>
      <c r="Z24" s="353"/>
      <c r="AA24" s="353"/>
      <c r="AB24" s="353"/>
      <c r="AC24" s="353"/>
      <c r="AD24" s="353"/>
      <c r="AE24" s="353"/>
      <c r="AF24" s="353"/>
      <c r="AG24" s="353"/>
    </row>
    <row r="25" spans="2:33" s="8" customFormat="1" ht="16" customHeight="1" x14ac:dyDescent="0.3">
      <c r="B25" s="112"/>
      <c r="C25" s="34"/>
      <c r="D25" s="165"/>
      <c r="E25" s="258">
        <f t="shared" si="0"/>
        <v>44609</v>
      </c>
      <c r="F25" s="255"/>
      <c r="G25" s="479"/>
      <c r="H25" s="275">
        <f t="shared" si="1"/>
        <v>44637</v>
      </c>
      <c r="I25" s="332"/>
      <c r="J25" s="476"/>
      <c r="K25" s="120"/>
      <c r="L25" s="37"/>
      <c r="M25" s="67"/>
      <c r="N25" s="35"/>
      <c r="O25" s="51"/>
      <c r="P25" s="45" t="s">
        <v>153</v>
      </c>
      <c r="Q25" s="46"/>
      <c r="R25" s="47"/>
      <c r="S25" s="175">
        <f>J50</f>
        <v>0</v>
      </c>
      <c r="T25" s="552"/>
      <c r="V25" s="66"/>
      <c r="X25" s="349"/>
      <c r="Y25" s="353"/>
      <c r="Z25" s="2"/>
      <c r="AA25" s="353"/>
      <c r="AB25" s="353"/>
      <c r="AC25" s="353"/>
      <c r="AD25" s="353"/>
      <c r="AE25" s="353"/>
      <c r="AF25" s="353"/>
      <c r="AG25" s="353"/>
    </row>
    <row r="26" spans="2:33" s="8" customFormat="1" ht="16" customHeight="1" x14ac:dyDescent="0.3">
      <c r="B26" s="112"/>
      <c r="C26" s="34"/>
      <c r="D26" s="165"/>
      <c r="E26" s="258">
        <f t="shared" si="0"/>
        <v>44610</v>
      </c>
      <c r="F26" s="255"/>
      <c r="G26" s="479"/>
      <c r="H26" s="275">
        <f t="shared" si="1"/>
        <v>44638</v>
      </c>
      <c r="I26" s="332"/>
      <c r="J26" s="476"/>
      <c r="K26" s="120"/>
      <c r="L26" s="37"/>
      <c r="M26" s="67"/>
      <c r="N26" s="35"/>
      <c r="O26" s="48"/>
      <c r="P26" s="42" t="s">
        <v>152</v>
      </c>
      <c r="Q26" s="42"/>
      <c r="R26" s="49"/>
      <c r="S26" s="175">
        <f>+ROUNDUP((S24-S25)*0.4,-3)</f>
        <v>0</v>
      </c>
      <c r="T26" s="553"/>
      <c r="V26" s="66"/>
      <c r="X26" s="354"/>
      <c r="Y26" s="353"/>
      <c r="Z26" s="2"/>
      <c r="AA26" s="353"/>
      <c r="AB26" s="353"/>
      <c r="AC26" s="353"/>
      <c r="AD26" s="353"/>
      <c r="AE26" s="353"/>
      <c r="AF26" s="353"/>
      <c r="AG26" s="353"/>
    </row>
    <row r="27" spans="2:33" s="8" customFormat="1" ht="16" customHeight="1" x14ac:dyDescent="0.3">
      <c r="B27" s="112"/>
      <c r="C27" s="34"/>
      <c r="D27" s="165"/>
      <c r="E27" s="258">
        <f t="shared" si="0"/>
        <v>44611</v>
      </c>
      <c r="F27" s="255"/>
      <c r="G27" s="479"/>
      <c r="H27" s="275">
        <f t="shared" si="1"/>
        <v>44639</v>
      </c>
      <c r="I27" s="332"/>
      <c r="J27" s="476"/>
      <c r="K27" s="120"/>
      <c r="L27" s="37"/>
      <c r="M27" s="67"/>
      <c r="N27" s="35"/>
      <c r="O27" s="35"/>
      <c r="P27" s="35"/>
      <c r="Q27" s="35"/>
      <c r="R27" s="61" t="s">
        <v>7</v>
      </c>
      <c r="S27" s="176"/>
      <c r="T27" s="430"/>
      <c r="V27" s="66"/>
      <c r="X27" s="349"/>
      <c r="Y27" s="353"/>
      <c r="Z27" s="2"/>
      <c r="AA27" s="353"/>
      <c r="AB27" s="353"/>
      <c r="AC27" s="353"/>
      <c r="AD27" s="353"/>
      <c r="AE27" s="353"/>
      <c r="AF27" s="353"/>
      <c r="AG27" s="353"/>
    </row>
    <row r="28" spans="2:33" s="8" customFormat="1" ht="16" customHeight="1" x14ac:dyDescent="0.3">
      <c r="B28" s="112"/>
      <c r="C28" s="34"/>
      <c r="D28" s="165"/>
      <c r="E28" s="258">
        <f t="shared" si="0"/>
        <v>44612</v>
      </c>
      <c r="F28" s="255"/>
      <c r="G28" s="479"/>
      <c r="H28" s="275">
        <f t="shared" si="1"/>
        <v>44640</v>
      </c>
      <c r="I28" s="332"/>
      <c r="J28" s="476"/>
      <c r="K28" s="120"/>
      <c r="L28" s="37"/>
      <c r="M28" s="67"/>
      <c r="N28" s="63"/>
      <c r="O28" s="178" t="s">
        <v>184</v>
      </c>
      <c r="P28" s="52"/>
      <c r="Q28" s="52"/>
      <c r="R28" s="53"/>
      <c r="S28" s="175">
        <f>'②-1'!J63</f>
        <v>0</v>
      </c>
      <c r="T28" s="551"/>
      <c r="V28" s="66"/>
      <c r="X28" s="2"/>
      <c r="Y28" s="353"/>
      <c r="Z28" s="2"/>
      <c r="AA28" s="353"/>
      <c r="AB28" s="353"/>
      <c r="AC28" s="353"/>
      <c r="AD28" s="353"/>
      <c r="AE28" s="353"/>
      <c r="AF28" s="353"/>
      <c r="AG28" s="353"/>
    </row>
    <row r="29" spans="2:33" s="8" customFormat="1" ht="16" customHeight="1" x14ac:dyDescent="0.3">
      <c r="B29" s="112"/>
      <c r="C29" s="34"/>
      <c r="D29" s="165"/>
      <c r="E29" s="258">
        <f t="shared" si="0"/>
        <v>44613</v>
      </c>
      <c r="F29" s="255"/>
      <c r="G29" s="479"/>
      <c r="H29" s="275">
        <f t="shared" si="1"/>
        <v>44641</v>
      </c>
      <c r="I29" s="332"/>
      <c r="J29" s="476"/>
      <c r="K29" s="120"/>
      <c r="L29" s="37"/>
      <c r="M29" s="67"/>
      <c r="N29" s="35"/>
      <c r="O29" s="54"/>
      <c r="P29" s="45" t="s">
        <v>157</v>
      </c>
      <c r="Q29" s="35"/>
      <c r="R29" s="55"/>
      <c r="S29" s="175">
        <f>J60</f>
        <v>0</v>
      </c>
      <c r="T29" s="552"/>
      <c r="V29" s="66"/>
      <c r="X29" s="355"/>
      <c r="Y29" s="353"/>
      <c r="Z29" s="350"/>
      <c r="AA29" s="353"/>
      <c r="AB29" s="353"/>
      <c r="AC29" s="353"/>
      <c r="AD29" s="353"/>
      <c r="AE29" s="353"/>
      <c r="AF29" s="353"/>
      <c r="AG29" s="353"/>
    </row>
    <row r="30" spans="2:33" s="8" customFormat="1" ht="16" customHeight="1" x14ac:dyDescent="0.3">
      <c r="B30" s="112"/>
      <c r="C30" s="34"/>
      <c r="D30" s="165"/>
      <c r="E30" s="258">
        <f t="shared" si="0"/>
        <v>44614</v>
      </c>
      <c r="F30" s="255"/>
      <c r="G30" s="479"/>
      <c r="H30" s="275">
        <f t="shared" si="1"/>
        <v>44642</v>
      </c>
      <c r="I30" s="332"/>
      <c r="J30" s="476"/>
      <c r="K30" s="120"/>
      <c r="L30" s="37"/>
      <c r="M30" s="67"/>
      <c r="N30" s="35"/>
      <c r="O30" s="56"/>
      <c r="P30" s="42" t="s">
        <v>155</v>
      </c>
      <c r="Q30" s="42"/>
      <c r="R30" s="49"/>
      <c r="S30" s="175">
        <f>+ROUNDUP((S28-S29)*0.4,-3)</f>
        <v>0</v>
      </c>
      <c r="T30" s="553"/>
      <c r="V30" s="66"/>
      <c r="X30" s="35"/>
      <c r="Y30" s="353"/>
      <c r="Z30" s="349"/>
      <c r="AA30" s="353"/>
      <c r="AB30" s="353"/>
      <c r="AC30" s="353"/>
      <c r="AD30" s="353"/>
      <c r="AE30" s="353"/>
      <c r="AF30" s="353"/>
      <c r="AG30" s="353"/>
    </row>
    <row r="31" spans="2:33" s="8" customFormat="1" ht="16" customHeight="1" x14ac:dyDescent="0.3">
      <c r="B31" s="112"/>
      <c r="C31" s="34"/>
      <c r="D31" s="165"/>
      <c r="E31" s="258">
        <f t="shared" si="0"/>
        <v>44615</v>
      </c>
      <c r="F31" s="255"/>
      <c r="G31" s="479"/>
      <c r="H31" s="275">
        <f t="shared" si="1"/>
        <v>44643</v>
      </c>
      <c r="I31" s="332"/>
      <c r="J31" s="476"/>
      <c r="K31" s="120"/>
      <c r="L31" s="37"/>
      <c r="M31" s="67"/>
      <c r="N31" s="35"/>
      <c r="O31" s="35"/>
      <c r="P31" s="35"/>
      <c r="Q31" s="35"/>
      <c r="R31" s="61"/>
      <c r="S31" s="176"/>
      <c r="T31" s="430"/>
      <c r="V31" s="66"/>
      <c r="X31" s="35"/>
      <c r="Y31" s="353"/>
      <c r="Z31" s="354"/>
      <c r="AA31" s="353"/>
      <c r="AB31" s="353"/>
      <c r="AC31" s="353"/>
      <c r="AD31" s="353"/>
      <c r="AE31" s="353"/>
      <c r="AF31" s="353"/>
      <c r="AG31" s="353"/>
    </row>
    <row r="32" spans="2:33" s="8" customFormat="1" ht="16" customHeight="1" x14ac:dyDescent="0.3">
      <c r="B32" s="112"/>
      <c r="C32" s="34"/>
      <c r="D32" s="165"/>
      <c r="E32" s="258">
        <f t="shared" si="0"/>
        <v>44616</v>
      </c>
      <c r="F32" s="255"/>
      <c r="G32" s="479"/>
      <c r="H32" s="275">
        <f t="shared" si="1"/>
        <v>44644</v>
      </c>
      <c r="I32" s="332"/>
      <c r="J32" s="476"/>
      <c r="K32" s="120"/>
      <c r="L32" s="37"/>
      <c r="M32" s="67"/>
      <c r="N32" s="63"/>
      <c r="O32" s="178" t="s">
        <v>156</v>
      </c>
      <c r="P32" s="52"/>
      <c r="Q32" s="52"/>
      <c r="R32" s="53"/>
      <c r="S32" s="175">
        <f>'②-1'!U63</f>
        <v>0</v>
      </c>
      <c r="T32" s="551"/>
      <c r="V32" s="66"/>
      <c r="X32" s="2"/>
      <c r="Y32" s="353"/>
      <c r="Z32" s="349"/>
      <c r="AA32" s="353"/>
      <c r="AB32" s="353"/>
      <c r="AC32" s="353"/>
      <c r="AD32" s="353"/>
      <c r="AE32" s="353"/>
      <c r="AF32" s="353"/>
      <c r="AG32" s="353"/>
    </row>
    <row r="33" spans="1:33" s="8" customFormat="1" ht="16" customHeight="1" x14ac:dyDescent="0.3">
      <c r="B33" s="112"/>
      <c r="C33" s="34"/>
      <c r="D33" s="165"/>
      <c r="E33" s="258">
        <f t="shared" si="0"/>
        <v>44617</v>
      </c>
      <c r="F33" s="255"/>
      <c r="G33" s="479"/>
      <c r="H33" s="275">
        <f t="shared" si="1"/>
        <v>44645</v>
      </c>
      <c r="I33" s="332"/>
      <c r="J33" s="476"/>
      <c r="K33" s="120"/>
      <c r="L33" s="37"/>
      <c r="M33" s="67"/>
      <c r="N33" s="35"/>
      <c r="O33" s="54"/>
      <c r="P33" s="35" t="s">
        <v>154</v>
      </c>
      <c r="Q33" s="35"/>
      <c r="R33" s="55"/>
      <c r="S33" s="175">
        <f>J60</f>
        <v>0</v>
      </c>
      <c r="T33" s="552"/>
      <c r="V33" s="66"/>
      <c r="X33" s="2"/>
      <c r="Y33" s="353"/>
      <c r="Z33" s="2"/>
      <c r="AA33" s="353"/>
      <c r="AB33" s="353"/>
      <c r="AC33" s="353"/>
      <c r="AD33" s="353"/>
      <c r="AE33" s="353"/>
      <c r="AF33" s="353"/>
      <c r="AG33" s="353"/>
    </row>
    <row r="34" spans="1:33" s="8" customFormat="1" ht="16" customHeight="1" x14ac:dyDescent="0.3">
      <c r="B34" s="112"/>
      <c r="C34" s="34"/>
      <c r="D34" s="165"/>
      <c r="E34" s="258">
        <f t="shared" si="0"/>
        <v>44618</v>
      </c>
      <c r="F34" s="255"/>
      <c r="G34" s="479"/>
      <c r="H34" s="275">
        <f t="shared" si="1"/>
        <v>44646</v>
      </c>
      <c r="I34" s="332"/>
      <c r="J34" s="476"/>
      <c r="K34" s="120"/>
      <c r="L34" s="37"/>
      <c r="M34" s="67"/>
      <c r="N34" s="35"/>
      <c r="O34" s="56"/>
      <c r="P34" s="42" t="s">
        <v>159</v>
      </c>
      <c r="Q34" s="42"/>
      <c r="R34" s="49"/>
      <c r="S34" s="175">
        <f>+ROUNDUP((S32-S33)*0.4,-3)</f>
        <v>0</v>
      </c>
      <c r="T34" s="553"/>
      <c r="V34" s="66"/>
      <c r="X34" s="2"/>
      <c r="Y34" s="353"/>
      <c r="Z34" s="2"/>
      <c r="AA34" s="353"/>
      <c r="AB34" s="353"/>
      <c r="AC34" s="353"/>
      <c r="AD34" s="353"/>
      <c r="AE34" s="353"/>
      <c r="AF34" s="353"/>
      <c r="AG34" s="353"/>
    </row>
    <row r="35" spans="1:33" s="8" customFormat="1" ht="16" customHeight="1" x14ac:dyDescent="0.3">
      <c r="B35" s="112"/>
      <c r="C35" s="34"/>
      <c r="D35" s="165"/>
      <c r="E35" s="258">
        <f t="shared" si="0"/>
        <v>44619</v>
      </c>
      <c r="F35" s="255"/>
      <c r="G35" s="479"/>
      <c r="H35" s="275">
        <f t="shared" si="1"/>
        <v>44647</v>
      </c>
      <c r="I35" s="332"/>
      <c r="J35" s="476"/>
      <c r="K35" s="120"/>
      <c r="L35" s="37"/>
      <c r="M35" s="67"/>
      <c r="N35" s="35"/>
      <c r="O35" s="35"/>
      <c r="P35" s="35"/>
      <c r="Q35" s="35"/>
      <c r="R35" s="61"/>
      <c r="S35" s="176"/>
      <c r="T35" s="430"/>
      <c r="V35" s="66"/>
      <c r="X35" s="357"/>
      <c r="Y35" s="353"/>
      <c r="Z35" s="2"/>
      <c r="AA35" s="353"/>
      <c r="AB35" s="353"/>
      <c r="AC35" s="353"/>
      <c r="AD35" s="353"/>
      <c r="AE35" s="353"/>
      <c r="AF35" s="353"/>
      <c r="AG35" s="353"/>
    </row>
    <row r="36" spans="1:33" s="8" customFormat="1" ht="16" customHeight="1" thickBot="1" x14ac:dyDescent="0.35">
      <c r="B36" s="112"/>
      <c r="C36" s="34"/>
      <c r="D36" s="165"/>
      <c r="E36" s="259">
        <f t="shared" si="0"/>
        <v>44620</v>
      </c>
      <c r="F36" s="260"/>
      <c r="G36" s="480"/>
      <c r="H36" s="275">
        <f t="shared" si="1"/>
        <v>44648</v>
      </c>
      <c r="I36" s="332"/>
      <c r="J36" s="476"/>
      <c r="K36" s="120"/>
      <c r="L36" s="37"/>
      <c r="M36" s="67"/>
      <c r="N36" s="63"/>
      <c r="O36" s="178" t="s">
        <v>185</v>
      </c>
      <c r="P36" s="52"/>
      <c r="Q36" s="52"/>
      <c r="R36" s="53"/>
      <c r="S36" s="175">
        <f>'②-1 '!J63</f>
        <v>0</v>
      </c>
      <c r="T36" s="555"/>
      <c r="V36" s="66"/>
      <c r="X36" s="29"/>
      <c r="Y36" s="353"/>
      <c r="Z36" s="2"/>
      <c r="AA36" s="353"/>
      <c r="AB36" s="353"/>
      <c r="AC36" s="353"/>
      <c r="AD36" s="353"/>
      <c r="AE36" s="353"/>
      <c r="AF36" s="353"/>
      <c r="AG36" s="353"/>
    </row>
    <row r="37" spans="1:33" s="8" customFormat="1" ht="16" customHeight="1" thickTop="1" x14ac:dyDescent="0.3">
      <c r="B37" s="112"/>
      <c r="C37" s="34"/>
      <c r="D37" s="165"/>
      <c r="E37" s="34"/>
      <c r="F37" s="34"/>
      <c r="G37" s="180"/>
      <c r="H37" s="221">
        <f>IF(H36="","",IF(DAY(H36+1)=1,"",H36+1))</f>
        <v>44649</v>
      </c>
      <c r="I37" s="332"/>
      <c r="J37" s="476"/>
      <c r="K37" s="120"/>
      <c r="L37" s="37"/>
      <c r="M37" s="67"/>
      <c r="N37" s="35"/>
      <c r="O37" s="54"/>
      <c r="P37" s="35" t="s">
        <v>154</v>
      </c>
      <c r="Q37" s="35"/>
      <c r="R37" s="55"/>
      <c r="S37" s="175">
        <f>J60</f>
        <v>0</v>
      </c>
      <c r="T37" s="556"/>
      <c r="V37" s="66"/>
      <c r="X37" s="358"/>
      <c r="Y37" s="353"/>
      <c r="Z37" s="2"/>
      <c r="AA37" s="353"/>
      <c r="AB37" s="353"/>
      <c r="AC37" s="353"/>
      <c r="AD37" s="353"/>
      <c r="AE37" s="353"/>
      <c r="AF37" s="353"/>
      <c r="AG37" s="353"/>
    </row>
    <row r="38" spans="1:33" s="8" customFormat="1" ht="16" customHeight="1" x14ac:dyDescent="0.3">
      <c r="B38" s="112"/>
      <c r="C38" s="34"/>
      <c r="D38" s="165"/>
      <c r="E38" s="34"/>
      <c r="F38" s="34"/>
      <c r="G38" s="180"/>
      <c r="H38" s="221">
        <f t="shared" si="1"/>
        <v>44650</v>
      </c>
      <c r="I38" s="332"/>
      <c r="J38" s="476"/>
      <c r="K38" s="120"/>
      <c r="L38" s="37"/>
      <c r="M38" s="67"/>
      <c r="N38" s="35"/>
      <c r="O38" s="54"/>
      <c r="P38" s="35" t="s">
        <v>158</v>
      </c>
      <c r="Q38" s="35"/>
      <c r="R38" s="55"/>
      <c r="S38" s="233">
        <f>+ROUNDUP((S36-S37)*0.4,-3)</f>
        <v>0</v>
      </c>
      <c r="T38" s="557"/>
      <c r="V38" s="66"/>
      <c r="X38" s="29"/>
      <c r="Y38" s="353"/>
      <c r="Z38" s="2"/>
      <c r="AA38" s="353"/>
      <c r="AB38" s="353"/>
      <c r="AC38" s="353"/>
      <c r="AD38" s="353"/>
      <c r="AE38" s="353"/>
      <c r="AF38" s="353"/>
      <c r="AG38" s="353"/>
    </row>
    <row r="39" spans="1:33" s="8" customFormat="1" ht="16" customHeight="1" x14ac:dyDescent="0.3">
      <c r="B39" s="112"/>
      <c r="C39" s="34"/>
      <c r="D39" s="34"/>
      <c r="E39" s="34"/>
      <c r="F39" s="34"/>
      <c r="G39" s="180"/>
      <c r="H39" s="221">
        <f>IF(H38="","",IF(DAY(H38+1)=1,"",H38+1))</f>
        <v>44651</v>
      </c>
      <c r="I39" s="332"/>
      <c r="J39" s="476"/>
      <c r="K39" s="120"/>
      <c r="L39" s="37"/>
      <c r="M39" s="68"/>
      <c r="N39" s="42"/>
      <c r="O39" s="226"/>
      <c r="P39" s="226"/>
      <c r="Q39" s="226"/>
      <c r="R39" s="229"/>
      <c r="S39" s="230"/>
      <c r="T39" s="231"/>
      <c r="U39" s="71"/>
      <c r="V39" s="72"/>
      <c r="X39" s="2"/>
      <c r="Y39" s="353"/>
      <c r="Z39" s="350"/>
      <c r="AA39" s="353"/>
      <c r="AB39" s="353"/>
      <c r="AC39" s="353"/>
      <c r="AD39" s="353"/>
      <c r="AE39" s="353"/>
      <c r="AF39" s="353"/>
      <c r="AG39" s="353"/>
    </row>
    <row r="40" spans="1:33" ht="14.15" customHeight="1" thickBot="1" x14ac:dyDescent="0.35">
      <c r="A40" s="121"/>
      <c r="B40" s="193"/>
      <c r="C40" s="194"/>
      <c r="D40" s="194"/>
      <c r="E40" s="194"/>
      <c r="F40" s="194"/>
      <c r="G40" s="194"/>
      <c r="H40" s="194"/>
      <c r="I40" s="194"/>
      <c r="J40" s="194"/>
      <c r="K40" s="195"/>
      <c r="L40" s="37"/>
      <c r="M40" s="232"/>
      <c r="N40" s="52"/>
      <c r="O40" s="52"/>
      <c r="P40" s="52"/>
      <c r="Q40" s="52"/>
      <c r="R40" s="86"/>
      <c r="S40" s="227"/>
      <c r="T40" s="228"/>
      <c r="U40" s="89"/>
      <c r="V40" s="89"/>
      <c r="W40" s="8"/>
      <c r="Z40" s="349"/>
      <c r="AB40" s="347"/>
      <c r="AC40" s="2"/>
    </row>
    <row r="41" spans="1:33" s="27" customFormat="1" ht="16" customHeight="1" thickTop="1" x14ac:dyDescent="0.3">
      <c r="A41" s="98"/>
      <c r="B41" s="118"/>
      <c r="C41" s="143" t="s">
        <v>18</v>
      </c>
      <c r="D41" s="12"/>
      <c r="E41" s="12"/>
      <c r="F41" s="12"/>
      <c r="G41" s="28"/>
      <c r="H41" s="12"/>
      <c r="I41" s="12"/>
      <c r="J41" s="28"/>
      <c r="K41" s="119"/>
      <c r="L41" s="11"/>
      <c r="M41" s="85"/>
      <c r="N41" s="338" t="s">
        <v>73</v>
      </c>
      <c r="O41" s="94"/>
      <c r="P41" s="52"/>
      <c r="Q41" s="52"/>
      <c r="R41" s="86"/>
      <c r="S41" s="87"/>
      <c r="T41" s="88"/>
      <c r="U41" s="89"/>
      <c r="V41" s="65"/>
      <c r="W41" s="1"/>
      <c r="X41" s="35"/>
      <c r="Y41" s="346"/>
      <c r="Z41" s="354"/>
      <c r="AA41" s="346"/>
      <c r="AB41" s="346"/>
      <c r="AC41" s="346"/>
      <c r="AD41" s="346"/>
      <c r="AE41" s="346"/>
      <c r="AF41" s="346"/>
      <c r="AG41" s="346"/>
    </row>
    <row r="42" spans="1:33" s="8" customFormat="1" ht="16" customHeight="1" x14ac:dyDescent="0.3">
      <c r="B42" s="112"/>
      <c r="C42" s="12" t="s">
        <v>5</v>
      </c>
      <c r="D42" s="12"/>
      <c r="E42" s="12"/>
      <c r="F42" s="12"/>
      <c r="G42" s="28"/>
      <c r="H42" s="12"/>
      <c r="I42" s="12"/>
      <c r="J42" s="28"/>
      <c r="K42" s="119"/>
      <c r="L42" s="28"/>
      <c r="M42" s="67"/>
      <c r="N42" s="548" t="s">
        <v>100</v>
      </c>
      <c r="O42" s="549"/>
      <c r="P42" s="549"/>
      <c r="Q42" s="549"/>
      <c r="R42" s="549"/>
      <c r="S42" s="549"/>
      <c r="T42" s="549"/>
      <c r="V42" s="66"/>
      <c r="X42" s="35"/>
      <c r="Y42" s="353"/>
      <c r="Z42" s="349"/>
      <c r="AA42" s="353"/>
      <c r="AB42" s="353"/>
      <c r="AC42" s="353"/>
      <c r="AD42" s="353"/>
      <c r="AE42" s="353"/>
      <c r="AF42" s="353"/>
      <c r="AG42" s="353"/>
    </row>
    <row r="43" spans="1:33" ht="16" customHeight="1" x14ac:dyDescent="0.3">
      <c r="B43" s="108"/>
      <c r="C43" s="11" t="s">
        <v>118</v>
      </c>
      <c r="D43" s="11"/>
      <c r="E43" s="11"/>
      <c r="F43" s="11"/>
      <c r="G43" s="32"/>
      <c r="H43" s="11"/>
      <c r="I43" s="11"/>
      <c r="J43" s="32"/>
      <c r="K43" s="183"/>
      <c r="L43" s="32"/>
      <c r="M43" s="67"/>
      <c r="N43" s="549"/>
      <c r="O43" s="549"/>
      <c r="P43" s="549"/>
      <c r="Q43" s="549"/>
      <c r="R43" s="549"/>
      <c r="S43" s="549"/>
      <c r="T43" s="549"/>
      <c r="U43" s="8"/>
      <c r="V43" s="66"/>
      <c r="X43" s="35"/>
      <c r="AC43" s="2"/>
    </row>
    <row r="44" spans="1:33" s="8" customFormat="1" ht="16" customHeight="1" thickBot="1" x14ac:dyDescent="0.35">
      <c r="B44" s="112"/>
      <c r="E44" s="101" t="s">
        <v>58</v>
      </c>
      <c r="F44" s="12"/>
      <c r="G44" s="28"/>
      <c r="H44" s="12"/>
      <c r="I44" s="12"/>
      <c r="J44" s="28"/>
      <c r="K44" s="117"/>
      <c r="L44" s="58"/>
      <c r="M44" s="67"/>
      <c r="N44" s="549"/>
      <c r="O44" s="549"/>
      <c r="P44" s="549"/>
      <c r="Q44" s="549"/>
      <c r="R44" s="549"/>
      <c r="S44" s="549"/>
      <c r="T44" s="549"/>
      <c r="V44" s="66"/>
      <c r="X44" s="35"/>
      <c r="Y44" s="353"/>
      <c r="Z44" s="355"/>
      <c r="AA44" s="353"/>
      <c r="AB44" s="353"/>
      <c r="AC44" s="353"/>
      <c r="AD44" s="353"/>
      <c r="AE44" s="353"/>
      <c r="AF44" s="353"/>
      <c r="AG44" s="353"/>
    </row>
    <row r="45" spans="1:33" s="8" customFormat="1" ht="16" customHeight="1" thickBot="1" x14ac:dyDescent="0.35">
      <c r="B45" s="112"/>
      <c r="C45" s="554"/>
      <c r="D45" s="554"/>
      <c r="E45" s="558" t="s">
        <v>103</v>
      </c>
      <c r="F45" s="547"/>
      <c r="G45" s="438">
        <f>SUM(G9:G36)</f>
        <v>0</v>
      </c>
      <c r="H45" s="546" t="s">
        <v>104</v>
      </c>
      <c r="I45" s="547"/>
      <c r="J45" s="438">
        <f>SUM(J9:J39)</f>
        <v>0</v>
      </c>
      <c r="K45" s="117"/>
      <c r="L45" s="58"/>
      <c r="M45" s="67"/>
      <c r="N45" s="63" t="s">
        <v>75</v>
      </c>
      <c r="O45" s="302" t="s">
        <v>74</v>
      </c>
      <c r="P45" s="226"/>
      <c r="Q45" s="226"/>
      <c r="R45" s="293"/>
      <c r="S45" s="294">
        <v>200000</v>
      </c>
      <c r="T45" s="445"/>
      <c r="V45" s="66"/>
      <c r="X45" s="10"/>
      <c r="Y45" s="353"/>
      <c r="Z45" s="2"/>
      <c r="AA45" s="353"/>
      <c r="AB45" s="353"/>
      <c r="AC45" s="353"/>
      <c r="AD45" s="353"/>
      <c r="AE45" s="353"/>
      <c r="AF45" s="353"/>
      <c r="AG45" s="353"/>
    </row>
    <row r="46" spans="1:33" s="27" customFormat="1" ht="16" customHeight="1" x14ac:dyDescent="0.3">
      <c r="B46" s="118"/>
      <c r="C46" s="524"/>
      <c r="D46" s="524"/>
      <c r="E46" s="537" t="s">
        <v>68</v>
      </c>
      <c r="F46" s="537"/>
      <c r="G46" s="386">
        <f>(28-G47)</f>
        <v>28</v>
      </c>
      <c r="H46" s="537" t="s">
        <v>119</v>
      </c>
      <c r="I46" s="537"/>
      <c r="J46" s="386">
        <f>31-J47</f>
        <v>31</v>
      </c>
      <c r="K46" s="119"/>
      <c r="L46" s="28"/>
      <c r="M46" s="67"/>
      <c r="N46" s="63"/>
      <c r="O46" s="157"/>
      <c r="P46" s="35"/>
      <c r="Q46" s="35"/>
      <c r="R46" s="61"/>
      <c r="S46" s="177"/>
      <c r="T46" s="432"/>
      <c r="U46" s="8"/>
      <c r="V46" s="66"/>
      <c r="X46" s="36"/>
      <c r="Y46" s="346"/>
      <c r="Z46" s="346"/>
      <c r="AA46" s="346"/>
      <c r="AB46" s="346"/>
      <c r="AC46" s="346"/>
      <c r="AD46" s="346"/>
      <c r="AE46" s="346"/>
      <c r="AF46" s="346"/>
      <c r="AG46" s="346"/>
    </row>
    <row r="47" spans="1:33" s="8" customFormat="1" ht="16" customHeight="1" x14ac:dyDescent="0.3">
      <c r="B47" s="112"/>
      <c r="C47" s="524"/>
      <c r="D47" s="524"/>
      <c r="E47" s="537" t="s">
        <v>69</v>
      </c>
      <c r="F47" s="537"/>
      <c r="G47" s="382">
        <f>COUNTIF(F9:F36,"○")</f>
        <v>0</v>
      </c>
      <c r="H47" s="537" t="s">
        <v>120</v>
      </c>
      <c r="I47" s="537"/>
      <c r="J47" s="382">
        <f>COUNTIF(I9:I39,"○")</f>
        <v>0</v>
      </c>
      <c r="K47" s="120"/>
      <c r="L47" s="37"/>
      <c r="M47" s="67"/>
      <c r="N47" s="178"/>
      <c r="O47" s="52"/>
      <c r="P47" s="52"/>
      <c r="Q47" s="52"/>
      <c r="R47" s="86"/>
      <c r="S47" s="89"/>
      <c r="T47" s="433" t="s">
        <v>11</v>
      </c>
      <c r="U47" s="65"/>
      <c r="V47" s="66"/>
      <c r="X47" s="10"/>
      <c r="Y47" s="353"/>
      <c r="Z47" s="2"/>
      <c r="AA47" s="353"/>
      <c r="AB47" s="353"/>
      <c r="AC47" s="353"/>
      <c r="AD47" s="353"/>
      <c r="AE47" s="353"/>
      <c r="AF47" s="353"/>
      <c r="AG47" s="353"/>
    </row>
    <row r="48" spans="1:33" ht="16" customHeight="1" x14ac:dyDescent="0.3">
      <c r="B48" s="108"/>
      <c r="C48" s="263"/>
      <c r="D48" s="263"/>
      <c r="E48" s="559" t="s">
        <v>121</v>
      </c>
      <c r="F48" s="560"/>
      <c r="G48" s="560"/>
      <c r="H48" s="560"/>
      <c r="I48" s="560"/>
      <c r="J48" s="389">
        <f>G45+J45</f>
        <v>0</v>
      </c>
      <c r="K48" s="120"/>
      <c r="L48" s="37"/>
      <c r="M48" s="67"/>
      <c r="N48" s="54" t="s">
        <v>76</v>
      </c>
      <c r="O48" s="178" t="s">
        <v>132</v>
      </c>
      <c r="P48" s="50"/>
      <c r="Q48" s="43"/>
      <c r="R48" s="44"/>
      <c r="S48" s="175">
        <f>'②-1'!J53</f>
        <v>0</v>
      </c>
      <c r="T48" s="551"/>
      <c r="U48" s="66"/>
      <c r="V48" s="66"/>
      <c r="X48" s="7"/>
      <c r="Z48" s="353"/>
      <c r="AC48" s="2"/>
    </row>
    <row r="49" spans="1:33" ht="16" customHeight="1" x14ac:dyDescent="0.3">
      <c r="B49" s="108"/>
      <c r="C49" s="263"/>
      <c r="D49" s="263"/>
      <c r="E49" s="559" t="s">
        <v>91</v>
      </c>
      <c r="F49" s="560"/>
      <c r="G49" s="560"/>
      <c r="H49" s="560"/>
      <c r="I49" s="560"/>
      <c r="J49" s="389">
        <f>G46+J46</f>
        <v>59</v>
      </c>
      <c r="K49" s="120"/>
      <c r="L49" s="37"/>
      <c r="M49" s="67"/>
      <c r="N49" s="51"/>
      <c r="O49" s="48"/>
      <c r="P49" s="42" t="s">
        <v>96</v>
      </c>
      <c r="Q49" s="42"/>
      <c r="R49" s="49"/>
      <c r="S49" s="175">
        <f>+ROUNDUP((S48)*0.3,-3)</f>
        <v>0</v>
      </c>
      <c r="T49" s="553"/>
      <c r="U49" s="66"/>
      <c r="V49" s="66"/>
      <c r="AC49" s="2"/>
    </row>
    <row r="50" spans="1:33" ht="16" customHeight="1" x14ac:dyDescent="0.3">
      <c r="B50" s="108"/>
      <c r="C50" s="263"/>
      <c r="D50" s="263"/>
      <c r="E50" s="559" t="s">
        <v>70</v>
      </c>
      <c r="F50" s="560"/>
      <c r="G50" s="560"/>
      <c r="H50" s="560"/>
      <c r="I50" s="560"/>
      <c r="J50" s="389">
        <f>ROUNDUP(J48/J49,0)</f>
        <v>0</v>
      </c>
      <c r="K50" s="172" t="s">
        <v>148</v>
      </c>
      <c r="L50" s="37"/>
      <c r="M50" s="67"/>
      <c r="N50" s="54"/>
      <c r="O50" s="35"/>
      <c r="P50" s="35"/>
      <c r="Q50" s="35"/>
      <c r="R50" s="61" t="s">
        <v>7</v>
      </c>
      <c r="S50" s="176"/>
      <c r="T50" s="430"/>
      <c r="U50" s="66"/>
      <c r="V50" s="66"/>
      <c r="X50" s="29"/>
      <c r="AC50" s="2"/>
    </row>
    <row r="51" spans="1:33" ht="16" customHeight="1" thickBot="1" x14ac:dyDescent="0.35">
      <c r="B51" s="169"/>
      <c r="C51" s="39"/>
      <c r="D51" s="39"/>
      <c r="E51" s="39"/>
      <c r="F51" s="39"/>
      <c r="G51" s="40"/>
      <c r="H51" s="39"/>
      <c r="I51" s="39"/>
      <c r="J51" s="40" t="s">
        <v>8</v>
      </c>
      <c r="K51" s="192"/>
      <c r="L51" s="37"/>
      <c r="M51" s="67"/>
      <c r="N51" s="54"/>
      <c r="O51" s="178" t="s">
        <v>146</v>
      </c>
      <c r="P51" s="50"/>
      <c r="Q51" s="43"/>
      <c r="R51" s="44"/>
      <c r="S51" s="175">
        <f>'②-1'!U53</f>
        <v>0</v>
      </c>
      <c r="T51" s="551"/>
      <c r="U51" s="66"/>
      <c r="V51" s="66"/>
      <c r="X51" s="7"/>
      <c r="AC51" s="2"/>
    </row>
    <row r="52" spans="1:33" ht="16" customHeight="1" x14ac:dyDescent="0.3">
      <c r="B52" s="108"/>
      <c r="C52" s="11" t="s">
        <v>6</v>
      </c>
      <c r="D52" s="11"/>
      <c r="E52" s="11"/>
      <c r="F52" s="11"/>
      <c r="G52" s="11"/>
      <c r="H52" s="11"/>
      <c r="I52" s="11"/>
      <c r="J52" s="11"/>
      <c r="K52" s="121"/>
      <c r="L52" s="37"/>
      <c r="M52" s="67"/>
      <c r="N52" s="51"/>
      <c r="O52" s="48"/>
      <c r="P52" s="42" t="s">
        <v>96</v>
      </c>
      <c r="Q52" s="42"/>
      <c r="R52" s="49"/>
      <c r="S52" s="175">
        <f>+ROUNDUP((S51)*0.3,-3)</f>
        <v>0</v>
      </c>
      <c r="T52" s="553"/>
      <c r="U52" s="66"/>
      <c r="V52" s="66"/>
      <c r="X52" s="7"/>
      <c r="AC52" s="2"/>
    </row>
    <row r="53" spans="1:33" ht="16" customHeight="1" x14ac:dyDescent="0.3">
      <c r="B53" s="108"/>
      <c r="C53" s="516" t="s">
        <v>122</v>
      </c>
      <c r="D53" s="540"/>
      <c r="E53" s="540"/>
      <c r="F53" s="540"/>
      <c r="G53" s="540"/>
      <c r="H53" s="540"/>
      <c r="I53" s="540"/>
      <c r="J53" s="540"/>
      <c r="K53" s="183"/>
      <c r="L53" s="59"/>
      <c r="M53" s="67"/>
      <c r="N53" s="54"/>
      <c r="O53" s="35"/>
      <c r="P53" s="35"/>
      <c r="Q53" s="35"/>
      <c r="R53" s="61" t="s">
        <v>7</v>
      </c>
      <c r="S53" s="176"/>
      <c r="T53" s="430"/>
      <c r="U53" s="66"/>
      <c r="V53" s="66"/>
      <c r="X53" s="7"/>
      <c r="Z53" s="350"/>
      <c r="AC53" s="2"/>
    </row>
    <row r="54" spans="1:33" ht="16" customHeight="1" thickBot="1" x14ac:dyDescent="0.35">
      <c r="B54" s="108"/>
      <c r="D54" s="11"/>
      <c r="E54" s="101" t="s">
        <v>87</v>
      </c>
      <c r="F54" s="11"/>
      <c r="G54" s="32"/>
      <c r="H54" s="11"/>
      <c r="I54" s="11"/>
      <c r="J54" s="32"/>
      <c r="K54" s="183"/>
      <c r="L54" s="11"/>
      <c r="M54" s="67"/>
      <c r="N54" s="54"/>
      <c r="O54" s="178" t="s">
        <v>145</v>
      </c>
      <c r="P54" s="52"/>
      <c r="Q54" s="52"/>
      <c r="R54" s="53"/>
      <c r="S54" s="175">
        <f>'②-1 '!J53</f>
        <v>0</v>
      </c>
      <c r="T54" s="551"/>
      <c r="U54" s="66"/>
      <c r="V54" s="66"/>
      <c r="X54" s="10"/>
      <c r="Z54" s="349"/>
      <c r="AC54" s="2"/>
    </row>
    <row r="55" spans="1:33" ht="16" customHeight="1" thickBot="1" x14ac:dyDescent="0.35">
      <c r="B55" s="108"/>
      <c r="C55" s="173"/>
      <c r="D55" s="173"/>
      <c r="E55" s="558" t="s">
        <v>110</v>
      </c>
      <c r="F55" s="558"/>
      <c r="G55" s="381">
        <f>SUM(G22:G36)</f>
        <v>0</v>
      </c>
      <c r="H55" s="558" t="s">
        <v>111</v>
      </c>
      <c r="I55" s="558"/>
      <c r="J55" s="381">
        <f>SUM(J9:J14)</f>
        <v>0</v>
      </c>
      <c r="K55" s="120"/>
      <c r="L55" s="11"/>
      <c r="M55" s="67"/>
      <c r="N55" s="51"/>
      <c r="O55" s="56"/>
      <c r="P55" s="42" t="s">
        <v>96</v>
      </c>
      <c r="Q55" s="42"/>
      <c r="R55" s="49"/>
      <c r="S55" s="175">
        <f>+ROUNDUP((S54)*0.3,-3)</f>
        <v>0</v>
      </c>
      <c r="T55" s="553"/>
      <c r="U55" s="66"/>
      <c r="V55" s="66"/>
      <c r="Z55" s="354"/>
      <c r="AC55" s="2"/>
    </row>
    <row r="56" spans="1:33" ht="16" customHeight="1" x14ac:dyDescent="0.3">
      <c r="A56" s="8"/>
      <c r="B56" s="112"/>
      <c r="C56" s="524"/>
      <c r="D56" s="524"/>
      <c r="E56" s="537" t="s">
        <v>68</v>
      </c>
      <c r="F56" s="537"/>
      <c r="G56" s="390">
        <f>15-G57</f>
        <v>15</v>
      </c>
      <c r="H56" s="537" t="s">
        <v>119</v>
      </c>
      <c r="I56" s="537"/>
      <c r="J56" s="390">
        <f>6-J57</f>
        <v>6</v>
      </c>
      <c r="K56" s="117"/>
      <c r="L56" s="32"/>
      <c r="M56" s="67"/>
      <c r="N56" s="54"/>
      <c r="O56" s="35"/>
      <c r="P56" s="35"/>
      <c r="Q56" s="35"/>
      <c r="R56" s="61"/>
      <c r="S56" s="241"/>
      <c r="T56" s="434"/>
      <c r="U56" s="66"/>
      <c r="V56" s="66"/>
      <c r="AC56" s="2"/>
    </row>
    <row r="57" spans="1:33" s="8" customFormat="1" ht="16" customHeight="1" x14ac:dyDescent="0.3">
      <c r="B57" s="112"/>
      <c r="C57" s="524"/>
      <c r="D57" s="524"/>
      <c r="E57" s="537" t="s">
        <v>69</v>
      </c>
      <c r="F57" s="537"/>
      <c r="G57" s="383">
        <f>COUNTIF(F22:F36,"○")</f>
        <v>0</v>
      </c>
      <c r="H57" s="537" t="s">
        <v>120</v>
      </c>
      <c r="I57" s="537"/>
      <c r="J57" s="383">
        <f>COUNTIF(I9:I14,"○")</f>
        <v>0</v>
      </c>
      <c r="K57" s="117"/>
      <c r="L57" s="58"/>
      <c r="M57" s="67"/>
      <c r="N57" s="54"/>
      <c r="O57" s="178" t="s">
        <v>184</v>
      </c>
      <c r="P57" s="52"/>
      <c r="Q57" s="52"/>
      <c r="R57" s="53"/>
      <c r="S57" s="175">
        <f>'②-1'!J63</f>
        <v>0</v>
      </c>
      <c r="T57" s="551"/>
      <c r="U57" s="66"/>
      <c r="V57" s="66"/>
      <c r="X57" s="2"/>
      <c r="Y57" s="353"/>
      <c r="Z57" s="2"/>
      <c r="AA57" s="353"/>
      <c r="AB57" s="353"/>
      <c r="AC57" s="353"/>
      <c r="AD57" s="353"/>
      <c r="AE57" s="353"/>
      <c r="AF57" s="353"/>
      <c r="AG57" s="353"/>
    </row>
    <row r="58" spans="1:33" ht="16" customHeight="1" x14ac:dyDescent="0.3">
      <c r="B58" s="108"/>
      <c r="C58" s="263"/>
      <c r="D58" s="263"/>
      <c r="E58" s="511" t="s">
        <v>125</v>
      </c>
      <c r="F58" s="538"/>
      <c r="G58" s="538"/>
      <c r="H58" s="538"/>
      <c r="I58" s="539"/>
      <c r="J58" s="389">
        <f>G55+J55</f>
        <v>0</v>
      </c>
      <c r="K58" s="120"/>
      <c r="L58" s="37"/>
      <c r="M58" s="67"/>
      <c r="N58" s="54"/>
      <c r="O58" s="56"/>
      <c r="P58" s="42" t="s">
        <v>96</v>
      </c>
      <c r="Q58" s="42"/>
      <c r="R58" s="49"/>
      <c r="S58" s="175">
        <f>+ROUNDUP((S57)*0.3,-3)</f>
        <v>0</v>
      </c>
      <c r="T58" s="553"/>
      <c r="U58" s="295"/>
      <c r="V58" s="295"/>
      <c r="AC58" s="2"/>
    </row>
    <row r="59" spans="1:33" ht="16" customHeight="1" x14ac:dyDescent="0.3">
      <c r="B59" s="108"/>
      <c r="C59" s="263"/>
      <c r="D59" s="263"/>
      <c r="E59" s="559" t="s">
        <v>126</v>
      </c>
      <c r="F59" s="560"/>
      <c r="G59" s="560"/>
      <c r="H59" s="560"/>
      <c r="I59" s="560"/>
      <c r="J59" s="389">
        <f>G56+J56</f>
        <v>21</v>
      </c>
      <c r="K59" s="120"/>
      <c r="L59" s="37"/>
      <c r="M59" s="423"/>
      <c r="N59" s="422"/>
      <c r="O59" s="226"/>
      <c r="P59" s="226"/>
      <c r="Q59" s="226"/>
      <c r="R59" s="229"/>
      <c r="S59" s="421"/>
      <c r="T59" s="435"/>
      <c r="U59" s="66"/>
      <c r="V59" s="295"/>
      <c r="X59" s="358"/>
      <c r="AC59" s="2"/>
    </row>
    <row r="60" spans="1:33" s="8" customFormat="1" ht="16" customHeight="1" x14ac:dyDescent="0.3">
      <c r="A60" s="1"/>
      <c r="B60" s="108"/>
      <c r="C60" s="263"/>
      <c r="D60" s="263"/>
      <c r="E60" s="559" t="s">
        <v>70</v>
      </c>
      <c r="F60" s="560"/>
      <c r="G60" s="560"/>
      <c r="H60" s="560"/>
      <c r="I60" s="560"/>
      <c r="J60" s="389">
        <f>ROUNDUP(J58/J59,0)</f>
        <v>0</v>
      </c>
      <c r="K60" s="172" t="s">
        <v>149</v>
      </c>
      <c r="L60" s="58"/>
      <c r="M60" s="67"/>
      <c r="N60" s="422"/>
      <c r="O60" s="178" t="s">
        <v>156</v>
      </c>
      <c r="P60" s="52"/>
      <c r="Q60" s="52"/>
      <c r="R60" s="53"/>
      <c r="S60" s="175">
        <f>'②-1'!U63</f>
        <v>0</v>
      </c>
      <c r="T60" s="551"/>
      <c r="U60" s="295"/>
      <c r="V60" s="425"/>
      <c r="X60" s="2"/>
      <c r="Y60" s="353"/>
      <c r="Z60" s="2"/>
      <c r="AA60" s="353"/>
      <c r="AB60" s="353"/>
      <c r="AC60" s="353"/>
      <c r="AD60" s="353"/>
      <c r="AE60" s="353"/>
      <c r="AF60" s="353"/>
      <c r="AG60" s="353"/>
    </row>
    <row r="61" spans="1:33" ht="16" customHeight="1" thickBot="1" x14ac:dyDescent="0.35">
      <c r="A61" s="8"/>
      <c r="B61" s="124"/>
      <c r="C61" s="125"/>
      <c r="D61" s="125"/>
      <c r="E61" s="125"/>
      <c r="F61" s="125"/>
      <c r="G61" s="126"/>
      <c r="H61" s="125"/>
      <c r="I61" s="125"/>
      <c r="J61" s="126" t="s">
        <v>8</v>
      </c>
      <c r="K61" s="301"/>
      <c r="L61" s="32"/>
      <c r="M61" s="420"/>
      <c r="N61" s="54"/>
      <c r="O61" s="54"/>
      <c r="P61" s="42" t="s">
        <v>96</v>
      </c>
      <c r="Q61" s="35"/>
      <c r="R61" s="55"/>
      <c r="S61" s="233">
        <f>+ROUNDUP((S60)*0.3,-3)</f>
        <v>0</v>
      </c>
      <c r="T61" s="553"/>
      <c r="U61" s="66"/>
      <c r="V61" s="295"/>
      <c r="AC61" s="2"/>
    </row>
    <row r="62" spans="1:33" s="8" customFormat="1" ht="13.5" customHeight="1" x14ac:dyDescent="0.3">
      <c r="A62" s="1"/>
      <c r="B62" s="1"/>
      <c r="C62" s="1"/>
      <c r="D62" s="1"/>
      <c r="E62" s="1"/>
      <c r="F62" s="1"/>
      <c r="G62" s="11"/>
      <c r="H62" s="1"/>
      <c r="I62" s="1"/>
      <c r="J62" s="11"/>
      <c r="K62" s="11"/>
      <c r="L62" s="37"/>
      <c r="M62" s="67"/>
      <c r="N62" s="54"/>
      <c r="O62" s="226"/>
      <c r="P62" s="226"/>
      <c r="Q62" s="226"/>
      <c r="R62" s="229"/>
      <c r="S62" s="230"/>
      <c r="T62" s="436"/>
      <c r="U62" s="295"/>
      <c r="V62" s="295"/>
      <c r="X62" s="2"/>
      <c r="Y62" s="353"/>
      <c r="Z62" s="2"/>
      <c r="AA62" s="353"/>
      <c r="AB62" s="353"/>
      <c r="AC62" s="353"/>
      <c r="AD62" s="353"/>
      <c r="AE62" s="353"/>
      <c r="AF62" s="353"/>
      <c r="AG62" s="353"/>
    </row>
    <row r="63" spans="1:33" ht="15" x14ac:dyDescent="0.3">
      <c r="L63" s="11"/>
      <c r="M63" s="422"/>
      <c r="N63" s="422"/>
      <c r="O63" s="178" t="s">
        <v>185</v>
      </c>
      <c r="P63" s="52"/>
      <c r="Q63" s="52"/>
      <c r="R63" s="53"/>
      <c r="S63" s="175">
        <f>'②-1 '!J63</f>
        <v>0</v>
      </c>
      <c r="T63" s="551"/>
      <c r="U63" s="295"/>
      <c r="V63" s="295"/>
      <c r="AB63" s="347"/>
      <c r="AC63" s="2"/>
    </row>
    <row r="64" spans="1:33" ht="15" x14ac:dyDescent="0.3">
      <c r="L64" s="11"/>
      <c r="M64" s="422"/>
      <c r="N64" s="422"/>
      <c r="O64" s="54"/>
      <c r="P64" s="42" t="s">
        <v>96</v>
      </c>
      <c r="Q64" s="35"/>
      <c r="R64" s="55"/>
      <c r="S64" s="233">
        <f>+ROUNDUP((S63)*0.3,-3)</f>
        <v>0</v>
      </c>
      <c r="T64" s="553"/>
      <c r="U64" s="295"/>
      <c r="V64" s="295"/>
      <c r="X64" s="357"/>
      <c r="Z64" s="357"/>
      <c r="AB64" s="347"/>
      <c r="AC64" s="2"/>
    </row>
    <row r="65" spans="13:29" ht="15" x14ac:dyDescent="0.3">
      <c r="M65" s="422"/>
      <c r="N65" s="422"/>
      <c r="O65" s="226"/>
      <c r="P65" s="297"/>
      <c r="Q65" s="297"/>
      <c r="R65" s="298"/>
      <c r="S65" s="230"/>
      <c r="T65" s="291"/>
      <c r="U65" s="295"/>
      <c r="V65" s="295"/>
      <c r="X65" s="29"/>
      <c r="Z65" s="29"/>
      <c r="AC65" s="347"/>
    </row>
    <row r="66" spans="13:29" ht="15" x14ac:dyDescent="0.3">
      <c r="M66" s="296"/>
      <c r="N66" s="291"/>
      <c r="O66" s="226"/>
      <c r="P66" s="226"/>
      <c r="Q66" s="226"/>
      <c r="R66" s="427"/>
      <c r="S66" s="230"/>
      <c r="T66" s="291"/>
      <c r="U66" s="291"/>
      <c r="V66" s="424"/>
      <c r="X66" s="358"/>
      <c r="Z66" s="358"/>
      <c r="AC66" s="347"/>
    </row>
    <row r="67" spans="13:29" ht="15" x14ac:dyDescent="0.3">
      <c r="M67" s="426"/>
      <c r="N67" s="426"/>
      <c r="O67" s="52"/>
      <c r="P67" s="428"/>
      <c r="Q67" s="428"/>
      <c r="R67" s="429"/>
      <c r="S67" s="227"/>
      <c r="T67" s="426"/>
      <c r="U67" s="426"/>
      <c r="V67" s="426"/>
      <c r="X67" s="29"/>
      <c r="Z67" s="29"/>
      <c r="AC67" s="347"/>
    </row>
    <row r="68" spans="13:29" x14ac:dyDescent="0.3">
      <c r="R68" s="17"/>
      <c r="T68" s="1"/>
      <c r="V68" s="11"/>
      <c r="AC68" s="347"/>
    </row>
    <row r="69" spans="13:29" x14ac:dyDescent="0.3">
      <c r="R69" s="17"/>
      <c r="T69" s="1"/>
      <c r="AC69" s="347"/>
    </row>
    <row r="70" spans="13:29" x14ac:dyDescent="0.3">
      <c r="S70" s="11"/>
      <c r="T70" s="1"/>
      <c r="AC70" s="347"/>
    </row>
    <row r="71" spans="13:29" x14ac:dyDescent="0.3">
      <c r="O71" s="1"/>
      <c r="S71" s="11"/>
      <c r="AC71" s="347"/>
    </row>
    <row r="72" spans="13:29" x14ac:dyDescent="0.3">
      <c r="O72" s="1"/>
      <c r="S72" s="11"/>
      <c r="Z72" s="29"/>
      <c r="AC72" s="347"/>
    </row>
    <row r="73" spans="13:29" x14ac:dyDescent="0.3">
      <c r="O73" s="1"/>
      <c r="AC73" s="347"/>
    </row>
    <row r="74" spans="13:29" x14ac:dyDescent="0.3">
      <c r="AC74" s="347"/>
    </row>
    <row r="75" spans="13:29" x14ac:dyDescent="0.3">
      <c r="X75" s="357"/>
      <c r="Z75" s="357"/>
      <c r="AC75" s="347"/>
    </row>
    <row r="76" spans="13:29" x14ac:dyDescent="0.3">
      <c r="X76" s="29"/>
      <c r="Z76" s="29"/>
      <c r="AC76" s="347"/>
    </row>
    <row r="77" spans="13:29" x14ac:dyDescent="0.3">
      <c r="X77" s="358"/>
      <c r="Z77" s="358"/>
      <c r="AC77" s="360"/>
    </row>
    <row r="78" spans="13:29" x14ac:dyDescent="0.3">
      <c r="X78" s="29"/>
      <c r="AC78" s="360"/>
    </row>
    <row r="79" spans="13:29" x14ac:dyDescent="0.3">
      <c r="AC79" s="360"/>
    </row>
    <row r="80" spans="13:29" x14ac:dyDescent="0.3">
      <c r="AC80" s="360"/>
    </row>
    <row r="81" spans="29:29" x14ac:dyDescent="0.3">
      <c r="AC81" s="360"/>
    </row>
    <row r="82" spans="29:29" x14ac:dyDescent="0.3">
      <c r="AC82" s="360"/>
    </row>
    <row r="83" spans="29:29" x14ac:dyDescent="0.3">
      <c r="AC83" s="360"/>
    </row>
    <row r="84" spans="29:29" x14ac:dyDescent="0.3">
      <c r="AC84" s="360"/>
    </row>
    <row r="85" spans="29:29" x14ac:dyDescent="0.3">
      <c r="AC85" s="360"/>
    </row>
    <row r="86" spans="29:29" x14ac:dyDescent="0.3">
      <c r="AC86" s="360"/>
    </row>
    <row r="87" spans="29:29" x14ac:dyDescent="0.3">
      <c r="AC87" s="360"/>
    </row>
    <row r="88" spans="29:29" x14ac:dyDescent="0.3">
      <c r="AC88" s="360"/>
    </row>
    <row r="89" spans="29:29" x14ac:dyDescent="0.3">
      <c r="AC89" s="360"/>
    </row>
    <row r="90" spans="29:29" x14ac:dyDescent="0.3">
      <c r="AC90" s="360"/>
    </row>
    <row r="91" spans="29:29" x14ac:dyDescent="0.3">
      <c r="AC91" s="360"/>
    </row>
    <row r="92" spans="29:29" x14ac:dyDescent="0.3">
      <c r="AC92" s="360"/>
    </row>
    <row r="93" spans="29:29" x14ac:dyDescent="0.3">
      <c r="AC93" s="360"/>
    </row>
    <row r="94" spans="29:29" x14ac:dyDescent="0.3">
      <c r="AC94" s="360"/>
    </row>
    <row r="95" spans="29:29" x14ac:dyDescent="0.3">
      <c r="AC95" s="360"/>
    </row>
    <row r="96" spans="29:29" x14ac:dyDescent="0.3">
      <c r="AC96" s="360"/>
    </row>
    <row r="97" spans="29:29" x14ac:dyDescent="0.3">
      <c r="AC97" s="360"/>
    </row>
    <row r="98" spans="29:29" x14ac:dyDescent="0.3">
      <c r="AC98" s="360"/>
    </row>
    <row r="99" spans="29:29" x14ac:dyDescent="0.3">
      <c r="AC99" s="360"/>
    </row>
    <row r="100" spans="29:29" x14ac:dyDescent="0.3">
      <c r="AC100" s="360"/>
    </row>
    <row r="101" spans="29:29" x14ac:dyDescent="0.3">
      <c r="AC101" s="360"/>
    </row>
    <row r="102" spans="29:29" x14ac:dyDescent="0.3">
      <c r="AC102" s="360"/>
    </row>
    <row r="103" spans="29:29" x14ac:dyDescent="0.3">
      <c r="AC103" s="360"/>
    </row>
    <row r="104" spans="29:29" x14ac:dyDescent="0.3">
      <c r="AC104" s="360"/>
    </row>
    <row r="105" spans="29:29" x14ac:dyDescent="0.3">
      <c r="AC105" s="360"/>
    </row>
    <row r="106" spans="29:29" x14ac:dyDescent="0.3">
      <c r="AC106" s="360"/>
    </row>
    <row r="107" spans="29:29" x14ac:dyDescent="0.3">
      <c r="AC107" s="360"/>
    </row>
    <row r="108" spans="29:29" x14ac:dyDescent="0.3">
      <c r="AC108" s="360"/>
    </row>
    <row r="109" spans="29:29" x14ac:dyDescent="0.3">
      <c r="AC109" s="360"/>
    </row>
    <row r="110" spans="29:29" x14ac:dyDescent="0.3">
      <c r="AC110" s="360"/>
    </row>
    <row r="111" spans="29:29" x14ac:dyDescent="0.3">
      <c r="AC111" s="360"/>
    </row>
    <row r="112" spans="29:29" x14ac:dyDescent="0.3">
      <c r="AC112" s="360"/>
    </row>
    <row r="113" spans="29:29" x14ac:dyDescent="0.3">
      <c r="AC113" s="360"/>
    </row>
    <row r="114" spans="29:29" x14ac:dyDescent="0.3">
      <c r="AC114" s="360"/>
    </row>
    <row r="115" spans="29:29" x14ac:dyDescent="0.3">
      <c r="AC115" s="360"/>
    </row>
    <row r="116" spans="29:29" x14ac:dyDescent="0.3">
      <c r="AC116" s="360"/>
    </row>
    <row r="117" spans="29:29" x14ac:dyDescent="0.3">
      <c r="AC117" s="360"/>
    </row>
    <row r="118" spans="29:29" x14ac:dyDescent="0.3">
      <c r="AC118" s="360"/>
    </row>
    <row r="119" spans="29:29" x14ac:dyDescent="0.3">
      <c r="AC119" s="360"/>
    </row>
    <row r="120" spans="29:29" x14ac:dyDescent="0.3">
      <c r="AC120" s="360"/>
    </row>
    <row r="121" spans="29:29" x14ac:dyDescent="0.3">
      <c r="AC121" s="360"/>
    </row>
    <row r="122" spans="29:29" x14ac:dyDescent="0.3">
      <c r="AC122" s="360"/>
    </row>
    <row r="123" spans="29:29" x14ac:dyDescent="0.3">
      <c r="AC123" s="360"/>
    </row>
    <row r="124" spans="29:29" x14ac:dyDescent="0.3">
      <c r="AC124" s="360"/>
    </row>
    <row r="125" spans="29:29" x14ac:dyDescent="0.3">
      <c r="AC125" s="360"/>
    </row>
    <row r="126" spans="29:29" x14ac:dyDescent="0.3">
      <c r="AC126" s="360"/>
    </row>
    <row r="127" spans="29:29" x14ac:dyDescent="0.3">
      <c r="AC127" s="360"/>
    </row>
    <row r="128" spans="29:29" x14ac:dyDescent="0.3">
      <c r="AC128" s="360"/>
    </row>
    <row r="129" spans="29:29" x14ac:dyDescent="0.3">
      <c r="AC129" s="360"/>
    </row>
    <row r="130" spans="29:29" x14ac:dyDescent="0.3">
      <c r="AC130" s="360"/>
    </row>
    <row r="131" spans="29:29" x14ac:dyDescent="0.3">
      <c r="AC131" s="360"/>
    </row>
    <row r="132" spans="29:29" x14ac:dyDescent="0.3">
      <c r="AC132" s="360"/>
    </row>
    <row r="133" spans="29:29" x14ac:dyDescent="0.3">
      <c r="AC133" s="360"/>
    </row>
    <row r="134" spans="29:29" x14ac:dyDescent="0.3">
      <c r="AC134" s="360"/>
    </row>
    <row r="135" spans="29:29" x14ac:dyDescent="0.3">
      <c r="AC135" s="360"/>
    </row>
    <row r="136" spans="29:29" x14ac:dyDescent="0.3">
      <c r="AC136" s="360"/>
    </row>
    <row r="137" spans="29:29" x14ac:dyDescent="0.3">
      <c r="AC137" s="360"/>
    </row>
    <row r="138" spans="29:29" x14ac:dyDescent="0.3">
      <c r="AC138" s="360"/>
    </row>
    <row r="139" spans="29:29" x14ac:dyDescent="0.3">
      <c r="AC139" s="360"/>
    </row>
    <row r="140" spans="29:29" x14ac:dyDescent="0.3">
      <c r="AC140" s="360"/>
    </row>
    <row r="141" spans="29:29" x14ac:dyDescent="0.3">
      <c r="AC141" s="360"/>
    </row>
    <row r="142" spans="29:29" x14ac:dyDescent="0.3">
      <c r="AC142" s="360"/>
    </row>
    <row r="143" spans="29:29" x14ac:dyDescent="0.3">
      <c r="AC143" s="360"/>
    </row>
    <row r="144" spans="29:29" x14ac:dyDescent="0.3">
      <c r="AC144" s="360"/>
    </row>
    <row r="145" spans="29:29" x14ac:dyDescent="0.3">
      <c r="AC145" s="360"/>
    </row>
  </sheetData>
  <sheetProtection algorithmName="SHA-512" hashValue="NH1KyHFXTQIg5UcZ7ryLZdh2m/HYmpEfLMU3MO/bW0FnUavA3Vf2sE87l7vUaXLfsAaCO8JvyIkdzNZi1EPLNw==" saltValue="X/UfzZ0OzMrL4wWjubNcJw==" spinCount="100000" sheet="1" objects="1" scenarios="1"/>
  <mergeCells count="41">
    <mergeCell ref="T63:T64"/>
    <mergeCell ref="T60:T61"/>
    <mergeCell ref="H46:I46"/>
    <mergeCell ref="T28:T30"/>
    <mergeCell ref="T51:T52"/>
    <mergeCell ref="T54:T55"/>
    <mergeCell ref="T57:T58"/>
    <mergeCell ref="H47:I47"/>
    <mergeCell ref="H55:I55"/>
    <mergeCell ref="H56:I56"/>
    <mergeCell ref="H57:I57"/>
    <mergeCell ref="E50:I50"/>
    <mergeCell ref="E60:I60"/>
    <mergeCell ref="E58:I58"/>
    <mergeCell ref="E59:I59"/>
    <mergeCell ref="T48:T49"/>
    <mergeCell ref="C57:D57"/>
    <mergeCell ref="E45:F45"/>
    <mergeCell ref="C56:D56"/>
    <mergeCell ref="E49:I49"/>
    <mergeCell ref="E48:I48"/>
    <mergeCell ref="C53:J53"/>
    <mergeCell ref="C46:D46"/>
    <mergeCell ref="C47:D47"/>
    <mergeCell ref="E46:F46"/>
    <mergeCell ref="E47:F47"/>
    <mergeCell ref="E56:F56"/>
    <mergeCell ref="E57:F57"/>
    <mergeCell ref="E55:F55"/>
    <mergeCell ref="A1:S1"/>
    <mergeCell ref="H7:J7"/>
    <mergeCell ref="H45:I45"/>
    <mergeCell ref="N42:T44"/>
    <mergeCell ref="C7:D7"/>
    <mergeCell ref="E7:G7"/>
    <mergeCell ref="T24:T26"/>
    <mergeCell ref="C45:D45"/>
    <mergeCell ref="T32:T34"/>
    <mergeCell ref="T36:T38"/>
    <mergeCell ref="T16:T18"/>
    <mergeCell ref="T20:T22"/>
  </mergeCells>
  <phoneticPr fontId="1"/>
  <conditionalFormatting sqref="E9:E36">
    <cfRule type="expression" dxfId="187" priority="12">
      <formula>TEXT(E9,"aaa")="土"</formula>
    </cfRule>
  </conditionalFormatting>
  <conditionalFormatting sqref="E9:E36">
    <cfRule type="expression" dxfId="186" priority="11">
      <formula>TEXT(E9,"aaa")="日"</formula>
    </cfRule>
  </conditionalFormatting>
  <conditionalFormatting sqref="H9:H39">
    <cfRule type="expression" dxfId="185" priority="10">
      <formula>TEXT(H9,"aaa")="土"</formula>
    </cfRule>
  </conditionalFormatting>
  <conditionalFormatting sqref="H9:H39">
    <cfRule type="expression" dxfId="184" priority="9">
      <formula>TEXT(H9,"aaa")="日"</formula>
    </cfRule>
  </conditionalFormatting>
  <conditionalFormatting sqref="H38">
    <cfRule type="expression" dxfId="183" priority="8">
      <formula>TEXT(H38,"aaa")="土"</formula>
    </cfRule>
  </conditionalFormatting>
  <conditionalFormatting sqref="H38">
    <cfRule type="expression" dxfId="182" priority="7">
      <formula>TEXT(H38,"aaa")="日"</formula>
    </cfRule>
  </conditionalFormatting>
  <conditionalFormatting sqref="H37">
    <cfRule type="expression" dxfId="181" priority="4">
      <formula>TEXT(H37,"aaa")="土"</formula>
    </cfRule>
  </conditionalFormatting>
  <conditionalFormatting sqref="H37">
    <cfRule type="expression" dxfId="180" priority="3">
      <formula>TEXT(H37,"aaa")="日"</formula>
    </cfRule>
  </conditionalFormatting>
  <conditionalFormatting sqref="H39">
    <cfRule type="expression" dxfId="179" priority="2">
      <formula>TEXT(H39,"aaa")="土"</formula>
    </cfRule>
  </conditionalFormatting>
  <conditionalFormatting sqref="H39">
    <cfRule type="expression" dxfId="178" priority="1">
      <formula>TEXT(H39,"aaa")="日"</formula>
    </cfRule>
  </conditionalFormatting>
  <conditionalFormatting sqref="E9:E36 H9:H39">
    <cfRule type="expression" dxfId="177" priority="1518">
      <formula>COUNTIF($AM$9:$AM$127,$P9)</formula>
    </cfRule>
  </conditionalFormatting>
  <dataValidations count="2">
    <dataValidation type="list" allowBlank="1" showInputMessage="1" showErrorMessage="1" sqref="D9:D38 I9:I39 F9:F36">
      <formula1>"○"</formula1>
    </dataValidation>
    <dataValidation type="list" allowBlank="1" showInputMessage="1" showErrorMessage="1" sqref="T24:T26 T32:T34 T36 T39:T40 T28:T30 T60 T54 T51 T57 T45 T16:T18 T20:T22 T48 T62:T63 T65">
      <formula1>"レ"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portrait" r:id="rId1"/>
  <colBreaks count="1" manualBreakCount="1">
    <brk id="2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66FFFF"/>
  </sheetPr>
  <dimension ref="A1:AU105"/>
  <sheetViews>
    <sheetView showGridLines="0" view="pageBreakPreview" topLeftCell="L1" zoomScale="85" zoomScaleNormal="55" zoomScaleSheetLayoutView="85" workbookViewId="0">
      <selection activeCell="AM9" sqref="AM9:AN21"/>
    </sheetView>
  </sheetViews>
  <sheetFormatPr defaultColWidth="9" defaultRowHeight="13.5" x14ac:dyDescent="0.3"/>
  <cols>
    <col min="1" max="1" width="1.25" style="1" customWidth="1"/>
    <col min="2" max="2" width="9.58203125" style="1" customWidth="1"/>
    <col min="3" max="3" width="3.5" style="1" customWidth="1"/>
    <col min="4" max="4" width="10.5" style="1" customWidth="1"/>
    <col min="5" max="5" width="9.58203125" style="1" customWidth="1"/>
    <col min="6" max="6" width="3.5" style="1" customWidth="1"/>
    <col min="7" max="7" width="10.5" style="1" customWidth="1"/>
    <col min="8" max="8" width="9.58203125" style="1" customWidth="1"/>
    <col min="9" max="9" width="3.5" style="1" customWidth="1"/>
    <col min="10" max="10" width="10.5" style="1" customWidth="1"/>
    <col min="11" max="11" width="9.58203125" style="1" customWidth="1"/>
    <col min="12" max="12" width="3.5" style="1" customWidth="1"/>
    <col min="13" max="13" width="10.5" style="1" customWidth="1"/>
    <col min="14" max="14" width="9.58203125" style="1" customWidth="1"/>
    <col min="15" max="15" width="3.5" style="1" customWidth="1"/>
    <col min="16" max="16" width="10.5" style="1" customWidth="1"/>
    <col min="17" max="17" width="9.58203125" style="1" customWidth="1"/>
    <col min="18" max="18" width="3.5" style="1" customWidth="1"/>
    <col min="19" max="19" width="10.5" style="1" customWidth="1"/>
    <col min="20" max="20" width="9.58203125" style="1" customWidth="1"/>
    <col min="21" max="21" width="3.5" style="1" customWidth="1"/>
    <col min="22" max="22" width="11.5" style="1" customWidth="1"/>
    <col min="23" max="23" width="9.58203125" style="1" customWidth="1"/>
    <col min="24" max="24" width="3.5" style="1" customWidth="1"/>
    <col min="25" max="25" width="10.5" style="1" customWidth="1"/>
    <col min="26" max="26" width="9.58203125" style="1" customWidth="1"/>
    <col min="27" max="27" width="3.5" style="1" customWidth="1"/>
    <col min="28" max="28" width="10.5" style="1" customWidth="1"/>
    <col min="29" max="29" width="9.58203125" style="1" customWidth="1"/>
    <col min="30" max="30" width="3.5" style="1" customWidth="1"/>
    <col min="31" max="31" width="10.5" style="1" customWidth="1"/>
    <col min="32" max="32" width="9.58203125" style="1" customWidth="1"/>
    <col min="33" max="33" width="3.5" style="1" customWidth="1"/>
    <col min="34" max="34" width="10.5" style="1" customWidth="1"/>
    <col min="35" max="35" width="9.58203125" style="1" customWidth="1"/>
    <col min="36" max="36" width="3.5" style="1" customWidth="1"/>
    <col min="37" max="37" width="10.5" style="1" customWidth="1"/>
    <col min="38" max="38" width="9.58203125" style="1" customWidth="1"/>
    <col min="39" max="39" width="3.5" style="1" customWidth="1"/>
    <col min="40" max="40" width="10.5" style="1" customWidth="1"/>
    <col min="41" max="41" width="4.58203125" style="1" customWidth="1"/>
    <col min="42" max="44" width="9.58203125" style="1" customWidth="1"/>
    <col min="45" max="16384" width="9" style="1"/>
  </cols>
  <sheetData>
    <row r="1" spans="2:47" ht="24.65" customHeight="1" x14ac:dyDescent="0.3">
      <c r="C1" s="201" t="s">
        <v>29</v>
      </c>
      <c r="I1" s="202" t="s">
        <v>30</v>
      </c>
      <c r="R1" s="6"/>
      <c r="V1" s="240" t="s">
        <v>55</v>
      </c>
      <c r="X1" s="201" t="s">
        <v>45</v>
      </c>
      <c r="AD1" s="202" t="s">
        <v>30</v>
      </c>
      <c r="AM1" s="81"/>
      <c r="AR1" s="240" t="s">
        <v>55</v>
      </c>
    </row>
    <row r="2" spans="2:47" ht="5.5" customHeight="1" x14ac:dyDescent="0.3"/>
    <row r="3" spans="2:47" ht="25" customHeight="1" thickBot="1" x14ac:dyDescent="0.35">
      <c r="E3" s="3"/>
      <c r="F3" s="3"/>
      <c r="G3" s="203" t="s">
        <v>31</v>
      </c>
      <c r="H3" s="24"/>
      <c r="I3" s="24"/>
      <c r="J3" s="2"/>
      <c r="K3" s="4"/>
      <c r="L3" s="4"/>
      <c r="M3" s="3"/>
      <c r="N3" s="99" t="s">
        <v>1</v>
      </c>
      <c r="O3" s="99"/>
      <c r="P3" s="204"/>
      <c r="Q3" s="205"/>
      <c r="R3" s="205"/>
      <c r="S3" s="205"/>
      <c r="T3" s="205"/>
      <c r="U3" s="205"/>
      <c r="V3" s="205"/>
      <c r="W3" s="4"/>
      <c r="X3" s="24"/>
      <c r="Y3" s="3"/>
      <c r="AA3" s="4"/>
      <c r="AC3" s="2"/>
      <c r="AD3" s="2"/>
      <c r="AE3" s="2"/>
      <c r="AF3" s="2"/>
      <c r="AG3" s="2"/>
      <c r="AH3" s="2"/>
      <c r="AI3" s="99" t="s">
        <v>1</v>
      </c>
      <c r="AJ3" s="99"/>
      <c r="AK3" s="204"/>
      <c r="AL3" s="205"/>
      <c r="AM3" s="205"/>
      <c r="AN3" s="205"/>
      <c r="AO3" s="205"/>
      <c r="AP3" s="205"/>
      <c r="AQ3" s="205"/>
      <c r="AR3" s="205"/>
      <c r="AU3" s="239"/>
    </row>
    <row r="4" spans="2:47" ht="6" customHeight="1" thickTop="1" x14ac:dyDescent="0.3">
      <c r="B4" s="4"/>
      <c r="C4" s="4"/>
      <c r="D4" s="3"/>
      <c r="E4" s="3"/>
      <c r="F4" s="3"/>
      <c r="G4" s="2"/>
      <c r="H4" s="24"/>
      <c r="I4" s="24"/>
      <c r="J4" s="2"/>
      <c r="K4" s="4"/>
      <c r="L4" s="4"/>
      <c r="M4" s="3"/>
      <c r="N4" s="3"/>
      <c r="O4" s="3"/>
      <c r="P4" s="206"/>
      <c r="Q4" s="206"/>
      <c r="R4" s="206"/>
      <c r="S4" s="206"/>
      <c r="T4" s="206"/>
      <c r="U4" s="206"/>
      <c r="V4" s="206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2:47" ht="18" customHeight="1" x14ac:dyDescent="0.3">
      <c r="B5" s="4">
        <v>2021</v>
      </c>
      <c r="C5" s="4"/>
      <c r="D5" s="3" t="s">
        <v>32</v>
      </c>
      <c r="E5" s="2"/>
      <c r="F5" s="2"/>
      <c r="G5" s="2"/>
      <c r="H5" s="207"/>
      <c r="I5" s="2"/>
      <c r="J5" s="2"/>
      <c r="K5" s="4"/>
      <c r="L5" s="4"/>
      <c r="M5" s="3"/>
      <c r="Q5" s="4"/>
      <c r="R5" s="24"/>
      <c r="S5" s="3"/>
      <c r="T5" s="206"/>
      <c r="U5" s="206"/>
      <c r="V5" s="206"/>
      <c r="W5" s="4">
        <v>2021</v>
      </c>
      <c r="X5" s="24"/>
      <c r="Y5" s="3" t="s">
        <v>32</v>
      </c>
      <c r="Z5" s="207"/>
      <c r="AA5" s="207"/>
      <c r="AB5" s="207"/>
      <c r="AC5" s="207"/>
      <c r="AD5" s="207"/>
      <c r="AE5" s="207"/>
      <c r="AF5" s="207"/>
      <c r="AG5" s="207"/>
      <c r="AH5" s="207"/>
      <c r="AI5" s="4">
        <v>2022</v>
      </c>
      <c r="AJ5" s="24"/>
      <c r="AK5" s="3" t="s">
        <v>195</v>
      </c>
      <c r="AL5" s="207"/>
      <c r="AM5" s="207"/>
      <c r="AN5" s="207"/>
      <c r="AO5" s="207"/>
      <c r="AP5" s="207"/>
      <c r="AQ5" s="207"/>
      <c r="AR5" s="207"/>
    </row>
    <row r="6" spans="2:47" ht="3.65" customHeight="1" x14ac:dyDescent="0.3">
      <c r="B6" s="23"/>
      <c r="C6" s="23"/>
      <c r="D6" s="207"/>
      <c r="E6" s="2"/>
      <c r="F6" s="2"/>
      <c r="G6" s="2"/>
      <c r="H6" s="207"/>
      <c r="I6" s="2"/>
      <c r="J6" s="2"/>
      <c r="K6" s="4"/>
      <c r="L6" s="4"/>
      <c r="M6" s="3"/>
      <c r="N6" s="208"/>
      <c r="O6" s="208"/>
      <c r="P6" s="206"/>
      <c r="Q6" s="206"/>
      <c r="R6" s="206"/>
      <c r="S6" s="206"/>
      <c r="T6" s="206"/>
      <c r="U6" s="206"/>
      <c r="V6" s="206"/>
      <c r="W6" s="207"/>
      <c r="X6" s="2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</row>
    <row r="7" spans="2:47" s="6" customFormat="1" ht="20.149999999999999" customHeight="1" x14ac:dyDescent="0.3">
      <c r="B7" s="561">
        <f>DATE(2021,2,1)</f>
        <v>44228</v>
      </c>
      <c r="C7" s="562"/>
      <c r="D7" s="562"/>
      <c r="E7" s="563">
        <f>DATE(YEAR(B7),MONTH(B7)+1,DAY(B7))</f>
        <v>44256</v>
      </c>
      <c r="F7" s="531"/>
      <c r="G7" s="531"/>
      <c r="H7" s="563">
        <f>DATE(YEAR(E7),MONTH(E7)+1,DAY(E7))</f>
        <v>44287</v>
      </c>
      <c r="I7" s="531"/>
      <c r="J7" s="531"/>
      <c r="K7" s="563">
        <f>DATE(YEAR(H7),MONTH(H7)+1,DAY(H7))</f>
        <v>44317</v>
      </c>
      <c r="L7" s="531"/>
      <c r="M7" s="531"/>
      <c r="N7" s="563">
        <f>DATE(YEAR(K7),MONTH(K7)+1,DAY(K7))</f>
        <v>44348</v>
      </c>
      <c r="O7" s="531"/>
      <c r="P7" s="532"/>
      <c r="Q7" s="531">
        <f>DATE(YEAR(N7),MONTH(N7)+1,DAY(N7))</f>
        <v>44378</v>
      </c>
      <c r="R7" s="531"/>
      <c r="S7" s="531"/>
      <c r="T7" s="563">
        <f>DATE(YEAR(Q7),MONTH(Q7)+1,DAY(Q7))</f>
        <v>44409</v>
      </c>
      <c r="U7" s="531"/>
      <c r="V7" s="532"/>
      <c r="W7" s="563">
        <f>DATE(YEAR(T7),MONTH(T7)+1,DAY(T7))</f>
        <v>44440</v>
      </c>
      <c r="X7" s="531"/>
      <c r="Y7" s="531"/>
      <c r="Z7" s="563">
        <f>DATE(YEAR(W7),MONTH(W7)+1,DAY(W7))</f>
        <v>44470</v>
      </c>
      <c r="AA7" s="531"/>
      <c r="AB7" s="531"/>
      <c r="AC7" s="563">
        <f>DATE(YEAR(Z7),MONTH(Z7)+1,DAY(Z7))</f>
        <v>44501</v>
      </c>
      <c r="AD7" s="531"/>
      <c r="AE7" s="531"/>
      <c r="AF7" s="563">
        <f>DATE(YEAR(AC7),MONTH(AC7)+1,DAY(AC7))</f>
        <v>44531</v>
      </c>
      <c r="AG7" s="531"/>
      <c r="AH7" s="532"/>
      <c r="AI7" s="563">
        <f>DATE(YEAR(AF7),MONTH(AF7)+1,DAY(AF7))</f>
        <v>44562</v>
      </c>
      <c r="AJ7" s="531"/>
      <c r="AK7" s="564"/>
      <c r="AL7" s="563">
        <f>DATE(YEAR(AI7),MONTH(AI7)+1,DAY(AI7))</f>
        <v>44593</v>
      </c>
      <c r="AM7" s="531"/>
      <c r="AN7" s="564"/>
    </row>
    <row r="8" spans="2:47" s="19" customFormat="1" ht="20.149999999999999" customHeight="1" thickBot="1" x14ac:dyDescent="0.35">
      <c r="B8" s="210" t="s">
        <v>10</v>
      </c>
      <c r="C8" s="209" t="s">
        <v>13</v>
      </c>
      <c r="D8" s="209" t="s">
        <v>0</v>
      </c>
      <c r="E8" s="209" t="s">
        <v>10</v>
      </c>
      <c r="F8" s="209" t="s">
        <v>13</v>
      </c>
      <c r="G8" s="209" t="s">
        <v>0</v>
      </c>
      <c r="H8" s="209" t="s">
        <v>10</v>
      </c>
      <c r="I8" s="209" t="s">
        <v>13</v>
      </c>
      <c r="J8" s="209" t="s">
        <v>0</v>
      </c>
      <c r="K8" s="209" t="s">
        <v>10</v>
      </c>
      <c r="L8" s="209" t="s">
        <v>13</v>
      </c>
      <c r="M8" s="209" t="s">
        <v>0</v>
      </c>
      <c r="N8" s="209" t="s">
        <v>10</v>
      </c>
      <c r="O8" s="209" t="s">
        <v>13</v>
      </c>
      <c r="P8" s="209" t="s">
        <v>0</v>
      </c>
      <c r="Q8" s="235" t="s">
        <v>10</v>
      </c>
      <c r="R8" s="209" t="s">
        <v>13</v>
      </c>
      <c r="S8" s="209" t="s">
        <v>0</v>
      </c>
      <c r="T8" s="209" t="s">
        <v>10</v>
      </c>
      <c r="U8" s="209" t="s">
        <v>13</v>
      </c>
      <c r="V8" s="209" t="s">
        <v>0</v>
      </c>
      <c r="W8" s="209" t="s">
        <v>10</v>
      </c>
      <c r="X8" s="209" t="s">
        <v>13</v>
      </c>
      <c r="Y8" s="209" t="s">
        <v>0</v>
      </c>
      <c r="Z8" s="209" t="s">
        <v>10</v>
      </c>
      <c r="AA8" s="210" t="s">
        <v>13</v>
      </c>
      <c r="AB8" s="210" t="s">
        <v>0</v>
      </c>
      <c r="AC8" s="209" t="s">
        <v>10</v>
      </c>
      <c r="AD8" s="209" t="s">
        <v>13</v>
      </c>
      <c r="AE8" s="209" t="s">
        <v>0</v>
      </c>
      <c r="AF8" s="209" t="s">
        <v>10</v>
      </c>
      <c r="AG8" s="209" t="s">
        <v>13</v>
      </c>
      <c r="AH8" s="209" t="s">
        <v>0</v>
      </c>
      <c r="AI8" s="209" t="s">
        <v>10</v>
      </c>
      <c r="AJ8" s="209" t="s">
        <v>13</v>
      </c>
      <c r="AK8" s="209" t="s">
        <v>0</v>
      </c>
      <c r="AL8" s="209" t="s">
        <v>53</v>
      </c>
      <c r="AM8" s="209" t="s">
        <v>13</v>
      </c>
      <c r="AN8" s="209" t="s">
        <v>0</v>
      </c>
    </row>
    <row r="9" spans="2:47" s="8" customFormat="1" ht="13" x14ac:dyDescent="0.3">
      <c r="B9" s="463">
        <f>B7</f>
        <v>44228</v>
      </c>
      <c r="C9" s="483"/>
      <c r="D9" s="464"/>
      <c r="E9" s="211">
        <f>E7</f>
        <v>44256</v>
      </c>
      <c r="F9" s="213"/>
      <c r="G9" s="443"/>
      <c r="H9" s="211">
        <f>H7</f>
        <v>44287</v>
      </c>
      <c r="I9" s="213"/>
      <c r="J9" s="443"/>
      <c r="K9" s="211">
        <f t="shared" ref="K9:AC9" si="0">K7</f>
        <v>44317</v>
      </c>
      <c r="L9" s="213"/>
      <c r="M9" s="443"/>
      <c r="N9" s="211">
        <f t="shared" si="0"/>
        <v>44348</v>
      </c>
      <c r="O9" s="213"/>
      <c r="P9" s="443"/>
      <c r="Q9" s="236">
        <f t="shared" si="0"/>
        <v>44378</v>
      </c>
      <c r="R9" s="213"/>
      <c r="S9" s="443"/>
      <c r="T9" s="211">
        <f t="shared" si="0"/>
        <v>44409</v>
      </c>
      <c r="U9" s="213"/>
      <c r="V9" s="443"/>
      <c r="W9" s="211">
        <f t="shared" si="0"/>
        <v>44440</v>
      </c>
      <c r="X9" s="213"/>
      <c r="Y9" s="443"/>
      <c r="Z9" s="211">
        <f t="shared" si="0"/>
        <v>44470</v>
      </c>
      <c r="AA9" s="213"/>
      <c r="AB9" s="443"/>
      <c r="AC9" s="211">
        <f t="shared" si="0"/>
        <v>44501</v>
      </c>
      <c r="AD9" s="213"/>
      <c r="AE9" s="443"/>
      <c r="AF9" s="211">
        <f>AF7</f>
        <v>44531</v>
      </c>
      <c r="AG9" s="213"/>
      <c r="AH9" s="443"/>
      <c r="AI9" s="211">
        <f>AI7</f>
        <v>44562</v>
      </c>
      <c r="AJ9" s="214"/>
      <c r="AK9" s="215"/>
      <c r="AL9" s="367">
        <f>AL7</f>
        <v>44593</v>
      </c>
      <c r="AM9" s="368"/>
      <c r="AN9" s="369"/>
    </row>
    <row r="10" spans="2:47" s="8" customFormat="1" ht="13" x14ac:dyDescent="0.3">
      <c r="B10" s="463">
        <f>B9+1</f>
        <v>44229</v>
      </c>
      <c r="C10" s="484"/>
      <c r="D10" s="464"/>
      <c r="E10" s="216">
        <f>E9+1</f>
        <v>44257</v>
      </c>
      <c r="F10" s="214"/>
      <c r="G10" s="215"/>
      <c r="H10" s="216">
        <f>H9+1</f>
        <v>44288</v>
      </c>
      <c r="I10" s="214"/>
      <c r="J10" s="215"/>
      <c r="K10" s="216">
        <f t="shared" ref="K10:AC25" si="1">K9+1</f>
        <v>44318</v>
      </c>
      <c r="L10" s="214"/>
      <c r="M10" s="215"/>
      <c r="N10" s="216">
        <f t="shared" si="1"/>
        <v>44349</v>
      </c>
      <c r="O10" s="214"/>
      <c r="P10" s="215"/>
      <c r="Q10" s="237">
        <f t="shared" si="1"/>
        <v>44379</v>
      </c>
      <c r="R10" s="214"/>
      <c r="S10" s="215"/>
      <c r="T10" s="216">
        <f t="shared" si="1"/>
        <v>44410</v>
      </c>
      <c r="U10" s="214"/>
      <c r="V10" s="215"/>
      <c r="W10" s="216">
        <f t="shared" si="1"/>
        <v>44441</v>
      </c>
      <c r="X10" s="214"/>
      <c r="Y10" s="215"/>
      <c r="Z10" s="216">
        <f t="shared" si="1"/>
        <v>44471</v>
      </c>
      <c r="AA10" s="214"/>
      <c r="AB10" s="215"/>
      <c r="AC10" s="216">
        <f t="shared" si="1"/>
        <v>44502</v>
      </c>
      <c r="AD10" s="214"/>
      <c r="AE10" s="215"/>
      <c r="AF10" s="216">
        <f t="shared" ref="AF10:AF36" si="2">AF9+1</f>
        <v>44532</v>
      </c>
      <c r="AG10" s="214"/>
      <c r="AH10" s="215"/>
      <c r="AI10" s="216">
        <f t="shared" ref="AI10:AI36" si="3">AI9+1</f>
        <v>44563</v>
      </c>
      <c r="AJ10" s="214"/>
      <c r="AK10" s="215"/>
      <c r="AL10" s="216">
        <f t="shared" ref="AL10:AL21" si="4">AL9+1</f>
        <v>44594</v>
      </c>
      <c r="AM10" s="214"/>
      <c r="AN10" s="215"/>
    </row>
    <row r="11" spans="2:47" s="8" customFormat="1" ht="13" x14ac:dyDescent="0.3">
      <c r="B11" s="463">
        <f t="shared" ref="B11:B20" si="5">B10+1</f>
        <v>44230</v>
      </c>
      <c r="C11" s="484"/>
      <c r="D11" s="464"/>
      <c r="E11" s="216">
        <f t="shared" ref="E11:E36" si="6">E10+1</f>
        <v>44258</v>
      </c>
      <c r="F11" s="214"/>
      <c r="G11" s="215"/>
      <c r="H11" s="216">
        <f t="shared" ref="H11:H36" si="7">H10+1</f>
        <v>44289</v>
      </c>
      <c r="I11" s="214"/>
      <c r="J11" s="215"/>
      <c r="K11" s="216">
        <f t="shared" si="1"/>
        <v>44319</v>
      </c>
      <c r="L11" s="214"/>
      <c r="M11" s="215"/>
      <c r="N11" s="216">
        <f t="shared" si="1"/>
        <v>44350</v>
      </c>
      <c r="O11" s="214"/>
      <c r="P11" s="215"/>
      <c r="Q11" s="237">
        <f t="shared" si="1"/>
        <v>44380</v>
      </c>
      <c r="R11" s="214"/>
      <c r="S11" s="215"/>
      <c r="T11" s="216">
        <f t="shared" si="1"/>
        <v>44411</v>
      </c>
      <c r="U11" s="214"/>
      <c r="V11" s="215"/>
      <c r="W11" s="216">
        <f t="shared" si="1"/>
        <v>44442</v>
      </c>
      <c r="X11" s="214"/>
      <c r="Y11" s="215"/>
      <c r="Z11" s="216">
        <f t="shared" si="1"/>
        <v>44472</v>
      </c>
      <c r="AA11" s="214"/>
      <c r="AB11" s="215"/>
      <c r="AC11" s="216">
        <f t="shared" si="1"/>
        <v>44503</v>
      </c>
      <c r="AD11" s="214"/>
      <c r="AE11" s="215"/>
      <c r="AF11" s="216">
        <f t="shared" si="2"/>
        <v>44533</v>
      </c>
      <c r="AG11" s="214"/>
      <c r="AH11" s="215"/>
      <c r="AI11" s="216">
        <f t="shared" si="3"/>
        <v>44564</v>
      </c>
      <c r="AJ11" s="214"/>
      <c r="AK11" s="215"/>
      <c r="AL11" s="216">
        <f t="shared" si="4"/>
        <v>44595</v>
      </c>
      <c r="AM11" s="214"/>
      <c r="AN11" s="215"/>
    </row>
    <row r="12" spans="2:47" s="8" customFormat="1" ht="13" x14ac:dyDescent="0.3">
      <c r="B12" s="463">
        <f t="shared" si="5"/>
        <v>44231</v>
      </c>
      <c r="C12" s="484"/>
      <c r="D12" s="464"/>
      <c r="E12" s="216">
        <f t="shared" si="6"/>
        <v>44259</v>
      </c>
      <c r="F12" s="214"/>
      <c r="G12" s="215"/>
      <c r="H12" s="216">
        <f>H11+1</f>
        <v>44290</v>
      </c>
      <c r="I12" s="214"/>
      <c r="J12" s="215"/>
      <c r="K12" s="216">
        <f t="shared" si="1"/>
        <v>44320</v>
      </c>
      <c r="L12" s="214"/>
      <c r="M12" s="215"/>
      <c r="N12" s="216">
        <f t="shared" si="1"/>
        <v>44351</v>
      </c>
      <c r="O12" s="214"/>
      <c r="P12" s="215"/>
      <c r="Q12" s="237">
        <f t="shared" si="1"/>
        <v>44381</v>
      </c>
      <c r="R12" s="214"/>
      <c r="S12" s="215"/>
      <c r="T12" s="216">
        <f t="shared" si="1"/>
        <v>44412</v>
      </c>
      <c r="U12" s="214"/>
      <c r="V12" s="215"/>
      <c r="W12" s="216">
        <f t="shared" si="1"/>
        <v>44443</v>
      </c>
      <c r="X12" s="214"/>
      <c r="Y12" s="215"/>
      <c r="Z12" s="216">
        <f t="shared" si="1"/>
        <v>44473</v>
      </c>
      <c r="AA12" s="214"/>
      <c r="AB12" s="215"/>
      <c r="AC12" s="216">
        <f t="shared" si="1"/>
        <v>44504</v>
      </c>
      <c r="AD12" s="214"/>
      <c r="AE12" s="215"/>
      <c r="AF12" s="216">
        <f t="shared" si="2"/>
        <v>44534</v>
      </c>
      <c r="AG12" s="214"/>
      <c r="AH12" s="215"/>
      <c r="AI12" s="216">
        <f t="shared" si="3"/>
        <v>44565</v>
      </c>
      <c r="AJ12" s="214"/>
      <c r="AK12" s="215"/>
      <c r="AL12" s="216">
        <f t="shared" si="4"/>
        <v>44596</v>
      </c>
      <c r="AM12" s="214"/>
      <c r="AN12" s="215"/>
    </row>
    <row r="13" spans="2:47" s="8" customFormat="1" ht="13" x14ac:dyDescent="0.3">
      <c r="B13" s="463">
        <f t="shared" si="5"/>
        <v>44232</v>
      </c>
      <c r="C13" s="484"/>
      <c r="D13" s="464"/>
      <c r="E13" s="216">
        <f t="shared" si="6"/>
        <v>44260</v>
      </c>
      <c r="F13" s="214"/>
      <c r="G13" s="215"/>
      <c r="H13" s="216">
        <f t="shared" si="7"/>
        <v>44291</v>
      </c>
      <c r="I13" s="214"/>
      <c r="J13" s="215"/>
      <c r="K13" s="216">
        <f t="shared" si="1"/>
        <v>44321</v>
      </c>
      <c r="L13" s="214"/>
      <c r="M13" s="215"/>
      <c r="N13" s="216">
        <f t="shared" si="1"/>
        <v>44352</v>
      </c>
      <c r="O13" s="214"/>
      <c r="P13" s="215"/>
      <c r="Q13" s="237">
        <f t="shared" si="1"/>
        <v>44382</v>
      </c>
      <c r="R13" s="214"/>
      <c r="S13" s="215"/>
      <c r="T13" s="216">
        <f t="shared" si="1"/>
        <v>44413</v>
      </c>
      <c r="U13" s="214"/>
      <c r="V13" s="215"/>
      <c r="W13" s="216">
        <f t="shared" si="1"/>
        <v>44444</v>
      </c>
      <c r="X13" s="214"/>
      <c r="Y13" s="215"/>
      <c r="Z13" s="216">
        <f t="shared" si="1"/>
        <v>44474</v>
      </c>
      <c r="AA13" s="214"/>
      <c r="AB13" s="215"/>
      <c r="AC13" s="216">
        <f t="shared" si="1"/>
        <v>44505</v>
      </c>
      <c r="AD13" s="214"/>
      <c r="AE13" s="215"/>
      <c r="AF13" s="216">
        <f t="shared" si="2"/>
        <v>44535</v>
      </c>
      <c r="AG13" s="214"/>
      <c r="AH13" s="215"/>
      <c r="AI13" s="216">
        <f t="shared" si="3"/>
        <v>44566</v>
      </c>
      <c r="AJ13" s="214"/>
      <c r="AK13" s="215"/>
      <c r="AL13" s="216">
        <f t="shared" si="4"/>
        <v>44597</v>
      </c>
      <c r="AM13" s="214"/>
      <c r="AN13" s="215"/>
    </row>
    <row r="14" spans="2:47" s="8" customFormat="1" ht="13" x14ac:dyDescent="0.3">
      <c r="B14" s="463">
        <f t="shared" si="5"/>
        <v>44233</v>
      </c>
      <c r="C14" s="484"/>
      <c r="D14" s="464"/>
      <c r="E14" s="216">
        <f t="shared" si="6"/>
        <v>44261</v>
      </c>
      <c r="F14" s="214"/>
      <c r="G14" s="215"/>
      <c r="H14" s="216">
        <f t="shared" si="7"/>
        <v>44292</v>
      </c>
      <c r="I14" s="214"/>
      <c r="J14" s="215"/>
      <c r="K14" s="216">
        <f t="shared" si="1"/>
        <v>44322</v>
      </c>
      <c r="L14" s="214"/>
      <c r="M14" s="215"/>
      <c r="N14" s="216">
        <f t="shared" si="1"/>
        <v>44353</v>
      </c>
      <c r="O14" s="214"/>
      <c r="P14" s="215"/>
      <c r="Q14" s="237">
        <f t="shared" si="1"/>
        <v>44383</v>
      </c>
      <c r="R14" s="214"/>
      <c r="S14" s="215"/>
      <c r="T14" s="216">
        <f t="shared" si="1"/>
        <v>44414</v>
      </c>
      <c r="U14" s="214"/>
      <c r="V14" s="215"/>
      <c r="W14" s="216">
        <f t="shared" si="1"/>
        <v>44445</v>
      </c>
      <c r="X14" s="214"/>
      <c r="Y14" s="215"/>
      <c r="Z14" s="216">
        <f t="shared" si="1"/>
        <v>44475</v>
      </c>
      <c r="AA14" s="214"/>
      <c r="AB14" s="215"/>
      <c r="AC14" s="216">
        <f t="shared" si="1"/>
        <v>44506</v>
      </c>
      <c r="AD14" s="214"/>
      <c r="AE14" s="215"/>
      <c r="AF14" s="216">
        <f t="shared" si="2"/>
        <v>44536</v>
      </c>
      <c r="AG14" s="214"/>
      <c r="AH14" s="215"/>
      <c r="AI14" s="216">
        <f t="shared" si="3"/>
        <v>44567</v>
      </c>
      <c r="AJ14" s="214"/>
      <c r="AK14" s="215"/>
      <c r="AL14" s="216">
        <f t="shared" si="4"/>
        <v>44598</v>
      </c>
      <c r="AM14" s="214"/>
      <c r="AN14" s="215"/>
    </row>
    <row r="15" spans="2:47" s="8" customFormat="1" ht="13" x14ac:dyDescent="0.3">
      <c r="B15" s="463">
        <f t="shared" si="5"/>
        <v>44234</v>
      </c>
      <c r="C15" s="484"/>
      <c r="D15" s="464"/>
      <c r="E15" s="216">
        <f t="shared" si="6"/>
        <v>44262</v>
      </c>
      <c r="F15" s="214"/>
      <c r="G15" s="215"/>
      <c r="H15" s="216">
        <f t="shared" si="7"/>
        <v>44293</v>
      </c>
      <c r="I15" s="214"/>
      <c r="J15" s="215"/>
      <c r="K15" s="216">
        <f t="shared" si="1"/>
        <v>44323</v>
      </c>
      <c r="L15" s="214"/>
      <c r="M15" s="215"/>
      <c r="N15" s="216">
        <f t="shared" si="1"/>
        <v>44354</v>
      </c>
      <c r="O15" s="214"/>
      <c r="P15" s="215"/>
      <c r="Q15" s="237">
        <f t="shared" si="1"/>
        <v>44384</v>
      </c>
      <c r="R15" s="214"/>
      <c r="S15" s="215"/>
      <c r="T15" s="216">
        <f t="shared" si="1"/>
        <v>44415</v>
      </c>
      <c r="U15" s="214"/>
      <c r="V15" s="215"/>
      <c r="W15" s="216">
        <f t="shared" si="1"/>
        <v>44446</v>
      </c>
      <c r="X15" s="214"/>
      <c r="Y15" s="215"/>
      <c r="Z15" s="216">
        <f t="shared" si="1"/>
        <v>44476</v>
      </c>
      <c r="AA15" s="214"/>
      <c r="AB15" s="215"/>
      <c r="AC15" s="216">
        <f t="shared" si="1"/>
        <v>44507</v>
      </c>
      <c r="AD15" s="214"/>
      <c r="AE15" s="215"/>
      <c r="AF15" s="216">
        <f t="shared" si="2"/>
        <v>44537</v>
      </c>
      <c r="AG15" s="214"/>
      <c r="AH15" s="215"/>
      <c r="AI15" s="216">
        <f t="shared" si="3"/>
        <v>44568</v>
      </c>
      <c r="AJ15" s="214"/>
      <c r="AK15" s="215"/>
      <c r="AL15" s="216">
        <f t="shared" si="4"/>
        <v>44599</v>
      </c>
      <c r="AM15" s="214"/>
      <c r="AN15" s="215"/>
    </row>
    <row r="16" spans="2:47" s="8" customFormat="1" ht="13" x14ac:dyDescent="0.3">
      <c r="B16" s="463">
        <f t="shared" si="5"/>
        <v>44235</v>
      </c>
      <c r="C16" s="484"/>
      <c r="D16" s="464"/>
      <c r="E16" s="216">
        <f t="shared" si="6"/>
        <v>44263</v>
      </c>
      <c r="F16" s="214"/>
      <c r="G16" s="215"/>
      <c r="H16" s="216">
        <f t="shared" si="7"/>
        <v>44294</v>
      </c>
      <c r="I16" s="214"/>
      <c r="J16" s="215"/>
      <c r="K16" s="216">
        <f t="shared" si="1"/>
        <v>44324</v>
      </c>
      <c r="L16" s="214"/>
      <c r="M16" s="215"/>
      <c r="N16" s="216">
        <f t="shared" si="1"/>
        <v>44355</v>
      </c>
      <c r="O16" s="214"/>
      <c r="P16" s="215"/>
      <c r="Q16" s="237">
        <f t="shared" si="1"/>
        <v>44385</v>
      </c>
      <c r="R16" s="214"/>
      <c r="S16" s="215"/>
      <c r="T16" s="216">
        <f t="shared" si="1"/>
        <v>44416</v>
      </c>
      <c r="U16" s="214"/>
      <c r="V16" s="215"/>
      <c r="W16" s="216">
        <f t="shared" si="1"/>
        <v>44447</v>
      </c>
      <c r="X16" s="214"/>
      <c r="Y16" s="215"/>
      <c r="Z16" s="216">
        <f t="shared" si="1"/>
        <v>44477</v>
      </c>
      <c r="AA16" s="214"/>
      <c r="AB16" s="215"/>
      <c r="AC16" s="216">
        <f t="shared" si="1"/>
        <v>44508</v>
      </c>
      <c r="AD16" s="214"/>
      <c r="AE16" s="215"/>
      <c r="AF16" s="216">
        <f t="shared" si="2"/>
        <v>44538</v>
      </c>
      <c r="AG16" s="214"/>
      <c r="AH16" s="215"/>
      <c r="AI16" s="216">
        <f t="shared" si="3"/>
        <v>44569</v>
      </c>
      <c r="AJ16" s="214"/>
      <c r="AK16" s="215"/>
      <c r="AL16" s="216">
        <f t="shared" si="4"/>
        <v>44600</v>
      </c>
      <c r="AM16" s="214"/>
      <c r="AN16" s="215"/>
    </row>
    <row r="17" spans="2:40" s="8" customFormat="1" ht="13" x14ac:dyDescent="0.3">
      <c r="B17" s="463">
        <f t="shared" si="5"/>
        <v>44236</v>
      </c>
      <c r="C17" s="484"/>
      <c r="D17" s="464"/>
      <c r="E17" s="216">
        <f t="shared" si="6"/>
        <v>44264</v>
      </c>
      <c r="F17" s="214"/>
      <c r="G17" s="215"/>
      <c r="H17" s="216">
        <f t="shared" si="7"/>
        <v>44295</v>
      </c>
      <c r="I17" s="214"/>
      <c r="J17" s="215"/>
      <c r="K17" s="216">
        <f t="shared" si="1"/>
        <v>44325</v>
      </c>
      <c r="L17" s="214"/>
      <c r="M17" s="215"/>
      <c r="N17" s="216">
        <f t="shared" si="1"/>
        <v>44356</v>
      </c>
      <c r="O17" s="214"/>
      <c r="P17" s="215"/>
      <c r="Q17" s="237">
        <f t="shared" si="1"/>
        <v>44386</v>
      </c>
      <c r="R17" s="214"/>
      <c r="S17" s="215"/>
      <c r="T17" s="216">
        <f t="shared" si="1"/>
        <v>44417</v>
      </c>
      <c r="U17" s="214"/>
      <c r="V17" s="215"/>
      <c r="W17" s="216">
        <f t="shared" si="1"/>
        <v>44448</v>
      </c>
      <c r="X17" s="214"/>
      <c r="Y17" s="215"/>
      <c r="Z17" s="216">
        <f t="shared" si="1"/>
        <v>44478</v>
      </c>
      <c r="AA17" s="214"/>
      <c r="AB17" s="215"/>
      <c r="AC17" s="216">
        <f t="shared" si="1"/>
        <v>44509</v>
      </c>
      <c r="AD17" s="214"/>
      <c r="AE17" s="215"/>
      <c r="AF17" s="216">
        <f t="shared" si="2"/>
        <v>44539</v>
      </c>
      <c r="AG17" s="214"/>
      <c r="AH17" s="215"/>
      <c r="AI17" s="216">
        <f t="shared" si="3"/>
        <v>44570</v>
      </c>
      <c r="AJ17" s="214"/>
      <c r="AK17" s="215"/>
      <c r="AL17" s="216">
        <f t="shared" si="4"/>
        <v>44601</v>
      </c>
      <c r="AM17" s="214"/>
      <c r="AN17" s="215"/>
    </row>
    <row r="18" spans="2:40" s="8" customFormat="1" ht="13" x14ac:dyDescent="0.3">
      <c r="B18" s="463">
        <f t="shared" si="5"/>
        <v>44237</v>
      </c>
      <c r="C18" s="484"/>
      <c r="D18" s="464"/>
      <c r="E18" s="216">
        <f t="shared" si="6"/>
        <v>44265</v>
      </c>
      <c r="F18" s="214"/>
      <c r="G18" s="215"/>
      <c r="H18" s="216">
        <f t="shared" si="7"/>
        <v>44296</v>
      </c>
      <c r="I18" s="214"/>
      <c r="J18" s="215"/>
      <c r="K18" s="216">
        <f t="shared" si="1"/>
        <v>44326</v>
      </c>
      <c r="L18" s="214"/>
      <c r="M18" s="215"/>
      <c r="N18" s="216">
        <f t="shared" si="1"/>
        <v>44357</v>
      </c>
      <c r="O18" s="214"/>
      <c r="P18" s="215"/>
      <c r="Q18" s="237">
        <f t="shared" si="1"/>
        <v>44387</v>
      </c>
      <c r="R18" s="214"/>
      <c r="S18" s="215"/>
      <c r="T18" s="216">
        <f t="shared" si="1"/>
        <v>44418</v>
      </c>
      <c r="U18" s="214"/>
      <c r="V18" s="215"/>
      <c r="W18" s="216">
        <f t="shared" si="1"/>
        <v>44449</v>
      </c>
      <c r="X18" s="214"/>
      <c r="Y18" s="215"/>
      <c r="Z18" s="216">
        <f t="shared" si="1"/>
        <v>44479</v>
      </c>
      <c r="AA18" s="214"/>
      <c r="AB18" s="215"/>
      <c r="AC18" s="216">
        <f t="shared" si="1"/>
        <v>44510</v>
      </c>
      <c r="AD18" s="214"/>
      <c r="AE18" s="215"/>
      <c r="AF18" s="216">
        <f t="shared" si="2"/>
        <v>44540</v>
      </c>
      <c r="AG18" s="214"/>
      <c r="AH18" s="215"/>
      <c r="AI18" s="216">
        <f t="shared" si="3"/>
        <v>44571</v>
      </c>
      <c r="AJ18" s="214"/>
      <c r="AK18" s="215"/>
      <c r="AL18" s="216">
        <f t="shared" si="4"/>
        <v>44602</v>
      </c>
      <c r="AM18" s="214"/>
      <c r="AN18" s="215"/>
    </row>
    <row r="19" spans="2:40" s="8" customFormat="1" ht="13" x14ac:dyDescent="0.3">
      <c r="B19" s="463">
        <f t="shared" si="5"/>
        <v>44238</v>
      </c>
      <c r="C19" s="484"/>
      <c r="D19" s="464"/>
      <c r="E19" s="216">
        <f t="shared" si="6"/>
        <v>44266</v>
      </c>
      <c r="F19" s="214"/>
      <c r="G19" s="215"/>
      <c r="H19" s="216">
        <f t="shared" si="7"/>
        <v>44297</v>
      </c>
      <c r="I19" s="214"/>
      <c r="J19" s="215"/>
      <c r="K19" s="216">
        <f t="shared" si="1"/>
        <v>44327</v>
      </c>
      <c r="L19" s="214"/>
      <c r="M19" s="215"/>
      <c r="N19" s="216">
        <f t="shared" si="1"/>
        <v>44358</v>
      </c>
      <c r="O19" s="214"/>
      <c r="P19" s="215"/>
      <c r="Q19" s="237">
        <f t="shared" si="1"/>
        <v>44388</v>
      </c>
      <c r="R19" s="214"/>
      <c r="S19" s="215"/>
      <c r="T19" s="216">
        <f t="shared" si="1"/>
        <v>44419</v>
      </c>
      <c r="U19" s="214"/>
      <c r="V19" s="215"/>
      <c r="W19" s="216">
        <f t="shared" si="1"/>
        <v>44450</v>
      </c>
      <c r="X19" s="214"/>
      <c r="Y19" s="215"/>
      <c r="Z19" s="216">
        <f t="shared" si="1"/>
        <v>44480</v>
      </c>
      <c r="AA19" s="214"/>
      <c r="AB19" s="215"/>
      <c r="AC19" s="216">
        <f t="shared" si="1"/>
        <v>44511</v>
      </c>
      <c r="AD19" s="214"/>
      <c r="AE19" s="215"/>
      <c r="AF19" s="216">
        <f t="shared" si="2"/>
        <v>44541</v>
      </c>
      <c r="AG19" s="214"/>
      <c r="AH19" s="215"/>
      <c r="AI19" s="216">
        <f t="shared" si="3"/>
        <v>44572</v>
      </c>
      <c r="AJ19" s="214"/>
      <c r="AK19" s="215"/>
      <c r="AL19" s="216">
        <f t="shared" si="4"/>
        <v>44603</v>
      </c>
      <c r="AM19" s="214"/>
      <c r="AN19" s="215"/>
    </row>
    <row r="20" spans="2:40" s="8" customFormat="1" ht="13" x14ac:dyDescent="0.3">
      <c r="B20" s="465">
        <f t="shared" si="5"/>
        <v>44239</v>
      </c>
      <c r="C20" s="485"/>
      <c r="D20" s="466"/>
      <c r="E20" s="216">
        <f t="shared" si="6"/>
        <v>44267</v>
      </c>
      <c r="F20" s="214"/>
      <c r="G20" s="215"/>
      <c r="H20" s="216">
        <f t="shared" si="7"/>
        <v>44298</v>
      </c>
      <c r="I20" s="214"/>
      <c r="J20" s="215"/>
      <c r="K20" s="216">
        <f t="shared" si="1"/>
        <v>44328</v>
      </c>
      <c r="L20" s="214"/>
      <c r="M20" s="215"/>
      <c r="N20" s="216">
        <f t="shared" si="1"/>
        <v>44359</v>
      </c>
      <c r="O20" s="214"/>
      <c r="P20" s="215"/>
      <c r="Q20" s="237">
        <f t="shared" si="1"/>
        <v>44389</v>
      </c>
      <c r="R20" s="214"/>
      <c r="S20" s="215"/>
      <c r="T20" s="216">
        <f t="shared" si="1"/>
        <v>44420</v>
      </c>
      <c r="U20" s="214"/>
      <c r="V20" s="215"/>
      <c r="W20" s="216">
        <f t="shared" si="1"/>
        <v>44451</v>
      </c>
      <c r="X20" s="214"/>
      <c r="Y20" s="215"/>
      <c r="Z20" s="216">
        <f t="shared" si="1"/>
        <v>44481</v>
      </c>
      <c r="AA20" s="214"/>
      <c r="AB20" s="215"/>
      <c r="AC20" s="216">
        <f t="shared" si="1"/>
        <v>44512</v>
      </c>
      <c r="AD20" s="214"/>
      <c r="AE20" s="215"/>
      <c r="AF20" s="216">
        <f t="shared" si="2"/>
        <v>44542</v>
      </c>
      <c r="AG20" s="214"/>
      <c r="AH20" s="215"/>
      <c r="AI20" s="216">
        <f t="shared" si="3"/>
        <v>44573</v>
      </c>
      <c r="AJ20" s="214"/>
      <c r="AK20" s="215"/>
      <c r="AL20" s="216">
        <f t="shared" si="4"/>
        <v>44604</v>
      </c>
      <c r="AM20" s="214"/>
      <c r="AN20" s="215"/>
    </row>
    <row r="21" spans="2:40" s="8" customFormat="1" thickBot="1" x14ac:dyDescent="0.35">
      <c r="B21" s="471">
        <f>B7+12</f>
        <v>44240</v>
      </c>
      <c r="C21" s="486"/>
      <c r="D21" s="472"/>
      <c r="E21" s="216">
        <f t="shared" si="6"/>
        <v>44268</v>
      </c>
      <c r="F21" s="214"/>
      <c r="G21" s="215"/>
      <c r="H21" s="216">
        <f t="shared" si="7"/>
        <v>44299</v>
      </c>
      <c r="I21" s="214"/>
      <c r="J21" s="215"/>
      <c r="K21" s="216">
        <f t="shared" si="1"/>
        <v>44329</v>
      </c>
      <c r="L21" s="214"/>
      <c r="M21" s="215"/>
      <c r="N21" s="216">
        <f t="shared" si="1"/>
        <v>44360</v>
      </c>
      <c r="O21" s="214"/>
      <c r="P21" s="215"/>
      <c r="Q21" s="237">
        <f t="shared" si="1"/>
        <v>44390</v>
      </c>
      <c r="R21" s="214"/>
      <c r="S21" s="215"/>
      <c r="T21" s="216">
        <f t="shared" si="1"/>
        <v>44421</v>
      </c>
      <c r="U21" s="214"/>
      <c r="V21" s="215"/>
      <c r="W21" s="216">
        <f t="shared" si="1"/>
        <v>44452</v>
      </c>
      <c r="X21" s="214"/>
      <c r="Y21" s="215"/>
      <c r="Z21" s="216">
        <f t="shared" si="1"/>
        <v>44482</v>
      </c>
      <c r="AA21" s="214"/>
      <c r="AB21" s="215"/>
      <c r="AC21" s="216">
        <f t="shared" si="1"/>
        <v>44513</v>
      </c>
      <c r="AD21" s="214"/>
      <c r="AE21" s="215"/>
      <c r="AF21" s="216">
        <f t="shared" si="2"/>
        <v>44543</v>
      </c>
      <c r="AG21" s="214"/>
      <c r="AH21" s="215"/>
      <c r="AI21" s="216">
        <f t="shared" si="3"/>
        <v>44574</v>
      </c>
      <c r="AJ21" s="214"/>
      <c r="AK21" s="215"/>
      <c r="AL21" s="324">
        <f t="shared" si="4"/>
        <v>44605</v>
      </c>
      <c r="AM21" s="366"/>
      <c r="AN21" s="325"/>
    </row>
    <row r="22" spans="2:40" s="8" customFormat="1" thickTop="1" x14ac:dyDescent="0.3">
      <c r="B22" s="469">
        <f t="shared" ref="B22:B36" si="8">B21+1</f>
        <v>44241</v>
      </c>
      <c r="C22" s="212"/>
      <c r="D22" s="470"/>
      <c r="E22" s="216">
        <f t="shared" si="6"/>
        <v>44269</v>
      </c>
      <c r="F22" s="214"/>
      <c r="G22" s="215"/>
      <c r="H22" s="216">
        <f t="shared" si="7"/>
        <v>44300</v>
      </c>
      <c r="I22" s="214"/>
      <c r="J22" s="215"/>
      <c r="K22" s="216">
        <f t="shared" si="1"/>
        <v>44330</v>
      </c>
      <c r="L22" s="214"/>
      <c r="M22" s="215"/>
      <c r="N22" s="216">
        <f t="shared" si="1"/>
        <v>44361</v>
      </c>
      <c r="O22" s="214"/>
      <c r="P22" s="215"/>
      <c r="Q22" s="237">
        <f t="shared" si="1"/>
        <v>44391</v>
      </c>
      <c r="R22" s="214"/>
      <c r="S22" s="215"/>
      <c r="T22" s="216">
        <f t="shared" si="1"/>
        <v>44422</v>
      </c>
      <c r="U22" s="214"/>
      <c r="V22" s="215"/>
      <c r="W22" s="216">
        <f t="shared" si="1"/>
        <v>44453</v>
      </c>
      <c r="X22" s="214"/>
      <c r="Y22" s="215"/>
      <c r="Z22" s="216">
        <f t="shared" si="1"/>
        <v>44483</v>
      </c>
      <c r="AA22" s="214"/>
      <c r="AB22" s="215"/>
      <c r="AC22" s="216">
        <f t="shared" si="1"/>
        <v>44514</v>
      </c>
      <c r="AD22" s="214"/>
      <c r="AE22" s="215"/>
      <c r="AF22" s="216">
        <f t="shared" si="2"/>
        <v>44544</v>
      </c>
      <c r="AG22" s="214"/>
      <c r="AH22" s="215"/>
      <c r="AI22" s="216">
        <f t="shared" si="3"/>
        <v>44575</v>
      </c>
      <c r="AJ22" s="214"/>
      <c r="AK22" s="215"/>
      <c r="AL22" s="468"/>
      <c r="AM22" s="468"/>
      <c r="AN22" s="468"/>
    </row>
    <row r="23" spans="2:40" s="8" customFormat="1" ht="13" x14ac:dyDescent="0.3">
      <c r="B23" s="467">
        <f t="shared" si="8"/>
        <v>44242</v>
      </c>
      <c r="C23" s="217"/>
      <c r="D23" s="218"/>
      <c r="E23" s="216">
        <f t="shared" si="6"/>
        <v>44270</v>
      </c>
      <c r="F23" s="214"/>
      <c r="G23" s="215"/>
      <c r="H23" s="216">
        <f t="shared" si="7"/>
        <v>44301</v>
      </c>
      <c r="I23" s="214"/>
      <c r="J23" s="215"/>
      <c r="K23" s="216">
        <f t="shared" si="1"/>
        <v>44331</v>
      </c>
      <c r="L23" s="214"/>
      <c r="M23" s="215"/>
      <c r="N23" s="216">
        <f t="shared" si="1"/>
        <v>44362</v>
      </c>
      <c r="O23" s="214"/>
      <c r="P23" s="215"/>
      <c r="Q23" s="237">
        <f t="shared" si="1"/>
        <v>44392</v>
      </c>
      <c r="R23" s="214"/>
      <c r="S23" s="215"/>
      <c r="T23" s="216">
        <f t="shared" si="1"/>
        <v>44423</v>
      </c>
      <c r="U23" s="214"/>
      <c r="V23" s="215"/>
      <c r="W23" s="216">
        <f t="shared" si="1"/>
        <v>44454</v>
      </c>
      <c r="X23" s="214"/>
      <c r="Y23" s="215"/>
      <c r="Z23" s="216">
        <f t="shared" si="1"/>
        <v>44484</v>
      </c>
      <c r="AA23" s="214"/>
      <c r="AB23" s="215"/>
      <c r="AC23" s="216">
        <f t="shared" si="1"/>
        <v>44515</v>
      </c>
      <c r="AD23" s="214"/>
      <c r="AE23" s="215"/>
      <c r="AF23" s="216">
        <f t="shared" si="2"/>
        <v>44545</v>
      </c>
      <c r="AG23" s="214"/>
      <c r="AH23" s="215"/>
      <c r="AI23" s="216">
        <f t="shared" si="3"/>
        <v>44576</v>
      </c>
      <c r="AJ23" s="214"/>
      <c r="AK23" s="215"/>
      <c r="AL23" s="468"/>
      <c r="AM23" s="468"/>
      <c r="AN23" s="468"/>
    </row>
    <row r="24" spans="2:40" s="8" customFormat="1" ht="13" x14ac:dyDescent="0.3">
      <c r="B24" s="467">
        <f t="shared" si="8"/>
        <v>44243</v>
      </c>
      <c r="C24" s="217"/>
      <c r="D24" s="218"/>
      <c r="E24" s="216">
        <f t="shared" si="6"/>
        <v>44271</v>
      </c>
      <c r="F24" s="214"/>
      <c r="G24" s="215"/>
      <c r="H24" s="216">
        <f t="shared" si="7"/>
        <v>44302</v>
      </c>
      <c r="I24" s="214"/>
      <c r="J24" s="215"/>
      <c r="K24" s="216">
        <f t="shared" si="1"/>
        <v>44332</v>
      </c>
      <c r="L24" s="214"/>
      <c r="M24" s="215"/>
      <c r="N24" s="216">
        <f t="shared" si="1"/>
        <v>44363</v>
      </c>
      <c r="O24" s="214"/>
      <c r="P24" s="215"/>
      <c r="Q24" s="237">
        <f t="shared" si="1"/>
        <v>44393</v>
      </c>
      <c r="R24" s="214"/>
      <c r="S24" s="215"/>
      <c r="T24" s="216">
        <f t="shared" si="1"/>
        <v>44424</v>
      </c>
      <c r="U24" s="214"/>
      <c r="V24" s="215"/>
      <c r="W24" s="216">
        <f t="shared" si="1"/>
        <v>44455</v>
      </c>
      <c r="X24" s="214"/>
      <c r="Y24" s="215"/>
      <c r="Z24" s="216">
        <f t="shared" si="1"/>
        <v>44485</v>
      </c>
      <c r="AA24" s="214"/>
      <c r="AB24" s="215"/>
      <c r="AC24" s="216">
        <f t="shared" si="1"/>
        <v>44516</v>
      </c>
      <c r="AD24" s="214"/>
      <c r="AE24" s="215"/>
      <c r="AF24" s="216">
        <f t="shared" si="2"/>
        <v>44546</v>
      </c>
      <c r="AG24" s="214"/>
      <c r="AH24" s="215"/>
      <c r="AI24" s="216">
        <f t="shared" si="3"/>
        <v>44577</v>
      </c>
      <c r="AJ24" s="214"/>
      <c r="AK24" s="215"/>
      <c r="AL24" s="468"/>
      <c r="AM24" s="468"/>
      <c r="AN24" s="468"/>
    </row>
    <row r="25" spans="2:40" s="8" customFormat="1" ht="13" x14ac:dyDescent="0.3">
      <c r="B25" s="467">
        <f t="shared" si="8"/>
        <v>44244</v>
      </c>
      <c r="C25" s="217"/>
      <c r="D25" s="218"/>
      <c r="E25" s="216">
        <f t="shared" si="6"/>
        <v>44272</v>
      </c>
      <c r="F25" s="214"/>
      <c r="G25" s="215"/>
      <c r="H25" s="216">
        <f t="shared" si="7"/>
        <v>44303</v>
      </c>
      <c r="I25" s="214"/>
      <c r="J25" s="215"/>
      <c r="K25" s="216">
        <f t="shared" si="1"/>
        <v>44333</v>
      </c>
      <c r="L25" s="214"/>
      <c r="M25" s="215"/>
      <c r="N25" s="216">
        <f t="shared" si="1"/>
        <v>44364</v>
      </c>
      <c r="O25" s="214"/>
      <c r="P25" s="215"/>
      <c r="Q25" s="237">
        <f t="shared" si="1"/>
        <v>44394</v>
      </c>
      <c r="R25" s="214"/>
      <c r="S25" s="215"/>
      <c r="T25" s="216">
        <f t="shared" si="1"/>
        <v>44425</v>
      </c>
      <c r="U25" s="214"/>
      <c r="V25" s="215"/>
      <c r="W25" s="216">
        <f t="shared" si="1"/>
        <v>44456</v>
      </c>
      <c r="X25" s="214"/>
      <c r="Y25" s="215"/>
      <c r="Z25" s="216">
        <f t="shared" si="1"/>
        <v>44486</v>
      </c>
      <c r="AA25" s="214"/>
      <c r="AB25" s="215"/>
      <c r="AC25" s="216">
        <f t="shared" si="1"/>
        <v>44517</v>
      </c>
      <c r="AD25" s="214"/>
      <c r="AE25" s="215"/>
      <c r="AF25" s="216">
        <f t="shared" si="2"/>
        <v>44547</v>
      </c>
      <c r="AG25" s="214"/>
      <c r="AH25" s="215"/>
      <c r="AI25" s="216">
        <f t="shared" si="3"/>
        <v>44578</v>
      </c>
      <c r="AJ25" s="214"/>
      <c r="AK25" s="215"/>
      <c r="AL25" s="468"/>
      <c r="AM25" s="468"/>
      <c r="AN25" s="468"/>
    </row>
    <row r="26" spans="2:40" s="8" customFormat="1" ht="13" x14ac:dyDescent="0.3">
      <c r="B26" s="467">
        <f t="shared" si="8"/>
        <v>44245</v>
      </c>
      <c r="C26" s="217"/>
      <c r="D26" s="218"/>
      <c r="E26" s="216">
        <f t="shared" si="6"/>
        <v>44273</v>
      </c>
      <c r="F26" s="214"/>
      <c r="G26" s="215"/>
      <c r="H26" s="216">
        <f t="shared" si="7"/>
        <v>44304</v>
      </c>
      <c r="I26" s="214"/>
      <c r="J26" s="215"/>
      <c r="K26" s="216">
        <f t="shared" ref="K26:K36" si="9">K25+1</f>
        <v>44334</v>
      </c>
      <c r="L26" s="214"/>
      <c r="M26" s="215"/>
      <c r="N26" s="216">
        <f t="shared" ref="N26:N36" si="10">N25+1</f>
        <v>44365</v>
      </c>
      <c r="O26" s="214"/>
      <c r="P26" s="215"/>
      <c r="Q26" s="237">
        <f t="shared" ref="Q26:Q36" si="11">Q25+1</f>
        <v>44395</v>
      </c>
      <c r="R26" s="214"/>
      <c r="S26" s="215"/>
      <c r="T26" s="216">
        <f t="shared" ref="T26:T39" si="12">T25+1</f>
        <v>44426</v>
      </c>
      <c r="U26" s="214"/>
      <c r="V26" s="215"/>
      <c r="W26" s="216">
        <f t="shared" ref="W26:W36" si="13">W25+1</f>
        <v>44457</v>
      </c>
      <c r="X26" s="214"/>
      <c r="Y26" s="215"/>
      <c r="Z26" s="216">
        <f t="shared" ref="Z26:Z36" si="14">Z25+1</f>
        <v>44487</v>
      </c>
      <c r="AA26" s="214"/>
      <c r="AB26" s="215"/>
      <c r="AC26" s="216">
        <f t="shared" ref="AC26:AC36" si="15">AC25+1</f>
        <v>44518</v>
      </c>
      <c r="AD26" s="214"/>
      <c r="AE26" s="215"/>
      <c r="AF26" s="216">
        <f t="shared" si="2"/>
        <v>44548</v>
      </c>
      <c r="AG26" s="214"/>
      <c r="AH26" s="215"/>
      <c r="AI26" s="216">
        <f t="shared" si="3"/>
        <v>44579</v>
      </c>
      <c r="AJ26" s="214"/>
      <c r="AK26" s="215"/>
      <c r="AL26" s="468"/>
      <c r="AM26" s="468"/>
      <c r="AN26" s="468"/>
    </row>
    <row r="27" spans="2:40" s="8" customFormat="1" ht="13" x14ac:dyDescent="0.3">
      <c r="B27" s="467">
        <f t="shared" si="8"/>
        <v>44246</v>
      </c>
      <c r="C27" s="217"/>
      <c r="D27" s="218"/>
      <c r="E27" s="216">
        <f t="shared" si="6"/>
        <v>44274</v>
      </c>
      <c r="F27" s="214"/>
      <c r="G27" s="215"/>
      <c r="H27" s="216">
        <f t="shared" si="7"/>
        <v>44305</v>
      </c>
      <c r="I27" s="214"/>
      <c r="J27" s="215"/>
      <c r="K27" s="216">
        <f t="shared" si="9"/>
        <v>44335</v>
      </c>
      <c r="L27" s="214"/>
      <c r="M27" s="215"/>
      <c r="N27" s="216">
        <f t="shared" si="10"/>
        <v>44366</v>
      </c>
      <c r="O27" s="214"/>
      <c r="P27" s="215"/>
      <c r="Q27" s="237">
        <f t="shared" si="11"/>
        <v>44396</v>
      </c>
      <c r="R27" s="214"/>
      <c r="S27" s="215"/>
      <c r="T27" s="216">
        <f t="shared" si="12"/>
        <v>44427</v>
      </c>
      <c r="U27" s="214"/>
      <c r="V27" s="215"/>
      <c r="W27" s="216">
        <f t="shared" si="13"/>
        <v>44458</v>
      </c>
      <c r="X27" s="214"/>
      <c r="Y27" s="215"/>
      <c r="Z27" s="216">
        <f t="shared" si="14"/>
        <v>44488</v>
      </c>
      <c r="AA27" s="214"/>
      <c r="AB27" s="215"/>
      <c r="AC27" s="216">
        <f t="shared" si="15"/>
        <v>44519</v>
      </c>
      <c r="AD27" s="214"/>
      <c r="AE27" s="215"/>
      <c r="AF27" s="216">
        <f t="shared" si="2"/>
        <v>44549</v>
      </c>
      <c r="AG27" s="214"/>
      <c r="AH27" s="215"/>
      <c r="AI27" s="216">
        <f t="shared" si="3"/>
        <v>44580</v>
      </c>
      <c r="AJ27" s="214"/>
      <c r="AK27" s="215"/>
      <c r="AL27" s="468"/>
      <c r="AM27" s="468"/>
      <c r="AN27" s="468"/>
    </row>
    <row r="28" spans="2:40" s="8" customFormat="1" ht="13" x14ac:dyDescent="0.3">
      <c r="B28" s="467">
        <f t="shared" si="8"/>
        <v>44247</v>
      </c>
      <c r="C28" s="217"/>
      <c r="D28" s="218"/>
      <c r="E28" s="216">
        <f t="shared" si="6"/>
        <v>44275</v>
      </c>
      <c r="F28" s="214"/>
      <c r="G28" s="215"/>
      <c r="H28" s="216">
        <f t="shared" si="7"/>
        <v>44306</v>
      </c>
      <c r="I28" s="214"/>
      <c r="J28" s="215"/>
      <c r="K28" s="216">
        <f t="shared" si="9"/>
        <v>44336</v>
      </c>
      <c r="L28" s="214"/>
      <c r="M28" s="215"/>
      <c r="N28" s="216">
        <f t="shared" si="10"/>
        <v>44367</v>
      </c>
      <c r="O28" s="214"/>
      <c r="P28" s="215"/>
      <c r="Q28" s="237">
        <f t="shared" si="11"/>
        <v>44397</v>
      </c>
      <c r="R28" s="214"/>
      <c r="S28" s="215"/>
      <c r="T28" s="216">
        <f t="shared" si="12"/>
        <v>44428</v>
      </c>
      <c r="U28" s="214"/>
      <c r="V28" s="215"/>
      <c r="W28" s="216">
        <f t="shared" si="13"/>
        <v>44459</v>
      </c>
      <c r="X28" s="214"/>
      <c r="Y28" s="215"/>
      <c r="Z28" s="216">
        <f t="shared" si="14"/>
        <v>44489</v>
      </c>
      <c r="AA28" s="214"/>
      <c r="AB28" s="215"/>
      <c r="AC28" s="216">
        <f t="shared" si="15"/>
        <v>44520</v>
      </c>
      <c r="AD28" s="214"/>
      <c r="AE28" s="215"/>
      <c r="AF28" s="216">
        <f t="shared" si="2"/>
        <v>44550</v>
      </c>
      <c r="AG28" s="214"/>
      <c r="AH28" s="215"/>
      <c r="AI28" s="216">
        <f t="shared" si="3"/>
        <v>44581</v>
      </c>
      <c r="AJ28" s="214"/>
      <c r="AK28" s="215"/>
      <c r="AL28" s="468"/>
      <c r="AM28" s="468"/>
      <c r="AN28" s="468"/>
    </row>
    <row r="29" spans="2:40" s="8" customFormat="1" ht="13" x14ac:dyDescent="0.3">
      <c r="B29" s="467">
        <f t="shared" si="8"/>
        <v>44248</v>
      </c>
      <c r="C29" s="217"/>
      <c r="D29" s="218"/>
      <c r="E29" s="216">
        <f t="shared" si="6"/>
        <v>44276</v>
      </c>
      <c r="F29" s="214"/>
      <c r="G29" s="215"/>
      <c r="H29" s="216">
        <f t="shared" si="7"/>
        <v>44307</v>
      </c>
      <c r="I29" s="214"/>
      <c r="J29" s="215"/>
      <c r="K29" s="216">
        <f t="shared" si="9"/>
        <v>44337</v>
      </c>
      <c r="L29" s="214"/>
      <c r="M29" s="215"/>
      <c r="N29" s="216">
        <f t="shared" si="10"/>
        <v>44368</v>
      </c>
      <c r="O29" s="214"/>
      <c r="P29" s="215"/>
      <c r="Q29" s="237">
        <f t="shared" si="11"/>
        <v>44398</v>
      </c>
      <c r="R29" s="214"/>
      <c r="S29" s="215"/>
      <c r="T29" s="216">
        <f t="shared" si="12"/>
        <v>44429</v>
      </c>
      <c r="U29" s="214"/>
      <c r="V29" s="215"/>
      <c r="W29" s="216">
        <f t="shared" si="13"/>
        <v>44460</v>
      </c>
      <c r="X29" s="214"/>
      <c r="Y29" s="215"/>
      <c r="Z29" s="216">
        <f t="shared" si="14"/>
        <v>44490</v>
      </c>
      <c r="AA29" s="214"/>
      <c r="AB29" s="215"/>
      <c r="AC29" s="216">
        <f t="shared" si="15"/>
        <v>44521</v>
      </c>
      <c r="AD29" s="214"/>
      <c r="AE29" s="215"/>
      <c r="AF29" s="216">
        <f t="shared" si="2"/>
        <v>44551</v>
      </c>
      <c r="AG29" s="214"/>
      <c r="AH29" s="215"/>
      <c r="AI29" s="216">
        <f t="shared" si="3"/>
        <v>44582</v>
      </c>
      <c r="AJ29" s="214"/>
      <c r="AK29" s="215"/>
      <c r="AL29" s="468"/>
      <c r="AM29" s="468"/>
      <c r="AN29" s="468"/>
    </row>
    <row r="30" spans="2:40" s="8" customFormat="1" ht="13" x14ac:dyDescent="0.3">
      <c r="B30" s="467">
        <f t="shared" si="8"/>
        <v>44249</v>
      </c>
      <c r="C30" s="217"/>
      <c r="D30" s="218"/>
      <c r="E30" s="216">
        <f t="shared" si="6"/>
        <v>44277</v>
      </c>
      <c r="F30" s="214"/>
      <c r="G30" s="215"/>
      <c r="H30" s="216">
        <f t="shared" si="7"/>
        <v>44308</v>
      </c>
      <c r="I30" s="214"/>
      <c r="J30" s="215"/>
      <c r="K30" s="216">
        <f t="shared" si="9"/>
        <v>44338</v>
      </c>
      <c r="L30" s="214"/>
      <c r="M30" s="215"/>
      <c r="N30" s="216">
        <f t="shared" si="10"/>
        <v>44369</v>
      </c>
      <c r="O30" s="214"/>
      <c r="P30" s="215"/>
      <c r="Q30" s="237">
        <f t="shared" si="11"/>
        <v>44399</v>
      </c>
      <c r="R30" s="214"/>
      <c r="S30" s="215"/>
      <c r="T30" s="216">
        <f t="shared" si="12"/>
        <v>44430</v>
      </c>
      <c r="U30" s="214"/>
      <c r="V30" s="215"/>
      <c r="W30" s="216">
        <f t="shared" si="13"/>
        <v>44461</v>
      </c>
      <c r="X30" s="214"/>
      <c r="Y30" s="215"/>
      <c r="Z30" s="216">
        <f t="shared" si="14"/>
        <v>44491</v>
      </c>
      <c r="AA30" s="214"/>
      <c r="AB30" s="215"/>
      <c r="AC30" s="216">
        <f t="shared" si="15"/>
        <v>44522</v>
      </c>
      <c r="AD30" s="214"/>
      <c r="AE30" s="215"/>
      <c r="AF30" s="216">
        <f t="shared" si="2"/>
        <v>44552</v>
      </c>
      <c r="AG30" s="214"/>
      <c r="AH30" s="215"/>
      <c r="AI30" s="216">
        <f t="shared" si="3"/>
        <v>44583</v>
      </c>
      <c r="AJ30" s="214"/>
      <c r="AK30" s="215"/>
      <c r="AL30" s="468"/>
      <c r="AM30" s="468"/>
      <c r="AN30" s="468"/>
    </row>
    <row r="31" spans="2:40" s="8" customFormat="1" ht="13" x14ac:dyDescent="0.3">
      <c r="B31" s="467">
        <f t="shared" si="8"/>
        <v>44250</v>
      </c>
      <c r="C31" s="217"/>
      <c r="D31" s="218"/>
      <c r="E31" s="216">
        <f t="shared" si="6"/>
        <v>44278</v>
      </c>
      <c r="F31" s="214"/>
      <c r="G31" s="215"/>
      <c r="H31" s="216">
        <f t="shared" si="7"/>
        <v>44309</v>
      </c>
      <c r="I31" s="214"/>
      <c r="J31" s="215"/>
      <c r="K31" s="216">
        <f t="shared" si="9"/>
        <v>44339</v>
      </c>
      <c r="L31" s="214"/>
      <c r="M31" s="215"/>
      <c r="N31" s="216">
        <f t="shared" si="10"/>
        <v>44370</v>
      </c>
      <c r="O31" s="214"/>
      <c r="P31" s="215"/>
      <c r="Q31" s="237">
        <f t="shared" si="11"/>
        <v>44400</v>
      </c>
      <c r="R31" s="214"/>
      <c r="S31" s="215"/>
      <c r="T31" s="216">
        <f t="shared" si="12"/>
        <v>44431</v>
      </c>
      <c r="U31" s="214"/>
      <c r="V31" s="215"/>
      <c r="W31" s="216">
        <f t="shared" si="13"/>
        <v>44462</v>
      </c>
      <c r="X31" s="214"/>
      <c r="Y31" s="215"/>
      <c r="Z31" s="216">
        <f t="shared" si="14"/>
        <v>44492</v>
      </c>
      <c r="AA31" s="214"/>
      <c r="AB31" s="215"/>
      <c r="AC31" s="216">
        <f t="shared" si="15"/>
        <v>44523</v>
      </c>
      <c r="AD31" s="214"/>
      <c r="AE31" s="215"/>
      <c r="AF31" s="216">
        <f t="shared" si="2"/>
        <v>44553</v>
      </c>
      <c r="AG31" s="214"/>
      <c r="AH31" s="215"/>
      <c r="AI31" s="216">
        <f t="shared" si="3"/>
        <v>44584</v>
      </c>
      <c r="AJ31" s="214"/>
      <c r="AK31" s="215"/>
      <c r="AL31" s="468"/>
      <c r="AM31" s="468"/>
      <c r="AN31" s="468"/>
    </row>
    <row r="32" spans="2:40" s="8" customFormat="1" ht="13" x14ac:dyDescent="0.3">
      <c r="B32" s="467">
        <f t="shared" si="8"/>
        <v>44251</v>
      </c>
      <c r="C32" s="217"/>
      <c r="D32" s="218"/>
      <c r="E32" s="216">
        <f t="shared" si="6"/>
        <v>44279</v>
      </c>
      <c r="F32" s="214"/>
      <c r="G32" s="215"/>
      <c r="H32" s="216">
        <f t="shared" si="7"/>
        <v>44310</v>
      </c>
      <c r="I32" s="214"/>
      <c r="J32" s="215"/>
      <c r="K32" s="216">
        <f t="shared" si="9"/>
        <v>44340</v>
      </c>
      <c r="L32" s="214"/>
      <c r="M32" s="215"/>
      <c r="N32" s="216">
        <f t="shared" si="10"/>
        <v>44371</v>
      </c>
      <c r="O32" s="214"/>
      <c r="P32" s="215"/>
      <c r="Q32" s="237">
        <f t="shared" si="11"/>
        <v>44401</v>
      </c>
      <c r="R32" s="214"/>
      <c r="S32" s="215"/>
      <c r="T32" s="216">
        <f t="shared" si="12"/>
        <v>44432</v>
      </c>
      <c r="U32" s="214"/>
      <c r="V32" s="215"/>
      <c r="W32" s="216">
        <f t="shared" si="13"/>
        <v>44463</v>
      </c>
      <c r="X32" s="214"/>
      <c r="Y32" s="215"/>
      <c r="Z32" s="216">
        <f t="shared" si="14"/>
        <v>44493</v>
      </c>
      <c r="AA32" s="214"/>
      <c r="AB32" s="215"/>
      <c r="AC32" s="216">
        <f t="shared" si="15"/>
        <v>44524</v>
      </c>
      <c r="AD32" s="214"/>
      <c r="AE32" s="215"/>
      <c r="AF32" s="216">
        <f t="shared" si="2"/>
        <v>44554</v>
      </c>
      <c r="AG32" s="214"/>
      <c r="AH32" s="215"/>
      <c r="AI32" s="216">
        <f t="shared" si="3"/>
        <v>44585</v>
      </c>
      <c r="AJ32" s="214"/>
      <c r="AK32" s="215"/>
      <c r="AL32" s="468"/>
      <c r="AM32" s="468"/>
      <c r="AN32" s="468"/>
    </row>
    <row r="33" spans="1:46" s="8" customFormat="1" ht="13" x14ac:dyDescent="0.3">
      <c r="B33" s="467">
        <f t="shared" si="8"/>
        <v>44252</v>
      </c>
      <c r="C33" s="217"/>
      <c r="D33" s="218"/>
      <c r="E33" s="216">
        <f t="shared" si="6"/>
        <v>44280</v>
      </c>
      <c r="F33" s="214"/>
      <c r="G33" s="215"/>
      <c r="H33" s="216">
        <f t="shared" si="7"/>
        <v>44311</v>
      </c>
      <c r="I33" s="214"/>
      <c r="J33" s="215"/>
      <c r="K33" s="216">
        <f t="shared" si="9"/>
        <v>44341</v>
      </c>
      <c r="L33" s="214"/>
      <c r="M33" s="215"/>
      <c r="N33" s="216">
        <f t="shared" si="10"/>
        <v>44372</v>
      </c>
      <c r="O33" s="214"/>
      <c r="P33" s="215"/>
      <c r="Q33" s="237">
        <f t="shared" si="11"/>
        <v>44402</v>
      </c>
      <c r="R33" s="214"/>
      <c r="S33" s="215"/>
      <c r="T33" s="216">
        <f t="shared" si="12"/>
        <v>44433</v>
      </c>
      <c r="U33" s="214"/>
      <c r="V33" s="215"/>
      <c r="W33" s="216">
        <f t="shared" si="13"/>
        <v>44464</v>
      </c>
      <c r="X33" s="214"/>
      <c r="Y33" s="215"/>
      <c r="Z33" s="216">
        <f t="shared" si="14"/>
        <v>44494</v>
      </c>
      <c r="AA33" s="214"/>
      <c r="AB33" s="215"/>
      <c r="AC33" s="216">
        <f t="shared" si="15"/>
        <v>44525</v>
      </c>
      <c r="AD33" s="214"/>
      <c r="AE33" s="215"/>
      <c r="AF33" s="216">
        <f t="shared" si="2"/>
        <v>44555</v>
      </c>
      <c r="AG33" s="214"/>
      <c r="AH33" s="215"/>
      <c r="AI33" s="216">
        <f t="shared" si="3"/>
        <v>44586</v>
      </c>
      <c r="AJ33" s="214"/>
      <c r="AK33" s="215"/>
      <c r="AL33" s="468"/>
      <c r="AM33" s="468"/>
      <c r="AN33" s="468"/>
    </row>
    <row r="34" spans="1:46" s="8" customFormat="1" ht="13" x14ac:dyDescent="0.3">
      <c r="B34" s="467">
        <f t="shared" si="8"/>
        <v>44253</v>
      </c>
      <c r="C34" s="217"/>
      <c r="D34" s="218"/>
      <c r="E34" s="216">
        <f t="shared" si="6"/>
        <v>44281</v>
      </c>
      <c r="F34" s="214"/>
      <c r="G34" s="215"/>
      <c r="H34" s="216">
        <f t="shared" si="7"/>
        <v>44312</v>
      </c>
      <c r="I34" s="214"/>
      <c r="J34" s="215"/>
      <c r="K34" s="216">
        <f t="shared" si="9"/>
        <v>44342</v>
      </c>
      <c r="L34" s="214"/>
      <c r="M34" s="215"/>
      <c r="N34" s="216">
        <f t="shared" si="10"/>
        <v>44373</v>
      </c>
      <c r="O34" s="214"/>
      <c r="P34" s="215"/>
      <c r="Q34" s="237">
        <f t="shared" si="11"/>
        <v>44403</v>
      </c>
      <c r="R34" s="214"/>
      <c r="S34" s="215"/>
      <c r="T34" s="216">
        <f t="shared" si="12"/>
        <v>44434</v>
      </c>
      <c r="U34" s="214"/>
      <c r="V34" s="215"/>
      <c r="W34" s="216">
        <f t="shared" si="13"/>
        <v>44465</v>
      </c>
      <c r="X34" s="214"/>
      <c r="Y34" s="215"/>
      <c r="Z34" s="216">
        <f t="shared" si="14"/>
        <v>44495</v>
      </c>
      <c r="AA34" s="214"/>
      <c r="AB34" s="215"/>
      <c r="AC34" s="216">
        <f t="shared" si="15"/>
        <v>44526</v>
      </c>
      <c r="AD34" s="214"/>
      <c r="AE34" s="215"/>
      <c r="AF34" s="216">
        <f t="shared" si="2"/>
        <v>44556</v>
      </c>
      <c r="AG34" s="214"/>
      <c r="AH34" s="215"/>
      <c r="AI34" s="216">
        <f t="shared" si="3"/>
        <v>44587</v>
      </c>
      <c r="AJ34" s="214"/>
      <c r="AK34" s="215"/>
      <c r="AL34" s="468"/>
      <c r="AM34" s="468"/>
      <c r="AN34" s="468"/>
    </row>
    <row r="35" spans="1:46" s="8" customFormat="1" ht="13" x14ac:dyDescent="0.3">
      <c r="B35" s="467">
        <f t="shared" si="8"/>
        <v>44254</v>
      </c>
      <c r="C35" s="217"/>
      <c r="D35" s="218"/>
      <c r="E35" s="216">
        <f t="shared" si="6"/>
        <v>44282</v>
      </c>
      <c r="F35" s="214"/>
      <c r="G35" s="215"/>
      <c r="H35" s="216">
        <f t="shared" si="7"/>
        <v>44313</v>
      </c>
      <c r="I35" s="214"/>
      <c r="J35" s="215"/>
      <c r="K35" s="216">
        <f t="shared" si="9"/>
        <v>44343</v>
      </c>
      <c r="L35" s="214"/>
      <c r="M35" s="215"/>
      <c r="N35" s="216">
        <f t="shared" si="10"/>
        <v>44374</v>
      </c>
      <c r="O35" s="214"/>
      <c r="P35" s="215"/>
      <c r="Q35" s="237">
        <f t="shared" si="11"/>
        <v>44404</v>
      </c>
      <c r="R35" s="214"/>
      <c r="S35" s="215"/>
      <c r="T35" s="216">
        <f t="shared" si="12"/>
        <v>44435</v>
      </c>
      <c r="U35" s="214"/>
      <c r="V35" s="215"/>
      <c r="W35" s="216">
        <f t="shared" si="13"/>
        <v>44466</v>
      </c>
      <c r="X35" s="214"/>
      <c r="Y35" s="215"/>
      <c r="Z35" s="216">
        <f t="shared" si="14"/>
        <v>44496</v>
      </c>
      <c r="AA35" s="214"/>
      <c r="AB35" s="215"/>
      <c r="AC35" s="216">
        <f t="shared" si="15"/>
        <v>44527</v>
      </c>
      <c r="AD35" s="214"/>
      <c r="AE35" s="215"/>
      <c r="AF35" s="216">
        <f t="shared" si="2"/>
        <v>44557</v>
      </c>
      <c r="AG35" s="214"/>
      <c r="AH35" s="215"/>
      <c r="AI35" s="216">
        <f t="shared" si="3"/>
        <v>44588</v>
      </c>
      <c r="AJ35" s="214"/>
      <c r="AK35" s="215"/>
      <c r="AL35" s="468"/>
      <c r="AM35" s="468"/>
      <c r="AN35" s="468"/>
    </row>
    <row r="36" spans="1:46" s="8" customFormat="1" ht="13" x14ac:dyDescent="0.3">
      <c r="B36" s="467">
        <f t="shared" si="8"/>
        <v>44255</v>
      </c>
      <c r="C36" s="217"/>
      <c r="D36" s="218"/>
      <c r="E36" s="216">
        <f t="shared" si="6"/>
        <v>44283</v>
      </c>
      <c r="F36" s="214"/>
      <c r="G36" s="215"/>
      <c r="H36" s="216">
        <f t="shared" si="7"/>
        <v>44314</v>
      </c>
      <c r="I36" s="214"/>
      <c r="J36" s="215"/>
      <c r="K36" s="216">
        <f t="shared" si="9"/>
        <v>44344</v>
      </c>
      <c r="L36" s="214"/>
      <c r="M36" s="215"/>
      <c r="N36" s="216">
        <f t="shared" si="10"/>
        <v>44375</v>
      </c>
      <c r="O36" s="214"/>
      <c r="P36" s="215"/>
      <c r="Q36" s="237">
        <f t="shared" si="11"/>
        <v>44405</v>
      </c>
      <c r="R36" s="214"/>
      <c r="S36" s="215"/>
      <c r="T36" s="216">
        <f t="shared" si="12"/>
        <v>44436</v>
      </c>
      <c r="U36" s="214"/>
      <c r="V36" s="215"/>
      <c r="W36" s="216">
        <f t="shared" si="13"/>
        <v>44467</v>
      </c>
      <c r="X36" s="214"/>
      <c r="Y36" s="215"/>
      <c r="Z36" s="216">
        <f t="shared" si="14"/>
        <v>44497</v>
      </c>
      <c r="AA36" s="214"/>
      <c r="AB36" s="215"/>
      <c r="AC36" s="216">
        <f t="shared" si="15"/>
        <v>44528</v>
      </c>
      <c r="AD36" s="214"/>
      <c r="AE36" s="215"/>
      <c r="AF36" s="216">
        <f t="shared" si="2"/>
        <v>44558</v>
      </c>
      <c r="AG36" s="214"/>
      <c r="AH36" s="215"/>
      <c r="AI36" s="216">
        <f t="shared" si="3"/>
        <v>44589</v>
      </c>
      <c r="AJ36" s="214"/>
      <c r="AK36" s="215"/>
      <c r="AL36" s="468"/>
      <c r="AM36" s="468"/>
      <c r="AN36" s="468"/>
    </row>
    <row r="37" spans="1:46" s="8" customFormat="1" ht="13" x14ac:dyDescent="0.3">
      <c r="B37" s="467" t="str">
        <f>IF(B36="","",IF(DAY(B36+1)=1,"",B36+1))</f>
        <v/>
      </c>
      <c r="C37" s="473"/>
      <c r="D37" s="464"/>
      <c r="E37" s="216">
        <f>IF(E36="","",IF(DAY(E36+1)=1,"",E36+1))</f>
        <v>44284</v>
      </c>
      <c r="F37" s="214"/>
      <c r="G37" s="215"/>
      <c r="H37" s="216">
        <f>IF(H36="","",IF(DAY(H36+1)=1,"",H36+1))</f>
        <v>44315</v>
      </c>
      <c r="I37" s="214"/>
      <c r="J37" s="215"/>
      <c r="K37" s="216">
        <f t="shared" ref="K37:AC39" si="16">IF(K36="","",IF(DAY(K36+1)=1,"",K36+1))</f>
        <v>44345</v>
      </c>
      <c r="L37" s="214"/>
      <c r="M37" s="215"/>
      <c r="N37" s="216">
        <f t="shared" si="16"/>
        <v>44376</v>
      </c>
      <c r="O37" s="214"/>
      <c r="P37" s="215"/>
      <c r="Q37" s="216">
        <f>IF(Q36="","",IF(DAY(Q36+1)=1,"",Q36+1))</f>
        <v>44406</v>
      </c>
      <c r="R37" s="214"/>
      <c r="S37" s="215"/>
      <c r="T37" s="216">
        <f t="shared" si="12"/>
        <v>44437</v>
      </c>
      <c r="U37" s="214"/>
      <c r="V37" s="215"/>
      <c r="W37" s="216">
        <f t="shared" si="16"/>
        <v>44468</v>
      </c>
      <c r="X37" s="214"/>
      <c r="Y37" s="215"/>
      <c r="Z37" s="216">
        <f t="shared" si="16"/>
        <v>44498</v>
      </c>
      <c r="AA37" s="214"/>
      <c r="AB37" s="215"/>
      <c r="AC37" s="216">
        <f t="shared" si="16"/>
        <v>44529</v>
      </c>
      <c r="AD37" s="214"/>
      <c r="AE37" s="215"/>
      <c r="AF37" s="216">
        <f>IF(AF36="","",IF(DAY(AF36+1)=1,"",AF36+1))</f>
        <v>44559</v>
      </c>
      <c r="AG37" s="214"/>
      <c r="AH37" s="215"/>
      <c r="AI37" s="216">
        <f>IF(AI36="","",IF(DAY(AI36+1)=1,"",AI36+1))</f>
        <v>44590</v>
      </c>
      <c r="AJ37" s="214"/>
      <c r="AK37" s="215"/>
      <c r="AL37" s="468"/>
      <c r="AM37" s="468"/>
      <c r="AN37" s="468"/>
    </row>
    <row r="38" spans="1:46" s="8" customFormat="1" ht="13" x14ac:dyDescent="0.3">
      <c r="B38" s="467" t="str">
        <f>IF(B37="","",IF(DAY(B37+1)=1,"",B37+1))</f>
        <v/>
      </c>
      <c r="C38" s="473"/>
      <c r="D38" s="464"/>
      <c r="E38" s="216">
        <f t="shared" ref="E38:H39" si="17">IF(E37="","",IF(DAY(E37+1)=1,"",E37+1))</f>
        <v>44285</v>
      </c>
      <c r="F38" s="214"/>
      <c r="G38" s="215"/>
      <c r="H38" s="216">
        <f t="shared" si="17"/>
        <v>44316</v>
      </c>
      <c r="I38" s="214"/>
      <c r="J38" s="215"/>
      <c r="K38" s="216">
        <f t="shared" si="16"/>
        <v>44346</v>
      </c>
      <c r="L38" s="214"/>
      <c r="M38" s="215"/>
      <c r="N38" s="216">
        <f t="shared" si="16"/>
        <v>44377</v>
      </c>
      <c r="O38" s="214"/>
      <c r="P38" s="215"/>
      <c r="Q38" s="216">
        <f>IF(Q37="","",IF(DAY(Q37+1)=1,"",Q37+1))</f>
        <v>44407</v>
      </c>
      <c r="R38" s="214"/>
      <c r="S38" s="215"/>
      <c r="T38" s="216">
        <f t="shared" si="12"/>
        <v>44438</v>
      </c>
      <c r="U38" s="214"/>
      <c r="V38" s="215"/>
      <c r="W38" s="216">
        <f t="shared" si="16"/>
        <v>44469</v>
      </c>
      <c r="X38" s="214"/>
      <c r="Y38" s="215"/>
      <c r="Z38" s="216">
        <f t="shared" si="16"/>
        <v>44499</v>
      </c>
      <c r="AA38" s="214"/>
      <c r="AB38" s="238"/>
      <c r="AC38" s="216">
        <f t="shared" si="16"/>
        <v>44530</v>
      </c>
      <c r="AD38" s="214"/>
      <c r="AE38" s="215"/>
      <c r="AF38" s="216">
        <f>IF(AF37="","",IF(DAY(AF37+1)=1,"",AF37+1))</f>
        <v>44560</v>
      </c>
      <c r="AG38" s="214"/>
      <c r="AH38" s="215"/>
      <c r="AI38" s="216">
        <f>IF(AI37="","",IF(DAY(AI37+1)=1,"",AI37+1))</f>
        <v>44591</v>
      </c>
      <c r="AJ38" s="214"/>
      <c r="AK38" s="215"/>
      <c r="AL38" s="468"/>
      <c r="AM38" s="468"/>
      <c r="AN38" s="468"/>
    </row>
    <row r="39" spans="1:46" s="8" customFormat="1" ht="13" x14ac:dyDescent="0.3">
      <c r="B39" s="467" t="str">
        <f>IF(B38="","",IF(DAY(B38+1)=1,"",B38+1))</f>
        <v/>
      </c>
      <c r="C39" s="473"/>
      <c r="D39" s="474"/>
      <c r="E39" s="216">
        <f t="shared" si="17"/>
        <v>44286</v>
      </c>
      <c r="F39" s="214"/>
      <c r="G39" s="238"/>
      <c r="H39" s="216" t="str">
        <f>IF(H38="","",IF(DAY(H38+1)=1,"",H38+1))</f>
        <v/>
      </c>
      <c r="I39" s="329"/>
      <c r="J39" s="238"/>
      <c r="K39" s="216">
        <f>IF(K38="","",IF(DAY(K38+1)=1,"",K38+1))</f>
        <v>44347</v>
      </c>
      <c r="L39" s="214"/>
      <c r="M39" s="238"/>
      <c r="N39" s="216" t="str">
        <f t="shared" si="16"/>
        <v/>
      </c>
      <c r="O39" s="329"/>
      <c r="P39" s="215"/>
      <c r="Q39" s="216">
        <f>IF(Q38="","",IF(DAY(Q38+1)=1,"",Q38+1))</f>
        <v>44408</v>
      </c>
      <c r="R39" s="214"/>
      <c r="S39" s="215"/>
      <c r="T39" s="216">
        <f t="shared" si="12"/>
        <v>44439</v>
      </c>
      <c r="U39" s="214"/>
      <c r="V39" s="215"/>
      <c r="W39" s="216" t="str">
        <f>IF(W38="","",IF(DAY(W38+1)=1,"",W38+1))</f>
        <v/>
      </c>
      <c r="X39" s="329"/>
      <c r="Y39" s="215"/>
      <c r="Z39" s="216">
        <f>IF(Z38="","",IF(DAY(Z38+1)=1,"",Z38+1))</f>
        <v>44500</v>
      </c>
      <c r="AA39" s="214"/>
      <c r="AB39" s="238"/>
      <c r="AC39" s="216" t="str">
        <f>IF(AC38="","",IF(DAY(AC38+1)=1,"",AC38+1))</f>
        <v/>
      </c>
      <c r="AD39" s="329"/>
      <c r="AE39" s="215"/>
      <c r="AF39" s="216">
        <f>IF(AF38="","",IF(DAY(AF38+1)=1,"",AF38+1))</f>
        <v>44561</v>
      </c>
      <c r="AG39" s="214"/>
      <c r="AH39" s="215"/>
      <c r="AI39" s="216">
        <f>IF(AI38="","",IF(DAY(AI38+1)=1,"",AI38+1))</f>
        <v>44592</v>
      </c>
      <c r="AJ39" s="214"/>
      <c r="AK39" s="215"/>
      <c r="AL39" s="468"/>
      <c r="AM39" s="468"/>
      <c r="AN39" s="468"/>
    </row>
    <row r="40" spans="1:46" ht="14" thickBot="1" x14ac:dyDescent="0.35">
      <c r="Q40" s="219"/>
      <c r="AI40" s="220"/>
      <c r="AS40" s="339" t="e">
        <f>IF(#REF!="直島町",COUNTIF(#REF!,"○"),0)</f>
        <v>#REF!</v>
      </c>
      <c r="AT40" s="339"/>
    </row>
    <row r="41" spans="1:46" ht="14" thickBot="1" x14ac:dyDescent="0.35">
      <c r="A41" s="38"/>
      <c r="B41" s="41" t="s">
        <v>47</v>
      </c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41"/>
      <c r="U41" s="38"/>
      <c r="V41" s="38"/>
      <c r="W41" s="41" t="s">
        <v>47</v>
      </c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J41" s="38"/>
      <c r="AK41" s="38"/>
      <c r="AL41" s="38"/>
      <c r="AM41" s="38"/>
      <c r="AN41" s="38"/>
      <c r="AS41" s="339" t="s">
        <v>97</v>
      </c>
      <c r="AT41" s="339"/>
    </row>
    <row r="42" spans="1:46" s="234" customFormat="1" thickTop="1" x14ac:dyDescent="0.3">
      <c r="B42" s="447" t="s">
        <v>41</v>
      </c>
      <c r="C42" s="448"/>
      <c r="D42" s="449">
        <f>SUM(D22:D36)</f>
        <v>0</v>
      </c>
      <c r="E42" s="447" t="s">
        <v>42</v>
      </c>
      <c r="F42" s="448"/>
      <c r="G42" s="449">
        <f>SUM(G9:G39)</f>
        <v>0</v>
      </c>
      <c r="H42" s="447" t="s">
        <v>43</v>
      </c>
      <c r="I42" s="448"/>
      <c r="J42" s="449">
        <f>SUM(J9:J38)</f>
        <v>0</v>
      </c>
      <c r="K42" s="450" t="s">
        <v>52</v>
      </c>
      <c r="L42" s="448"/>
      <c r="M42" s="449">
        <f>SUM(M9:M39)</f>
        <v>0</v>
      </c>
      <c r="N42" s="447" t="s">
        <v>33</v>
      </c>
      <c r="O42" s="448"/>
      <c r="P42" s="449">
        <f>SUM(P9:P38)</f>
        <v>0</v>
      </c>
      <c r="Q42" s="447" t="s">
        <v>34</v>
      </c>
      <c r="R42" s="448"/>
      <c r="S42" s="449">
        <f>SUM(S9:S39)</f>
        <v>0</v>
      </c>
      <c r="T42" s="447" t="s">
        <v>35</v>
      </c>
      <c r="U42" s="448"/>
      <c r="V42" s="449">
        <f>SUM(V9:V39)</f>
        <v>0</v>
      </c>
      <c r="W42" s="447" t="s">
        <v>36</v>
      </c>
      <c r="X42" s="448"/>
      <c r="Y42" s="449">
        <f>SUM(Y9:Y38)</f>
        <v>0</v>
      </c>
      <c r="Z42" s="447" t="s">
        <v>37</v>
      </c>
      <c r="AA42" s="448"/>
      <c r="AB42" s="449">
        <f>SUM(AB9:AB39)</f>
        <v>0</v>
      </c>
      <c r="AC42" s="447" t="s">
        <v>38</v>
      </c>
      <c r="AD42" s="448"/>
      <c r="AE42" s="449">
        <f>SUM(AE9:AE38)</f>
        <v>0</v>
      </c>
      <c r="AF42" s="447" t="s">
        <v>39</v>
      </c>
      <c r="AG42" s="448"/>
      <c r="AH42" s="449">
        <f>SUM(AH9:AH39)</f>
        <v>0</v>
      </c>
      <c r="AI42" s="447" t="s">
        <v>40</v>
      </c>
      <c r="AJ42" s="448"/>
      <c r="AK42" s="449">
        <f>SUM(AK9:AK39)</f>
        <v>0</v>
      </c>
      <c r="AL42" s="447" t="s">
        <v>41</v>
      </c>
      <c r="AM42" s="448"/>
      <c r="AN42" s="449">
        <f>SUM(AN9:AN21)</f>
        <v>0</v>
      </c>
      <c r="AO42" s="451"/>
      <c r="AP42" s="452" t="s">
        <v>51</v>
      </c>
      <c r="AQ42" s="453"/>
      <c r="AR42" s="565">
        <f>SUM(D42,G42,J42,M42,P42,S42,V42,Y42,AB42,AE42,AH42,AK42,AN42)</f>
        <v>0</v>
      </c>
      <c r="AS42" s="344" t="e">
        <f>IF(#REF!="直島町",#REF!,0)</f>
        <v>#REF!</v>
      </c>
      <c r="AT42" s="344"/>
    </row>
    <row r="43" spans="1:46" s="8" customFormat="1" ht="13" x14ac:dyDescent="0.3">
      <c r="B43" s="454" t="s">
        <v>3</v>
      </c>
      <c r="C43" s="455">
        <f>15-C44</f>
        <v>15</v>
      </c>
      <c r="D43" s="456"/>
      <c r="E43" s="447" t="s">
        <v>3</v>
      </c>
      <c r="F43" s="455">
        <f>31-F44</f>
        <v>31</v>
      </c>
      <c r="G43" s="456"/>
      <c r="H43" s="447" t="s">
        <v>3</v>
      </c>
      <c r="I43" s="455">
        <f>30-I44</f>
        <v>30</v>
      </c>
      <c r="J43" s="456"/>
      <c r="K43" s="447" t="s">
        <v>3</v>
      </c>
      <c r="L43" s="455">
        <f>31-L44</f>
        <v>31</v>
      </c>
      <c r="M43" s="456"/>
      <c r="N43" s="450" t="s">
        <v>3</v>
      </c>
      <c r="O43" s="455">
        <f>30-O44</f>
        <v>30</v>
      </c>
      <c r="P43" s="456"/>
      <c r="Q43" s="447" t="s">
        <v>3</v>
      </c>
      <c r="R43" s="455">
        <f>31-R44</f>
        <v>31</v>
      </c>
      <c r="S43" s="456"/>
      <c r="T43" s="447" t="s">
        <v>3</v>
      </c>
      <c r="U43" s="455">
        <f>31-U44</f>
        <v>31</v>
      </c>
      <c r="V43" s="456"/>
      <c r="W43" s="447" t="s">
        <v>3</v>
      </c>
      <c r="X43" s="455">
        <f>30-X44</f>
        <v>30</v>
      </c>
      <c r="Y43" s="456"/>
      <c r="Z43" s="447" t="s">
        <v>3</v>
      </c>
      <c r="AA43" s="455">
        <f>31-AA44</f>
        <v>31</v>
      </c>
      <c r="AB43" s="456"/>
      <c r="AC43" s="447" t="s">
        <v>3</v>
      </c>
      <c r="AD43" s="455">
        <f>30-AD44</f>
        <v>30</v>
      </c>
      <c r="AE43" s="456"/>
      <c r="AF43" s="447" t="s">
        <v>3</v>
      </c>
      <c r="AG43" s="455">
        <f>31-AG44</f>
        <v>31</v>
      </c>
      <c r="AH43" s="456"/>
      <c r="AI43" s="447" t="s">
        <v>3</v>
      </c>
      <c r="AJ43" s="455">
        <f>31-AJ44</f>
        <v>31</v>
      </c>
      <c r="AK43" s="456"/>
      <c r="AL43" s="447" t="s">
        <v>3</v>
      </c>
      <c r="AM43" s="455">
        <f>13-AM44</f>
        <v>13</v>
      </c>
      <c r="AN43" s="456"/>
      <c r="AO43" s="457"/>
      <c r="AP43" s="458" t="s">
        <v>3</v>
      </c>
      <c r="AQ43" s="455">
        <f>AM43+AJ43+AG43+AD43+AA43+X43+U43+R43+O43+L43+I43+F43+C43</f>
        <v>365</v>
      </c>
      <c r="AR43" s="566"/>
      <c r="AS43" s="343"/>
      <c r="AT43" s="343"/>
    </row>
    <row r="44" spans="1:46" ht="14" thickBot="1" x14ac:dyDescent="0.35">
      <c r="B44" s="454" t="s">
        <v>44</v>
      </c>
      <c r="C44" s="455">
        <f>COUNTIF(C22:C36,"○")</f>
        <v>0</v>
      </c>
      <c r="D44" s="459"/>
      <c r="E44" s="447" t="s">
        <v>44</v>
      </c>
      <c r="F44" s="455">
        <f>COUNTIF(F9:F39,"○")</f>
        <v>0</v>
      </c>
      <c r="G44" s="459"/>
      <c r="H44" s="447" t="s">
        <v>44</v>
      </c>
      <c r="I44" s="455">
        <f>COUNTIF(I9:I38,"○")</f>
        <v>0</v>
      </c>
      <c r="J44" s="459"/>
      <c r="K44" s="447" t="s">
        <v>44</v>
      </c>
      <c r="L44" s="455">
        <f>COUNTIF(L9:L39,"○")</f>
        <v>0</v>
      </c>
      <c r="M44" s="459"/>
      <c r="N44" s="450" t="s">
        <v>44</v>
      </c>
      <c r="O44" s="455">
        <f>COUNTIF(O9:O38,"○")</f>
        <v>0</v>
      </c>
      <c r="P44" s="459"/>
      <c r="Q44" s="447" t="s">
        <v>44</v>
      </c>
      <c r="R44" s="455">
        <f>COUNTIF(R9:R39,"○")</f>
        <v>0</v>
      </c>
      <c r="S44" s="459"/>
      <c r="T44" s="447" t="s">
        <v>44</v>
      </c>
      <c r="U44" s="455">
        <f>COUNTIF(U9:U39,"○")</f>
        <v>0</v>
      </c>
      <c r="V44" s="459"/>
      <c r="W44" s="447" t="s">
        <v>44</v>
      </c>
      <c r="X44" s="455">
        <f>COUNTIF(X9:X38,"○")</f>
        <v>0</v>
      </c>
      <c r="Y44" s="459"/>
      <c r="Z44" s="447" t="s">
        <v>44</v>
      </c>
      <c r="AA44" s="455">
        <f>COUNTIF(AA9:AA39,"○")</f>
        <v>0</v>
      </c>
      <c r="AB44" s="459"/>
      <c r="AC44" s="447" t="s">
        <v>44</v>
      </c>
      <c r="AD44" s="455">
        <f>COUNTIF(AD9:AD38,"○")</f>
        <v>0</v>
      </c>
      <c r="AE44" s="459"/>
      <c r="AF44" s="447" t="s">
        <v>44</v>
      </c>
      <c r="AG44" s="455">
        <f>COUNTIF(AG9:AG39,"○")</f>
        <v>0</v>
      </c>
      <c r="AH44" s="459"/>
      <c r="AI44" s="447" t="s">
        <v>44</v>
      </c>
      <c r="AJ44" s="455">
        <f>COUNTIF(AJ9:AJ39,"○")</f>
        <v>0</v>
      </c>
      <c r="AK44" s="459"/>
      <c r="AL44" s="447" t="s">
        <v>44</v>
      </c>
      <c r="AM44" s="455">
        <f>COUNTIF(AM9:AM21,"○")</f>
        <v>0</v>
      </c>
      <c r="AN44" s="459"/>
      <c r="AO44" s="460"/>
      <c r="AP44" s="461" t="s">
        <v>44</v>
      </c>
      <c r="AQ44" s="462">
        <f>AM44+AJ44+AG44+AD44+AA44+X44+U44+R44+O44+L44+I44+F44+C44</f>
        <v>0</v>
      </c>
      <c r="AR44" s="567"/>
    </row>
    <row r="45" spans="1:46" ht="14" thickTop="1" x14ac:dyDescent="0.3">
      <c r="AJ45" s="17"/>
    </row>
    <row r="46" spans="1:46" x14ac:dyDescent="0.3">
      <c r="AJ46" s="17"/>
    </row>
    <row r="47" spans="1:46" x14ac:dyDescent="0.3">
      <c r="AJ47" s="17"/>
    </row>
    <row r="48" spans="1:46" x14ac:dyDescent="0.3">
      <c r="AJ48" s="17"/>
    </row>
    <row r="49" spans="36:36" x14ac:dyDescent="0.3">
      <c r="AJ49" s="17"/>
    </row>
    <row r="50" spans="36:36" x14ac:dyDescent="0.3">
      <c r="AJ50" s="17"/>
    </row>
    <row r="51" spans="36:36" x14ac:dyDescent="0.3">
      <c r="AJ51" s="17"/>
    </row>
    <row r="52" spans="36:36" x14ac:dyDescent="0.3">
      <c r="AJ52" s="17"/>
    </row>
    <row r="53" spans="36:36" x14ac:dyDescent="0.3">
      <c r="AJ53" s="17"/>
    </row>
    <row r="54" spans="36:36" x14ac:dyDescent="0.3">
      <c r="AJ54" s="17"/>
    </row>
    <row r="55" spans="36:36" x14ac:dyDescent="0.3">
      <c r="AJ55" s="17"/>
    </row>
    <row r="56" spans="36:36" x14ac:dyDescent="0.3">
      <c r="AJ56" s="17"/>
    </row>
    <row r="57" spans="36:36" x14ac:dyDescent="0.3">
      <c r="AJ57" s="17"/>
    </row>
    <row r="58" spans="36:36" x14ac:dyDescent="0.3">
      <c r="AJ58" s="17"/>
    </row>
    <row r="59" spans="36:36" x14ac:dyDescent="0.3">
      <c r="AJ59" s="18"/>
    </row>
    <row r="60" spans="36:36" x14ac:dyDescent="0.3">
      <c r="AJ60" s="18"/>
    </row>
    <row r="61" spans="36:36" x14ac:dyDescent="0.3">
      <c r="AJ61" s="18"/>
    </row>
    <row r="62" spans="36:36" x14ac:dyDescent="0.3">
      <c r="AJ62" s="18"/>
    </row>
    <row r="63" spans="36:36" x14ac:dyDescent="0.3">
      <c r="AJ63" s="18"/>
    </row>
    <row r="64" spans="36:36" x14ac:dyDescent="0.3">
      <c r="AJ64" s="18"/>
    </row>
    <row r="65" spans="36:36" x14ac:dyDescent="0.3">
      <c r="AJ65" s="18"/>
    </row>
    <row r="66" spans="36:36" x14ac:dyDescent="0.3">
      <c r="AJ66" s="18"/>
    </row>
    <row r="67" spans="36:36" x14ac:dyDescent="0.3">
      <c r="AJ67" s="18"/>
    </row>
    <row r="68" spans="36:36" x14ac:dyDescent="0.3">
      <c r="AJ68" s="18"/>
    </row>
    <row r="69" spans="36:36" x14ac:dyDescent="0.3">
      <c r="AJ69" s="18"/>
    </row>
    <row r="70" spans="36:36" x14ac:dyDescent="0.3">
      <c r="AJ70" s="18"/>
    </row>
    <row r="71" spans="36:36" x14ac:dyDescent="0.3">
      <c r="AJ71" s="18"/>
    </row>
    <row r="72" spans="36:36" x14ac:dyDescent="0.3">
      <c r="AJ72" s="18"/>
    </row>
    <row r="73" spans="36:36" x14ac:dyDescent="0.3">
      <c r="AJ73" s="18"/>
    </row>
    <row r="74" spans="36:36" x14ac:dyDescent="0.3">
      <c r="AJ74" s="18"/>
    </row>
    <row r="75" spans="36:36" x14ac:dyDescent="0.3">
      <c r="AJ75" s="18"/>
    </row>
    <row r="76" spans="36:36" x14ac:dyDescent="0.3">
      <c r="AJ76" s="18"/>
    </row>
    <row r="77" spans="36:36" x14ac:dyDescent="0.3">
      <c r="AJ77" s="18"/>
    </row>
    <row r="78" spans="36:36" x14ac:dyDescent="0.3">
      <c r="AJ78" s="18"/>
    </row>
    <row r="79" spans="36:36" x14ac:dyDescent="0.3">
      <c r="AJ79" s="18"/>
    </row>
    <row r="80" spans="36:36" x14ac:dyDescent="0.3">
      <c r="AJ80" s="18"/>
    </row>
    <row r="81" spans="36:36" x14ac:dyDescent="0.3">
      <c r="AJ81" s="18"/>
    </row>
    <row r="82" spans="36:36" x14ac:dyDescent="0.3">
      <c r="AJ82" s="18"/>
    </row>
    <row r="83" spans="36:36" x14ac:dyDescent="0.3">
      <c r="AJ83" s="18"/>
    </row>
    <row r="84" spans="36:36" x14ac:dyDescent="0.3">
      <c r="AJ84" s="18"/>
    </row>
    <row r="85" spans="36:36" x14ac:dyDescent="0.3">
      <c r="AJ85" s="18"/>
    </row>
    <row r="86" spans="36:36" x14ac:dyDescent="0.3">
      <c r="AJ86" s="18"/>
    </row>
    <row r="87" spans="36:36" x14ac:dyDescent="0.3">
      <c r="AJ87" s="18"/>
    </row>
    <row r="88" spans="36:36" x14ac:dyDescent="0.3">
      <c r="AJ88" s="18"/>
    </row>
    <row r="89" spans="36:36" x14ac:dyDescent="0.3">
      <c r="AJ89" s="18"/>
    </row>
    <row r="90" spans="36:36" x14ac:dyDescent="0.3">
      <c r="AJ90" s="18"/>
    </row>
    <row r="91" spans="36:36" x14ac:dyDescent="0.3">
      <c r="AJ91" s="18"/>
    </row>
    <row r="92" spans="36:36" x14ac:dyDescent="0.3">
      <c r="AJ92" s="18"/>
    </row>
    <row r="93" spans="36:36" x14ac:dyDescent="0.3">
      <c r="AJ93" s="18"/>
    </row>
    <row r="94" spans="36:36" x14ac:dyDescent="0.3">
      <c r="AJ94" s="18"/>
    </row>
    <row r="95" spans="36:36" x14ac:dyDescent="0.3">
      <c r="AJ95" s="18"/>
    </row>
    <row r="96" spans="36:36" x14ac:dyDescent="0.3">
      <c r="AJ96" s="18"/>
    </row>
    <row r="97" spans="36:36" x14ac:dyDescent="0.3">
      <c r="AJ97" s="18"/>
    </row>
    <row r="98" spans="36:36" x14ac:dyDescent="0.3">
      <c r="AJ98" s="18"/>
    </row>
    <row r="99" spans="36:36" x14ac:dyDescent="0.3">
      <c r="AJ99" s="18"/>
    </row>
    <row r="100" spans="36:36" x14ac:dyDescent="0.3">
      <c r="AJ100" s="18"/>
    </row>
    <row r="101" spans="36:36" x14ac:dyDescent="0.3">
      <c r="AJ101" s="18"/>
    </row>
    <row r="102" spans="36:36" x14ac:dyDescent="0.3">
      <c r="AJ102" s="18"/>
    </row>
    <row r="103" spans="36:36" x14ac:dyDescent="0.3">
      <c r="AJ103" s="18"/>
    </row>
    <row r="104" spans="36:36" x14ac:dyDescent="0.3">
      <c r="AJ104" s="18"/>
    </row>
    <row r="105" spans="36:36" x14ac:dyDescent="0.3">
      <c r="AJ105" s="18"/>
    </row>
  </sheetData>
  <sheetProtection algorithmName="SHA-512" hashValue="LxS4IpY5ubaaL2/liYmzqufjQHHM/J5SUHn1dkJ6MnTubvMO2jt3oP25fTfAMK99Mld/OMK/DpTGski+yOKN+w==" saltValue="luepVukj/ChujVcecLNGxA==" spinCount="100000" sheet="1" objects="1" scenarios="1"/>
  <mergeCells count="14">
    <mergeCell ref="AL7:AN7"/>
    <mergeCell ref="AR42:AR44"/>
    <mergeCell ref="Q7:S7"/>
    <mergeCell ref="T7:V7"/>
    <mergeCell ref="W7:Y7"/>
    <mergeCell ref="AI7:AK7"/>
    <mergeCell ref="Z7:AB7"/>
    <mergeCell ref="AC7:AE7"/>
    <mergeCell ref="AF7:AH7"/>
    <mergeCell ref="B7:D7"/>
    <mergeCell ref="E7:G7"/>
    <mergeCell ref="H7:J7"/>
    <mergeCell ref="K7:M7"/>
    <mergeCell ref="N7:P7"/>
  </mergeCells>
  <phoneticPr fontId="1"/>
  <conditionalFormatting sqref="H9:H38 K9:K38 N9:N39 W9:W38 AI9:AI38 AC9:AC38 Z9:Z36 E9:E38 T9:T36 Q9:Q36 B22:B38 B9">
    <cfRule type="expression" dxfId="176" priority="113">
      <formula>TEXT(B9,"aaa")="土"</formula>
    </cfRule>
  </conditionalFormatting>
  <conditionalFormatting sqref="AI9:AI38 H9:H38 K9:K38 N9:N39 W9:W38 Z9:Z36 AC9:AC38 E9:E38 T9:T36 Q9:Q36 B22:B38 B9">
    <cfRule type="expression" dxfId="175" priority="112">
      <formula>TEXT(B9,"aaa")="日"</formula>
    </cfRule>
  </conditionalFormatting>
  <conditionalFormatting sqref="AF9:AF38">
    <cfRule type="expression" dxfId="174" priority="111">
      <formula>TEXT(AF9,"aaa")="土"</formula>
    </cfRule>
  </conditionalFormatting>
  <conditionalFormatting sqref="AF9:AF38">
    <cfRule type="expression" dxfId="173" priority="110">
      <formula>TEXT(AF9,"aaa")="日"</formula>
    </cfRule>
  </conditionalFormatting>
  <conditionalFormatting sqref="AC42 AL42 Z42 AI42 B42 E42 H42 K42 N42 Q42 T42 W42 AF42">
    <cfRule type="expression" dxfId="172" priority="109">
      <formula>TEXT(B42,"aaa")="土"</formula>
    </cfRule>
  </conditionalFormatting>
  <conditionalFormatting sqref="AC42 AL42 Z42 AI42 B42 E42 H42 K42 N42 Q42 T42 W42 AF42">
    <cfRule type="expression" dxfId="171" priority="108">
      <formula>TEXT(B42,"aaa")="日"</formula>
    </cfRule>
  </conditionalFormatting>
  <conditionalFormatting sqref="AF42">
    <cfRule type="expression" dxfId="170" priority="107">
      <formula>TEXT(AF42,"aaa")="土"</formula>
    </cfRule>
  </conditionalFormatting>
  <conditionalFormatting sqref="AF42">
    <cfRule type="expression" dxfId="169" priority="106">
      <formula>TEXT(AF42,"aaa")="日"</formula>
    </cfRule>
  </conditionalFormatting>
  <conditionalFormatting sqref="AC43:AC44 AL43:AL44 AF43:AF44 T43:T44 W43:W44 Z43:Z44 B43:B44 E43:E44 H43:H44 K43:K44 N43:N44 Q43:Q44 AI43:AI44">
    <cfRule type="expression" dxfId="168" priority="105">
      <formula>TEXT(B43,"aaa")="土"</formula>
    </cfRule>
  </conditionalFormatting>
  <conditionalFormatting sqref="AC43:AC44 AL43:AL44 AF43:AF44 T43:T44 W43:W44 B43:B44 E43:E44 H43:H44 K43:K44 N43:N44 Q43:Q44 Z43:Z44 AI43:AI44">
    <cfRule type="expression" dxfId="167" priority="104">
      <formula>TEXT(B43,"aaa")="日"</formula>
    </cfRule>
  </conditionalFormatting>
  <conditionalFormatting sqref="AF43:AF44">
    <cfRule type="expression" dxfId="166" priority="103">
      <formula>TEXT(AF43,"aaa")="土"</formula>
    </cfRule>
  </conditionalFormatting>
  <conditionalFormatting sqref="AF43:AF44">
    <cfRule type="expression" dxfId="165" priority="102">
      <formula>TEXT(AF43,"aaa")="日"</formula>
    </cfRule>
  </conditionalFormatting>
  <conditionalFormatting sqref="AC9:AC38">
    <cfRule type="expression" dxfId="164" priority="101">
      <formula>COUNTIF(#REF!,$AC9)</formula>
    </cfRule>
  </conditionalFormatting>
  <conditionalFormatting sqref="Z9:Z36 T42:T44 AL42:AL44 Q42:Q44 AI42:AI44 B42:B44 E42:E44 H42:H44 K42:K44 N42:N44 W42:W44 Z42:Z44 AC42:AC44 AF42:AF44">
    <cfRule type="expression" dxfId="163" priority="114">
      <formula>COUNTIF(#REF!,$Z9)</formula>
    </cfRule>
  </conditionalFormatting>
  <conditionalFormatting sqref="W9:W38 AL42:AL44 AI42:AI44 B42:B44 E42:E44 H42:H44 K42:K44 N42:N44 Q42:Q44 T42:T44 W42:W44 Z42:Z44 AC42:AC44 AF42:AF44">
    <cfRule type="expression" dxfId="162" priority="115">
      <formula>COUNTIF(#REF!,$W9)</formula>
    </cfRule>
  </conditionalFormatting>
  <conditionalFormatting sqref="N42:N44 N9:N39">
    <cfRule type="expression" dxfId="161" priority="116">
      <formula>COUNTIF(#REF!,$N9)</formula>
    </cfRule>
  </conditionalFormatting>
  <conditionalFormatting sqref="K42:K44 K9:K38">
    <cfRule type="expression" dxfId="160" priority="117">
      <formula>COUNTIF(#REF!,$K9)</formula>
    </cfRule>
  </conditionalFormatting>
  <conditionalFormatting sqref="E42:E44 E9:E38">
    <cfRule type="expression" dxfId="159" priority="118">
      <formula>COUNTIF(#REF!,$E9)</formula>
    </cfRule>
  </conditionalFormatting>
  <conditionalFormatting sqref="H42:H44 H9:H38">
    <cfRule type="expression" dxfId="158" priority="119">
      <formula>COUNTIF(#REF!,$H9)</formula>
    </cfRule>
  </conditionalFormatting>
  <conditionalFormatting sqref="B42:B44">
    <cfRule type="expression" dxfId="157" priority="120">
      <formula>COUNTIF(#REF!,$B42)</formula>
    </cfRule>
  </conditionalFormatting>
  <conditionalFormatting sqref="B9 B22:B38">
    <cfRule type="expression" dxfId="156" priority="121">
      <formula>COUNTIF(#REF!,$B9)</formula>
    </cfRule>
  </conditionalFormatting>
  <conditionalFormatting sqref="AI9:AI38 AF9:AF38 AL42:AL44 AI42:AI44 AF42:AF44">
    <cfRule type="expression" dxfId="155" priority="122">
      <formula>COUNTIF(#REF!,$AI9)</formula>
    </cfRule>
  </conditionalFormatting>
  <conditionalFormatting sqref="T42:T44 T9:T36">
    <cfRule type="expression" dxfId="154" priority="123">
      <formula>COUNTIF(#REF!,$T9)</formula>
    </cfRule>
  </conditionalFormatting>
  <conditionalFormatting sqref="Q42:Q44 Q9:Q36">
    <cfRule type="expression" dxfId="153" priority="124">
      <formula>COUNTIF(#REF!,$Q9)</formula>
    </cfRule>
  </conditionalFormatting>
  <conditionalFormatting sqref="AF42:AF44 AC42:AC44 Z42:Z44">
    <cfRule type="expression" dxfId="152" priority="125">
      <formula>COUNTIF(#REF!,$AC42)</formula>
    </cfRule>
  </conditionalFormatting>
  <conditionalFormatting sqref="B42">
    <cfRule type="expression" dxfId="151" priority="100">
      <formula>COUNTIF(#REF!,$E42)</formula>
    </cfRule>
  </conditionalFormatting>
  <conditionalFormatting sqref="E42">
    <cfRule type="expression" dxfId="150" priority="99">
      <formula>COUNTIF(#REF!,$H42)</formula>
    </cfRule>
  </conditionalFormatting>
  <conditionalFormatting sqref="H42">
    <cfRule type="expression" dxfId="149" priority="98">
      <formula>COUNTIF(#REF!,$K42)</formula>
    </cfRule>
  </conditionalFormatting>
  <conditionalFormatting sqref="K42">
    <cfRule type="expression" dxfId="148" priority="97">
      <formula>COUNTIF(#REF!,$N42)</formula>
    </cfRule>
  </conditionalFormatting>
  <conditionalFormatting sqref="N42">
    <cfRule type="expression" dxfId="147" priority="96">
      <formula>COUNTIF(#REF!,$Q42)</formula>
    </cfRule>
  </conditionalFormatting>
  <conditionalFormatting sqref="Q42">
    <cfRule type="expression" dxfId="146" priority="95">
      <formula>COUNTIF(#REF!,$T42)</formula>
    </cfRule>
  </conditionalFormatting>
  <conditionalFormatting sqref="W42">
    <cfRule type="expression" dxfId="145" priority="94">
      <formula>COUNTIF(#REF!,$Z42)</formula>
    </cfRule>
  </conditionalFormatting>
  <conditionalFormatting sqref="Z42">
    <cfRule type="expression" dxfId="144" priority="93">
      <formula>COUNTIF(#REF!,$AC42)</formula>
    </cfRule>
  </conditionalFormatting>
  <conditionalFormatting sqref="AC42">
    <cfRule type="expression" dxfId="143" priority="92">
      <formula>TEXT(AC42,"aaa")="土"</formula>
    </cfRule>
  </conditionalFormatting>
  <conditionalFormatting sqref="AC42">
    <cfRule type="expression" dxfId="142" priority="91">
      <formula>TEXT(AC42,"aaa")="日"</formula>
    </cfRule>
  </conditionalFormatting>
  <conditionalFormatting sqref="AF42">
    <cfRule type="expression" dxfId="141" priority="89">
      <formula>TEXT(AF42,"aaa")="土"</formula>
    </cfRule>
  </conditionalFormatting>
  <conditionalFormatting sqref="AF42">
    <cfRule type="expression" dxfId="140" priority="88">
      <formula>TEXT(AF42,"aaa")="日"</formula>
    </cfRule>
  </conditionalFormatting>
  <conditionalFormatting sqref="AF42">
    <cfRule type="expression" dxfId="139" priority="90">
      <formula>COUNTIF(#REF!,$AI42)</formula>
    </cfRule>
  </conditionalFormatting>
  <conditionalFormatting sqref="T37:T39">
    <cfRule type="expression" dxfId="138" priority="86">
      <formula>TEXT(T37,"aaa")="土"</formula>
    </cfRule>
  </conditionalFormatting>
  <conditionalFormatting sqref="T37:T39">
    <cfRule type="expression" dxfId="137" priority="85">
      <formula>TEXT(T37,"aaa")="日"</formula>
    </cfRule>
  </conditionalFormatting>
  <conditionalFormatting sqref="T37:T39">
    <cfRule type="expression" dxfId="136" priority="87">
      <formula>COUNTIF(#REF!,$T37)</formula>
    </cfRule>
  </conditionalFormatting>
  <conditionalFormatting sqref="B9">
    <cfRule type="expression" dxfId="135" priority="84">
      <formula>COUNTIF(#REF!,$E9)</formula>
    </cfRule>
  </conditionalFormatting>
  <conditionalFormatting sqref="B10:B13 B16:B20">
    <cfRule type="expression" dxfId="134" priority="82">
      <formula>TEXT(B10,"aaa")="土"</formula>
    </cfRule>
  </conditionalFormatting>
  <conditionalFormatting sqref="B10:B13 B16:B20">
    <cfRule type="expression" dxfId="133" priority="81">
      <formula>TEXT(B10,"aaa")="日"</formula>
    </cfRule>
  </conditionalFormatting>
  <conditionalFormatting sqref="B10:B13 B16:B20">
    <cfRule type="expression" dxfId="132" priority="83">
      <formula>COUNTIF(#REF!,$E10)</formula>
    </cfRule>
  </conditionalFormatting>
  <conditionalFormatting sqref="B39">
    <cfRule type="expression" dxfId="131" priority="79">
      <formula>TEXT(B39,"aaa")="土"</formula>
    </cfRule>
  </conditionalFormatting>
  <conditionalFormatting sqref="B39">
    <cfRule type="expression" dxfId="130" priority="78">
      <formula>TEXT(B39,"aaa")="日"</formula>
    </cfRule>
  </conditionalFormatting>
  <conditionalFormatting sqref="B39">
    <cfRule type="expression" dxfId="129" priority="80">
      <formula>COUNTIF(#REF!,$E39)</formula>
    </cfRule>
  </conditionalFormatting>
  <conditionalFormatting sqref="H39">
    <cfRule type="expression" dxfId="128" priority="76">
      <formula>TEXT(H39,"aaa")="土"</formula>
    </cfRule>
  </conditionalFormatting>
  <conditionalFormatting sqref="H39">
    <cfRule type="expression" dxfId="127" priority="75">
      <formula>TEXT(H39,"aaa")="日"</formula>
    </cfRule>
  </conditionalFormatting>
  <conditionalFormatting sqref="H39">
    <cfRule type="expression" dxfId="126" priority="77">
      <formula>COUNTIF(#REF!,$E39)</formula>
    </cfRule>
  </conditionalFormatting>
  <conditionalFormatting sqref="K39">
    <cfRule type="expression" dxfId="125" priority="73">
      <formula>TEXT(K39,"aaa")="土"</formula>
    </cfRule>
  </conditionalFormatting>
  <conditionalFormatting sqref="K39">
    <cfRule type="expression" dxfId="124" priority="72">
      <formula>TEXT(K39,"aaa")="日"</formula>
    </cfRule>
  </conditionalFormatting>
  <conditionalFormatting sqref="K39">
    <cfRule type="expression" dxfId="123" priority="74">
      <formula>COUNTIF(#REF!,$E39)</formula>
    </cfRule>
  </conditionalFormatting>
  <conditionalFormatting sqref="Q37">
    <cfRule type="expression" dxfId="122" priority="70">
      <formula>TEXT(Q37,"aaa")="土"</formula>
    </cfRule>
  </conditionalFormatting>
  <conditionalFormatting sqref="Q37">
    <cfRule type="expression" dxfId="121" priority="69">
      <formula>TEXT(Q37,"aaa")="日"</formula>
    </cfRule>
  </conditionalFormatting>
  <conditionalFormatting sqref="Q37">
    <cfRule type="expression" dxfId="120" priority="71">
      <formula>COUNTIF(#REF!,$E37)</formula>
    </cfRule>
  </conditionalFormatting>
  <conditionalFormatting sqref="Q38">
    <cfRule type="expression" dxfId="119" priority="67">
      <formula>TEXT(Q38,"aaa")="土"</formula>
    </cfRule>
  </conditionalFormatting>
  <conditionalFormatting sqref="Q38">
    <cfRule type="expression" dxfId="118" priority="66">
      <formula>TEXT(Q38,"aaa")="日"</formula>
    </cfRule>
  </conditionalFormatting>
  <conditionalFormatting sqref="Q38">
    <cfRule type="expression" dxfId="117" priority="68">
      <formula>COUNTIF(#REF!,$E38)</formula>
    </cfRule>
  </conditionalFormatting>
  <conditionalFormatting sqref="Q39">
    <cfRule type="expression" dxfId="116" priority="64">
      <formula>TEXT(Q39,"aaa")="土"</formula>
    </cfRule>
  </conditionalFormatting>
  <conditionalFormatting sqref="Q39">
    <cfRule type="expression" dxfId="115" priority="63">
      <formula>TEXT(Q39,"aaa")="日"</formula>
    </cfRule>
  </conditionalFormatting>
  <conditionalFormatting sqref="Q39">
    <cfRule type="expression" dxfId="114" priority="65">
      <formula>COUNTIF(#REF!,$E39)</formula>
    </cfRule>
  </conditionalFormatting>
  <conditionalFormatting sqref="W39">
    <cfRule type="expression" dxfId="113" priority="61">
      <formula>TEXT(W39,"aaa")="土"</formula>
    </cfRule>
  </conditionalFormatting>
  <conditionalFormatting sqref="W39">
    <cfRule type="expression" dxfId="112" priority="60">
      <formula>TEXT(W39,"aaa")="日"</formula>
    </cfRule>
  </conditionalFormatting>
  <conditionalFormatting sqref="W39">
    <cfRule type="expression" dxfId="111" priority="62">
      <formula>COUNTIF(#REF!,$E39)</formula>
    </cfRule>
  </conditionalFormatting>
  <conditionalFormatting sqref="Z39">
    <cfRule type="expression" dxfId="110" priority="58">
      <formula>TEXT(Z39,"aaa")="土"</formula>
    </cfRule>
  </conditionalFormatting>
  <conditionalFormatting sqref="Z39">
    <cfRule type="expression" dxfId="109" priority="57">
      <formula>TEXT(Z39,"aaa")="日"</formula>
    </cfRule>
  </conditionalFormatting>
  <conditionalFormatting sqref="Z39">
    <cfRule type="expression" dxfId="108" priority="59">
      <formula>COUNTIF(#REF!,$E39)</formula>
    </cfRule>
  </conditionalFormatting>
  <conditionalFormatting sqref="AC39">
    <cfRule type="expression" dxfId="107" priority="55">
      <formula>TEXT(AC39,"aaa")="土"</formula>
    </cfRule>
  </conditionalFormatting>
  <conditionalFormatting sqref="AC39">
    <cfRule type="expression" dxfId="106" priority="54">
      <formula>TEXT(AC39,"aaa")="日"</formula>
    </cfRule>
  </conditionalFormatting>
  <conditionalFormatting sqref="AC39">
    <cfRule type="expression" dxfId="105" priority="56">
      <formula>COUNTIF(#REF!,$E39)</formula>
    </cfRule>
  </conditionalFormatting>
  <conditionalFormatting sqref="AF39">
    <cfRule type="expression" dxfId="104" priority="52">
      <formula>TEXT(AF39,"aaa")="土"</formula>
    </cfRule>
  </conditionalFormatting>
  <conditionalFormatting sqref="AF39">
    <cfRule type="expression" dxfId="103" priority="51">
      <formula>TEXT(AF39,"aaa")="日"</formula>
    </cfRule>
  </conditionalFormatting>
  <conditionalFormatting sqref="AF39">
    <cfRule type="expression" dxfId="102" priority="53">
      <formula>COUNTIF(#REF!,$E39)</formula>
    </cfRule>
  </conditionalFormatting>
  <conditionalFormatting sqref="AC42">
    <cfRule type="expression" dxfId="101" priority="44">
      <formula>TEXT(AC42,"aaa")="土"</formula>
    </cfRule>
  </conditionalFormatting>
  <conditionalFormatting sqref="AC42">
    <cfRule type="expression" dxfId="100" priority="43">
      <formula>TEXT(AC42,"aaa")="日"</formula>
    </cfRule>
  </conditionalFormatting>
  <conditionalFormatting sqref="AC43:AC44">
    <cfRule type="expression" dxfId="99" priority="42">
      <formula>TEXT(AC43,"aaa")="土"</formula>
    </cfRule>
  </conditionalFormatting>
  <conditionalFormatting sqref="AC43:AC44">
    <cfRule type="expression" dxfId="98" priority="41">
      <formula>TEXT(AC43,"aaa")="日"</formula>
    </cfRule>
  </conditionalFormatting>
  <conditionalFormatting sqref="K42:K44">
    <cfRule type="expression" dxfId="97" priority="45">
      <formula>COUNTIF(#REF!,$N42)</formula>
    </cfRule>
  </conditionalFormatting>
  <conditionalFormatting sqref="H42:H44">
    <cfRule type="expression" dxfId="96" priority="46">
      <formula>COUNTIF(#REF!,$K42)</formula>
    </cfRule>
  </conditionalFormatting>
  <conditionalFormatting sqref="B42:B44">
    <cfRule type="expression" dxfId="95" priority="47">
      <formula>COUNTIF(#REF!,$E42)</formula>
    </cfRule>
  </conditionalFormatting>
  <conditionalFormatting sqref="E42:E44">
    <cfRule type="expression" dxfId="94" priority="48">
      <formula>COUNTIF(#REF!,$H42)</formula>
    </cfRule>
  </conditionalFormatting>
  <conditionalFormatting sqref="Q42:Q44">
    <cfRule type="expression" dxfId="93" priority="49">
      <formula>COUNTIF(#REF!,$T42)</formula>
    </cfRule>
  </conditionalFormatting>
  <conditionalFormatting sqref="N42:N44">
    <cfRule type="expression" dxfId="92" priority="50">
      <formula>COUNTIF(#REF!,$Q42)</formula>
    </cfRule>
  </conditionalFormatting>
  <conditionalFormatting sqref="B42">
    <cfRule type="expression" dxfId="91" priority="40">
      <formula>COUNTIF(#REF!,$H42)</formula>
    </cfRule>
  </conditionalFormatting>
  <conditionalFormatting sqref="E42">
    <cfRule type="expression" dxfId="90" priority="39">
      <formula>COUNTIF(#REF!,$K42)</formula>
    </cfRule>
  </conditionalFormatting>
  <conditionalFormatting sqref="H42">
    <cfRule type="expression" dxfId="89" priority="38">
      <formula>COUNTIF(#REF!,$N42)</formula>
    </cfRule>
  </conditionalFormatting>
  <conditionalFormatting sqref="K42">
    <cfRule type="expression" dxfId="88" priority="37">
      <formula>COUNTIF(#REF!,$Q42)</formula>
    </cfRule>
  </conditionalFormatting>
  <conditionalFormatting sqref="N42">
    <cfRule type="expression" dxfId="87" priority="36">
      <formula>COUNTIF(#REF!,$T42)</formula>
    </cfRule>
  </conditionalFormatting>
  <conditionalFormatting sqref="T42">
    <cfRule type="expression" dxfId="86" priority="35">
      <formula>COUNTIF(#REF!,$Z42)</formula>
    </cfRule>
  </conditionalFormatting>
  <conditionalFormatting sqref="W42">
    <cfRule type="expression" dxfId="85" priority="34">
      <formula>COUNTIF(#REF!,$AC42)</formula>
    </cfRule>
  </conditionalFormatting>
  <conditionalFormatting sqref="Z42">
    <cfRule type="expression" dxfId="84" priority="33">
      <formula>TEXT(Z42,"aaa")="土"</formula>
    </cfRule>
  </conditionalFormatting>
  <conditionalFormatting sqref="Z42">
    <cfRule type="expression" dxfId="83" priority="32">
      <formula>TEXT(Z42,"aaa")="日"</formula>
    </cfRule>
  </conditionalFormatting>
  <conditionalFormatting sqref="AC42">
    <cfRule type="expression" dxfId="82" priority="30">
      <formula>TEXT(AC42,"aaa")="土"</formula>
    </cfRule>
  </conditionalFormatting>
  <conditionalFormatting sqref="AC42">
    <cfRule type="expression" dxfId="81" priority="29">
      <formula>TEXT(AC42,"aaa")="日"</formula>
    </cfRule>
  </conditionalFormatting>
  <conditionalFormatting sqref="AC42">
    <cfRule type="expression" dxfId="80" priority="31">
      <formula>COUNTIF(#REF!,$AI42)</formula>
    </cfRule>
  </conditionalFormatting>
  <conditionalFormatting sqref="AL42">
    <cfRule type="expression" dxfId="79" priority="25">
      <formula>TEXT(AL42,"aaa")="土"</formula>
    </cfRule>
  </conditionalFormatting>
  <conditionalFormatting sqref="AL42">
    <cfRule type="expression" dxfId="78" priority="24">
      <formula>TEXT(AL42,"aaa")="日"</formula>
    </cfRule>
  </conditionalFormatting>
  <conditionalFormatting sqref="AL43:AL44">
    <cfRule type="expression" dxfId="77" priority="23">
      <formula>TEXT(AL43,"aaa")="土"</formula>
    </cfRule>
  </conditionalFormatting>
  <conditionalFormatting sqref="AL43:AL44">
    <cfRule type="expression" dxfId="76" priority="22">
      <formula>TEXT(AL43,"aaa")="日"</formula>
    </cfRule>
  </conditionalFormatting>
  <conditionalFormatting sqref="AL42:AL44">
    <cfRule type="expression" dxfId="75" priority="26">
      <formula>COUNTIF(#REF!,$Z42)</formula>
    </cfRule>
  </conditionalFormatting>
  <conditionalFormatting sqref="AL42:AL44">
    <cfRule type="expression" dxfId="74" priority="27">
      <formula>COUNTIF(#REF!,$W42)</formula>
    </cfRule>
  </conditionalFormatting>
  <conditionalFormatting sqref="AL42:AL44">
    <cfRule type="expression" dxfId="73" priority="28">
      <formula>COUNTIF(#REF!,$AI42)</formula>
    </cfRule>
  </conditionalFormatting>
  <conditionalFormatting sqref="AL9">
    <cfRule type="expression" dxfId="72" priority="20">
      <formula>TEXT(AL9,"aaa")="土"</formula>
    </cfRule>
  </conditionalFormatting>
  <conditionalFormatting sqref="AL9">
    <cfRule type="expression" dxfId="71" priority="19">
      <formula>TEXT(AL9,"aaa")="日"</formula>
    </cfRule>
  </conditionalFormatting>
  <conditionalFormatting sqref="AL9">
    <cfRule type="expression" dxfId="70" priority="21">
      <formula>COUNTIF(#REF!,$AI9)</formula>
    </cfRule>
  </conditionalFormatting>
  <conditionalFormatting sqref="AL10:AL14">
    <cfRule type="expression" dxfId="69" priority="17">
      <formula>TEXT(AL10,"aaa")="土"</formula>
    </cfRule>
  </conditionalFormatting>
  <conditionalFormatting sqref="AL10:AL14">
    <cfRule type="expression" dxfId="68" priority="16">
      <formula>TEXT(AL10,"aaa")="日"</formula>
    </cfRule>
  </conditionalFormatting>
  <conditionalFormatting sqref="AL10:AL14">
    <cfRule type="expression" dxfId="67" priority="18">
      <formula>COUNTIF(#REF!,$AI10)</formula>
    </cfRule>
  </conditionalFormatting>
  <conditionalFormatting sqref="AL15:AL20">
    <cfRule type="expression" dxfId="66" priority="14">
      <formula>TEXT(AL15,"aaa")="土"</formula>
    </cfRule>
  </conditionalFormatting>
  <conditionalFormatting sqref="AL15:AL20">
    <cfRule type="expression" dxfId="65" priority="13">
      <formula>TEXT(AL15,"aaa")="日"</formula>
    </cfRule>
  </conditionalFormatting>
  <conditionalFormatting sqref="AL15:AL20">
    <cfRule type="expression" dxfId="64" priority="15">
      <formula>COUNTIF(#REF!,$AI15)</formula>
    </cfRule>
  </conditionalFormatting>
  <conditionalFormatting sqref="AL21">
    <cfRule type="expression" dxfId="63" priority="11">
      <formula>TEXT(AL21,"aaa")="土"</formula>
    </cfRule>
  </conditionalFormatting>
  <conditionalFormatting sqref="AL21">
    <cfRule type="expression" dxfId="62" priority="10">
      <formula>TEXT(AL21,"aaa")="日"</formula>
    </cfRule>
  </conditionalFormatting>
  <conditionalFormatting sqref="AL21">
    <cfRule type="expression" dxfId="61" priority="12">
      <formula>COUNTIF(#REF!,$AI21)</formula>
    </cfRule>
  </conditionalFormatting>
  <conditionalFormatting sqref="AP43:AP44">
    <cfRule type="expression" dxfId="60" priority="4">
      <formula>TEXT(AP43,"aaa")="土"</formula>
    </cfRule>
  </conditionalFormatting>
  <conditionalFormatting sqref="AP43:AP44">
    <cfRule type="expression" dxfId="59" priority="3">
      <formula>TEXT(AP43,"aaa")="日"</formula>
    </cfRule>
  </conditionalFormatting>
  <conditionalFormatting sqref="AP42">
    <cfRule type="expression" dxfId="58" priority="2">
      <formula>TEXT(AP42,"aaa")="土"</formula>
    </cfRule>
  </conditionalFormatting>
  <conditionalFormatting sqref="AP42">
    <cfRule type="expression" dxfId="57" priority="1">
      <formula>TEXT(AP42,"aaa")="日"</formula>
    </cfRule>
  </conditionalFormatting>
  <conditionalFormatting sqref="AP44">
    <cfRule type="expression" dxfId="56" priority="5">
      <formula>COUNTIF(#REF!,$AC44)</formula>
    </cfRule>
  </conditionalFormatting>
  <conditionalFormatting sqref="AP44">
    <cfRule type="expression" dxfId="55" priority="6">
      <formula>COUNTIF(#REF!,$AF44)</formula>
    </cfRule>
  </conditionalFormatting>
  <conditionalFormatting sqref="AP42:AP43">
    <cfRule type="expression" dxfId="54" priority="7">
      <formula>COUNTIF(#REF!,#REF!)</formula>
    </cfRule>
  </conditionalFormatting>
  <conditionalFormatting sqref="AP42:AP43">
    <cfRule type="expression" dxfId="53" priority="8">
      <formula>COUNTIF(#REF!,$AE42)</formula>
    </cfRule>
  </conditionalFormatting>
  <conditionalFormatting sqref="AP42:AP44">
    <cfRule type="expression" dxfId="52" priority="9">
      <formula>COUNTIF(#REF!,$AN42)</formula>
    </cfRule>
  </conditionalFormatting>
  <dataValidations count="1">
    <dataValidation type="list" allowBlank="1" showInputMessage="1" showErrorMessage="1" sqref="AJ9:AJ39 AA9:AA39 U9:U39 C9:C39 L9:L39 O9:O39 X9:X39 F9:F39 I9:I39 R9:R39 AG9:AG39 AD9:AD39 AM9:AM21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66" orientation="landscape" r:id="rId1"/>
  <colBreaks count="2" manualBreakCount="2">
    <brk id="22" max="43" man="1"/>
    <brk id="45" max="43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66FFFF"/>
    <pageSetUpPr fitToPage="1"/>
  </sheetPr>
  <dimension ref="A1:AB153"/>
  <sheetViews>
    <sheetView showGridLines="0" view="pageBreakPreview" topLeftCell="A13" zoomScale="55" zoomScaleNormal="75" zoomScaleSheetLayoutView="55" workbookViewId="0">
      <selection activeCell="I15" sqref="I15:J45"/>
    </sheetView>
  </sheetViews>
  <sheetFormatPr defaultColWidth="9" defaultRowHeight="13.5" x14ac:dyDescent="0.3"/>
  <cols>
    <col min="1" max="1" width="1.58203125" style="1" customWidth="1"/>
    <col min="2" max="2" width="1.33203125" style="1" customWidth="1"/>
    <col min="3" max="3" width="1.5" style="1" customWidth="1"/>
    <col min="4" max="4" width="2.08203125" style="1" customWidth="1"/>
    <col min="5" max="5" width="9.58203125" style="1" customWidth="1"/>
    <col min="6" max="6" width="5.33203125" style="1" customWidth="1"/>
    <col min="7" max="7" width="12.08203125" style="1" customWidth="1"/>
    <col min="8" max="8" width="9.58203125" style="1" customWidth="1"/>
    <col min="9" max="9" width="5.33203125" style="1" customWidth="1"/>
    <col min="10" max="10" width="12.08203125" style="1" customWidth="1"/>
    <col min="11" max="11" width="5.33203125" style="1" customWidth="1"/>
    <col min="12" max="12" width="7.08203125" style="11" customWidth="1"/>
    <col min="13" max="13" width="9.08203125" style="1" customWidth="1"/>
    <col min="14" max="14" width="4.08203125" style="1" customWidth="1"/>
    <col min="15" max="15" width="10.58203125" style="1" customWidth="1"/>
    <col min="16" max="16" width="9.08203125" style="1" customWidth="1"/>
    <col min="17" max="17" width="4.08203125" style="1" customWidth="1"/>
    <col min="18" max="18" width="10.58203125" style="1" customWidth="1"/>
    <col min="19" max="19" width="1.08203125" style="11" customWidth="1"/>
    <col min="20" max="20" width="1.83203125" style="11" customWidth="1"/>
    <col min="21" max="21" width="0.75" style="1" customWidth="1"/>
    <col min="22" max="22" width="11.75" style="2" customWidth="1"/>
    <col min="23" max="23" width="0.58203125" style="15" customWidth="1"/>
    <col min="24" max="28" width="9" style="2"/>
    <col min="29" max="16384" width="9" style="1"/>
  </cols>
  <sheetData>
    <row r="1" spans="1:28" ht="27" customHeight="1" x14ac:dyDescent="0.3">
      <c r="A1" s="576" t="s">
        <v>46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11"/>
      <c r="V1" s="10"/>
      <c r="W1" s="2"/>
      <c r="Y1" s="15"/>
    </row>
    <row r="2" spans="1:28" ht="18" customHeight="1" x14ac:dyDescent="0.3">
      <c r="C2" s="81" t="s">
        <v>28</v>
      </c>
      <c r="D2" s="6"/>
      <c r="F2" s="82"/>
      <c r="I2" s="82"/>
      <c r="L2" s="1"/>
      <c r="M2" s="82" t="s">
        <v>54</v>
      </c>
      <c r="S2" s="1"/>
      <c r="T2" s="1"/>
      <c r="U2" s="11"/>
      <c r="V2" s="10"/>
      <c r="W2" s="2"/>
      <c r="Y2" s="15"/>
    </row>
    <row r="3" spans="1:28" ht="26.5" customHeight="1" thickBot="1" x14ac:dyDescent="0.35">
      <c r="C3" s="24" t="s">
        <v>21</v>
      </c>
      <c r="D3" s="24"/>
      <c r="M3" s="99" t="s">
        <v>1</v>
      </c>
      <c r="N3" s="99"/>
      <c r="O3" s="100"/>
      <c r="P3" s="100"/>
      <c r="Q3" s="100"/>
      <c r="R3" s="100"/>
      <c r="U3" s="11"/>
      <c r="V3" s="10"/>
      <c r="W3" s="2"/>
      <c r="Y3" s="15"/>
    </row>
    <row r="4" spans="1:28" ht="7.5" customHeight="1" thickTop="1" x14ac:dyDescent="0.3">
      <c r="C4" s="24"/>
      <c r="D4" s="24"/>
      <c r="M4" s="326"/>
      <c r="N4" s="326"/>
      <c r="O4" s="327"/>
      <c r="P4" s="327"/>
      <c r="Q4" s="327"/>
      <c r="R4" s="327"/>
      <c r="U4" s="11"/>
    </row>
    <row r="5" spans="1:28" ht="7.5" customHeight="1" x14ac:dyDescent="0.3">
      <c r="C5" s="24"/>
      <c r="D5" s="24"/>
      <c r="M5" s="326"/>
      <c r="N5" s="326"/>
      <c r="O5" s="327"/>
      <c r="P5" s="327"/>
      <c r="Q5" s="327"/>
      <c r="R5" s="327"/>
      <c r="U5" s="11"/>
    </row>
    <row r="6" spans="1:28" ht="7.5" customHeight="1" x14ac:dyDescent="0.3">
      <c r="C6" s="24"/>
      <c r="D6" s="24"/>
      <c r="M6" s="326"/>
      <c r="N6" s="326"/>
      <c r="O6" s="327"/>
      <c r="P6" s="327"/>
      <c r="Q6" s="327"/>
      <c r="R6" s="327"/>
      <c r="U6" s="11"/>
    </row>
    <row r="7" spans="1:28" ht="7.5" customHeight="1" x14ac:dyDescent="0.3">
      <c r="C7" s="24"/>
      <c r="D7" s="24"/>
      <c r="M7" s="326"/>
      <c r="N7" s="326"/>
      <c r="O7" s="327"/>
      <c r="P7" s="327"/>
      <c r="Q7" s="327"/>
      <c r="R7" s="327"/>
      <c r="U7" s="11"/>
    </row>
    <row r="8" spans="1:28" ht="7.5" customHeight="1" x14ac:dyDescent="0.3">
      <c r="C8" s="24"/>
      <c r="D8" s="24"/>
      <c r="M8" s="326"/>
      <c r="N8" s="326"/>
      <c r="O8" s="327"/>
      <c r="P8" s="327"/>
      <c r="Q8" s="327"/>
      <c r="R8" s="327"/>
      <c r="U8" s="11"/>
    </row>
    <row r="9" spans="1:28" ht="24.65" customHeight="1" x14ac:dyDescent="0.3">
      <c r="B9" s="24"/>
      <c r="C9" s="292"/>
      <c r="G9" s="91"/>
      <c r="H9" s="11"/>
      <c r="I9" s="11"/>
      <c r="J9" s="11"/>
      <c r="K9" s="11"/>
      <c r="M9" s="11"/>
      <c r="N9" s="11"/>
      <c r="P9" s="11"/>
      <c r="Q9" s="11"/>
      <c r="R9" s="11"/>
      <c r="U9" s="11"/>
    </row>
    <row r="10" spans="1:28" ht="9" customHeight="1" thickBot="1" x14ac:dyDescent="0.35">
      <c r="C10" s="24"/>
      <c r="D10" s="24"/>
      <c r="M10" s="9"/>
      <c r="N10" s="9"/>
      <c r="O10" s="11"/>
      <c r="P10" s="11"/>
      <c r="Q10" s="11"/>
      <c r="R10" s="11"/>
    </row>
    <row r="11" spans="1:28" ht="25" customHeight="1" thickBot="1" x14ac:dyDescent="0.35">
      <c r="B11" s="185"/>
      <c r="C11" s="528" t="s">
        <v>179</v>
      </c>
      <c r="D11" s="528"/>
      <c r="E11" s="528"/>
      <c r="F11" s="573"/>
      <c r="G11" s="573"/>
      <c r="H11" s="573"/>
      <c r="I11" s="188"/>
      <c r="J11" s="189"/>
      <c r="K11" s="187"/>
      <c r="L11" s="10"/>
      <c r="S11" s="9"/>
      <c r="T11" s="10"/>
      <c r="U11" s="2"/>
    </row>
    <row r="12" spans="1:28" ht="9" customHeight="1" x14ac:dyDescent="0.3">
      <c r="B12" s="108"/>
      <c r="C12" s="182" t="e">
        <f>+DATE(C11,4,1)</f>
        <v>#VALUE!</v>
      </c>
      <c r="D12" s="182"/>
      <c r="E12" s="10"/>
      <c r="F12" s="10"/>
      <c r="G12" s="10"/>
      <c r="H12" s="10"/>
      <c r="I12" s="10"/>
      <c r="J12" s="10"/>
      <c r="K12" s="181"/>
      <c r="L12" s="10"/>
      <c r="M12" s="23"/>
      <c r="N12" s="23"/>
      <c r="O12" s="2"/>
      <c r="P12" s="4"/>
      <c r="Q12" s="4"/>
      <c r="R12" s="3"/>
      <c r="S12" s="9"/>
      <c r="T12" s="10"/>
      <c r="U12" s="2"/>
    </row>
    <row r="13" spans="1:28" s="6" customFormat="1" ht="20.149999999999999" customHeight="1" x14ac:dyDescent="0.3">
      <c r="B13" s="109"/>
      <c r="C13" s="529"/>
      <c r="D13" s="529"/>
      <c r="E13" s="543">
        <f>DATE(2018,2,1)</f>
        <v>43132</v>
      </c>
      <c r="F13" s="544"/>
      <c r="G13" s="545"/>
      <c r="H13" s="543">
        <f>DATE(2018,3,1)</f>
        <v>43160</v>
      </c>
      <c r="I13" s="544"/>
      <c r="J13" s="545"/>
      <c r="K13" s="164"/>
      <c r="L13" s="159"/>
      <c r="M13" s="527"/>
      <c r="N13" s="527"/>
      <c r="O13" s="527"/>
      <c r="P13" s="362"/>
      <c r="Q13" s="362"/>
      <c r="R13" s="362"/>
      <c r="S13" s="159"/>
      <c r="T13" s="73"/>
      <c r="U13" s="5"/>
      <c r="V13" s="2"/>
      <c r="W13" s="345"/>
      <c r="X13" s="346"/>
      <c r="Y13" s="346"/>
      <c r="Z13" s="349"/>
      <c r="AA13" s="349"/>
      <c r="AB13" s="349"/>
    </row>
    <row r="14" spans="1:28" s="19" customFormat="1" ht="20.149999999999999" customHeight="1" thickBot="1" x14ac:dyDescent="0.35">
      <c r="B14" s="110"/>
      <c r="C14" s="179"/>
      <c r="D14" s="167"/>
      <c r="E14" s="371" t="s">
        <v>10</v>
      </c>
      <c r="F14" s="371" t="s">
        <v>13</v>
      </c>
      <c r="G14" s="371" t="s">
        <v>0</v>
      </c>
      <c r="H14" s="442" t="s">
        <v>10</v>
      </c>
      <c r="I14" s="442" t="s">
        <v>13</v>
      </c>
      <c r="J14" s="442" t="s">
        <v>0</v>
      </c>
      <c r="K14" s="155"/>
      <c r="L14" s="57"/>
      <c r="M14" s="159"/>
      <c r="N14" s="159"/>
      <c r="O14" s="159"/>
      <c r="P14" s="159"/>
      <c r="Q14" s="159"/>
      <c r="R14" s="159"/>
      <c r="S14" s="159"/>
      <c r="T14" s="73"/>
      <c r="U14" s="20"/>
      <c r="V14" s="2"/>
      <c r="W14" s="347"/>
      <c r="X14" s="2"/>
      <c r="Y14" s="2"/>
      <c r="Z14" s="351"/>
      <c r="AA14" s="351"/>
      <c r="AB14" s="351"/>
    </row>
    <row r="15" spans="1:28" s="8" customFormat="1" ht="16" customHeight="1" thickTop="1" x14ac:dyDescent="0.3">
      <c r="B15" s="112"/>
      <c r="C15" s="179"/>
      <c r="D15" s="168" t="s">
        <v>7</v>
      </c>
      <c r="E15" s="372">
        <f>E13</f>
        <v>43132</v>
      </c>
      <c r="F15" s="487"/>
      <c r="G15" s="488"/>
      <c r="H15" s="379">
        <f>H13</f>
        <v>43160</v>
      </c>
      <c r="I15" s="492"/>
      <c r="J15" s="493"/>
      <c r="K15" s="120"/>
      <c r="L15" s="37"/>
      <c r="M15" s="12"/>
      <c r="N15" s="12"/>
      <c r="O15" s="28"/>
      <c r="P15" s="12"/>
      <c r="Q15" s="12"/>
      <c r="R15" s="28"/>
      <c r="S15" s="28"/>
      <c r="T15" s="36"/>
      <c r="U15" s="7"/>
      <c r="V15" s="2"/>
      <c r="W15" s="348"/>
      <c r="X15" s="2"/>
      <c r="Y15" s="349"/>
      <c r="Z15" s="353"/>
      <c r="AA15" s="353"/>
      <c r="AB15" s="353"/>
    </row>
    <row r="16" spans="1:28" s="8" customFormat="1" ht="16" customHeight="1" x14ac:dyDescent="0.3">
      <c r="B16" s="112"/>
      <c r="C16" s="179"/>
      <c r="D16" s="168" t="s">
        <v>7</v>
      </c>
      <c r="E16" s="372">
        <f>E15+1</f>
        <v>43133</v>
      </c>
      <c r="F16" s="487"/>
      <c r="G16" s="488"/>
      <c r="H16" s="375">
        <f>H15+1</f>
        <v>43161</v>
      </c>
      <c r="I16" s="494"/>
      <c r="J16" s="495"/>
      <c r="K16" s="120"/>
      <c r="L16" s="37"/>
      <c r="M16" s="12"/>
      <c r="N16" s="12"/>
      <c r="O16" s="28"/>
      <c r="P16" s="12"/>
      <c r="Q16" s="12"/>
      <c r="R16" s="28"/>
      <c r="S16" s="28"/>
      <c r="T16" s="36"/>
      <c r="U16" s="7"/>
      <c r="V16" s="350"/>
      <c r="W16" s="21"/>
      <c r="X16" s="351"/>
      <c r="Y16" s="351"/>
      <c r="Z16" s="353"/>
      <c r="AA16" s="353"/>
      <c r="AB16" s="353"/>
    </row>
    <row r="17" spans="2:28" s="8" customFormat="1" ht="16" customHeight="1" x14ac:dyDescent="0.3">
      <c r="B17" s="112"/>
      <c r="C17" s="179"/>
      <c r="D17" s="168" t="s">
        <v>7</v>
      </c>
      <c r="E17" s="372">
        <f t="shared" ref="E17:E42" si="0">E16+1</f>
        <v>43134</v>
      </c>
      <c r="F17" s="487"/>
      <c r="G17" s="488"/>
      <c r="H17" s="375">
        <f t="shared" ref="H17:H42" si="1">H16+1</f>
        <v>43162</v>
      </c>
      <c r="I17" s="494"/>
      <c r="J17" s="495"/>
      <c r="K17" s="120"/>
      <c r="L17" s="37"/>
      <c r="M17" s="12"/>
      <c r="N17" s="12"/>
      <c r="O17" s="28"/>
      <c r="P17" s="12"/>
      <c r="Q17" s="12"/>
      <c r="R17" s="28"/>
      <c r="S17" s="28"/>
      <c r="T17" s="36"/>
      <c r="U17" s="7"/>
      <c r="V17" s="349"/>
      <c r="W17" s="352"/>
      <c r="X17" s="353"/>
      <c r="Y17" s="353"/>
      <c r="Z17" s="353"/>
      <c r="AA17" s="353"/>
      <c r="AB17" s="353"/>
    </row>
    <row r="18" spans="2:28" s="8" customFormat="1" ht="16" customHeight="1" x14ac:dyDescent="0.3">
      <c r="B18" s="112"/>
      <c r="C18" s="179"/>
      <c r="D18" s="168" t="s">
        <v>23</v>
      </c>
      <c r="E18" s="372">
        <f>E17+1</f>
        <v>43135</v>
      </c>
      <c r="F18" s="487"/>
      <c r="G18" s="488"/>
      <c r="H18" s="375">
        <f>H17+1</f>
        <v>43163</v>
      </c>
      <c r="I18" s="494"/>
      <c r="J18" s="495"/>
      <c r="K18" s="120"/>
      <c r="L18" s="37"/>
      <c r="M18" s="12"/>
      <c r="N18" s="12"/>
      <c r="O18" s="28"/>
      <c r="P18" s="12"/>
      <c r="Q18" s="12"/>
      <c r="R18" s="28"/>
      <c r="S18" s="28"/>
      <c r="T18" s="36"/>
      <c r="U18" s="7"/>
      <c r="V18" s="354"/>
      <c r="W18" s="352"/>
      <c r="X18" s="353"/>
      <c r="Y18" s="353"/>
      <c r="Z18" s="353"/>
      <c r="AA18" s="353"/>
      <c r="AB18" s="353"/>
    </row>
    <row r="19" spans="2:28" s="8" customFormat="1" ht="16" customHeight="1" x14ac:dyDescent="0.3">
      <c r="B19" s="112"/>
      <c r="C19" s="179"/>
      <c r="D19" s="168" t="s">
        <v>7</v>
      </c>
      <c r="E19" s="372">
        <f t="shared" si="0"/>
        <v>43136</v>
      </c>
      <c r="F19" s="487"/>
      <c r="G19" s="488"/>
      <c r="H19" s="375">
        <f t="shared" si="1"/>
        <v>43164</v>
      </c>
      <c r="I19" s="494"/>
      <c r="J19" s="495"/>
      <c r="K19" s="120"/>
      <c r="L19" s="37"/>
      <c r="M19" s="12"/>
      <c r="N19" s="12"/>
      <c r="O19" s="28"/>
      <c r="P19" s="12"/>
      <c r="Q19" s="12"/>
      <c r="R19" s="28"/>
      <c r="S19" s="28"/>
      <c r="T19" s="36"/>
      <c r="U19" s="7"/>
      <c r="V19" s="349"/>
      <c r="W19" s="352"/>
      <c r="X19" s="2"/>
      <c r="Y19" s="353"/>
      <c r="Z19" s="353"/>
      <c r="AA19" s="353"/>
      <c r="AB19" s="353"/>
    </row>
    <row r="20" spans="2:28" s="8" customFormat="1" ht="16" customHeight="1" thickBot="1" x14ac:dyDescent="0.35">
      <c r="B20" s="112"/>
      <c r="C20" s="179"/>
      <c r="D20" s="168" t="s">
        <v>7</v>
      </c>
      <c r="E20" s="372">
        <f t="shared" si="0"/>
        <v>43137</v>
      </c>
      <c r="F20" s="487"/>
      <c r="G20" s="488"/>
      <c r="H20" s="376">
        <f t="shared" si="1"/>
        <v>43165</v>
      </c>
      <c r="I20" s="496"/>
      <c r="J20" s="497"/>
      <c r="K20" s="120"/>
      <c r="L20" s="37"/>
      <c r="M20" s="12"/>
      <c r="N20" s="12"/>
      <c r="O20" s="28"/>
      <c r="P20" s="12"/>
      <c r="Q20" s="12"/>
      <c r="R20" s="28"/>
      <c r="S20" s="28"/>
      <c r="T20" s="36"/>
      <c r="U20" s="7"/>
      <c r="V20" s="2"/>
      <c r="W20" s="361"/>
      <c r="X20" s="353"/>
      <c r="Y20" s="353"/>
      <c r="Z20" s="353"/>
      <c r="AA20" s="353"/>
      <c r="AB20" s="353"/>
    </row>
    <row r="21" spans="2:28" s="8" customFormat="1" ht="16" customHeight="1" thickTop="1" x14ac:dyDescent="0.3">
      <c r="B21" s="112"/>
      <c r="C21" s="179"/>
      <c r="D21" s="168" t="s">
        <v>7</v>
      </c>
      <c r="E21" s="372">
        <f t="shared" si="0"/>
        <v>43138</v>
      </c>
      <c r="F21" s="487"/>
      <c r="G21" s="489"/>
      <c r="H21" s="374">
        <f t="shared" si="1"/>
        <v>43166</v>
      </c>
      <c r="I21" s="498"/>
      <c r="J21" s="499"/>
      <c r="K21" s="120"/>
      <c r="L21" s="37"/>
      <c r="M21" s="12"/>
      <c r="N21" s="12"/>
      <c r="O21" s="28"/>
      <c r="P21" s="12"/>
      <c r="Q21" s="12"/>
      <c r="R21" s="28"/>
      <c r="S21" s="28"/>
      <c r="T21" s="36"/>
      <c r="U21" s="7"/>
      <c r="V21" s="355"/>
      <c r="W21" s="361"/>
      <c r="X21" s="353"/>
      <c r="Y21" s="353"/>
      <c r="Z21" s="353"/>
      <c r="AA21" s="353"/>
      <c r="AB21" s="353"/>
    </row>
    <row r="22" spans="2:28" s="8" customFormat="1" ht="16" customHeight="1" x14ac:dyDescent="0.3">
      <c r="B22" s="112"/>
      <c r="C22" s="179"/>
      <c r="D22" s="168" t="s">
        <v>7</v>
      </c>
      <c r="E22" s="372">
        <f t="shared" si="0"/>
        <v>43139</v>
      </c>
      <c r="F22" s="487"/>
      <c r="G22" s="489"/>
      <c r="H22" s="372">
        <f t="shared" si="1"/>
        <v>43167</v>
      </c>
      <c r="I22" s="487"/>
      <c r="J22" s="489"/>
      <c r="K22" s="120"/>
      <c r="L22" s="37"/>
      <c r="M22" s="12"/>
      <c r="N22" s="12"/>
      <c r="O22" s="28"/>
      <c r="P22" s="12"/>
      <c r="Q22" s="12"/>
      <c r="R22" s="28"/>
      <c r="S22" s="28"/>
      <c r="T22" s="36"/>
      <c r="U22" s="7"/>
      <c r="V22" s="35"/>
      <c r="W22" s="361"/>
      <c r="X22" s="353"/>
      <c r="Y22" s="353"/>
      <c r="Z22" s="353"/>
      <c r="AA22" s="353"/>
      <c r="AB22" s="353"/>
    </row>
    <row r="23" spans="2:28" s="8" customFormat="1" ht="16" customHeight="1" x14ac:dyDescent="0.3">
      <c r="B23" s="112"/>
      <c r="C23" s="179"/>
      <c r="D23" s="168" t="s">
        <v>7</v>
      </c>
      <c r="E23" s="372">
        <f t="shared" si="0"/>
        <v>43140</v>
      </c>
      <c r="F23" s="487"/>
      <c r="G23" s="489"/>
      <c r="H23" s="372">
        <f t="shared" si="1"/>
        <v>43168</v>
      </c>
      <c r="I23" s="487"/>
      <c r="J23" s="489"/>
      <c r="K23" s="120"/>
      <c r="L23" s="37"/>
      <c r="M23" s="12"/>
      <c r="N23" s="12"/>
      <c r="O23" s="28"/>
      <c r="P23" s="12"/>
      <c r="Q23" s="12"/>
      <c r="R23" s="28"/>
      <c r="S23" s="28"/>
      <c r="T23" s="36"/>
      <c r="U23" s="7"/>
      <c r="V23" s="35"/>
      <c r="W23" s="361"/>
      <c r="X23" s="2"/>
      <c r="Y23" s="353"/>
      <c r="Z23" s="353"/>
      <c r="AA23" s="353"/>
      <c r="AB23" s="353"/>
    </row>
    <row r="24" spans="2:28" s="8" customFormat="1" ht="16" customHeight="1" x14ac:dyDescent="0.3">
      <c r="B24" s="112"/>
      <c r="C24" s="179"/>
      <c r="D24" s="168" t="s">
        <v>7</v>
      </c>
      <c r="E24" s="372">
        <f t="shared" si="0"/>
        <v>43141</v>
      </c>
      <c r="F24" s="487"/>
      <c r="G24" s="489"/>
      <c r="H24" s="372">
        <f t="shared" si="1"/>
        <v>43169</v>
      </c>
      <c r="I24" s="487"/>
      <c r="J24" s="489"/>
      <c r="K24" s="120"/>
      <c r="L24" s="37"/>
      <c r="M24" s="12"/>
      <c r="N24" s="12"/>
      <c r="O24" s="28"/>
      <c r="P24" s="12"/>
      <c r="Q24" s="12"/>
      <c r="R24" s="28"/>
      <c r="S24" s="28"/>
      <c r="T24" s="36"/>
      <c r="U24" s="7"/>
      <c r="V24" s="35"/>
      <c r="W24" s="361"/>
      <c r="X24" s="2"/>
      <c r="Y24" s="353"/>
      <c r="Z24" s="353"/>
      <c r="AA24" s="353"/>
      <c r="AB24" s="353"/>
    </row>
    <row r="25" spans="2:28" s="8" customFormat="1" ht="16" customHeight="1" x14ac:dyDescent="0.3">
      <c r="B25" s="112"/>
      <c r="C25" s="179"/>
      <c r="D25" s="168" t="s">
        <v>7</v>
      </c>
      <c r="E25" s="372">
        <f t="shared" si="0"/>
        <v>43142</v>
      </c>
      <c r="F25" s="487"/>
      <c r="G25" s="489"/>
      <c r="H25" s="372">
        <f t="shared" si="1"/>
        <v>43170</v>
      </c>
      <c r="I25" s="487"/>
      <c r="J25" s="489"/>
      <c r="K25" s="120"/>
      <c r="L25" s="37"/>
      <c r="M25" s="12"/>
      <c r="N25" s="12"/>
      <c r="O25" s="28"/>
      <c r="P25" s="12"/>
      <c r="Q25" s="12"/>
      <c r="R25" s="28"/>
      <c r="S25" s="28"/>
      <c r="T25" s="36"/>
      <c r="U25" s="7"/>
      <c r="V25" s="2"/>
      <c r="W25" s="361"/>
      <c r="X25" s="2"/>
      <c r="Y25" s="353"/>
      <c r="Z25" s="353"/>
      <c r="AA25" s="353"/>
      <c r="AB25" s="353"/>
    </row>
    <row r="26" spans="2:28" s="8" customFormat="1" ht="16" customHeight="1" x14ac:dyDescent="0.3">
      <c r="B26" s="112"/>
      <c r="C26" s="179"/>
      <c r="D26" s="168" t="s">
        <v>23</v>
      </c>
      <c r="E26" s="372">
        <f t="shared" si="0"/>
        <v>43143</v>
      </c>
      <c r="F26" s="487"/>
      <c r="G26" s="489"/>
      <c r="H26" s="372">
        <f t="shared" si="1"/>
        <v>43171</v>
      </c>
      <c r="I26" s="487"/>
      <c r="J26" s="489"/>
      <c r="K26" s="120"/>
      <c r="L26" s="37"/>
      <c r="M26" s="12"/>
      <c r="N26" s="12"/>
      <c r="O26" s="28"/>
      <c r="P26" s="12"/>
      <c r="Q26" s="12"/>
      <c r="R26" s="28"/>
      <c r="S26" s="28"/>
      <c r="T26" s="36"/>
      <c r="U26" s="7"/>
      <c r="V26" s="2"/>
      <c r="W26" s="361"/>
      <c r="X26" s="2"/>
      <c r="Y26" s="353"/>
      <c r="Z26" s="353"/>
      <c r="AA26" s="353"/>
      <c r="AB26" s="353"/>
    </row>
    <row r="27" spans="2:28" s="8" customFormat="1" ht="16" customHeight="1" thickBot="1" x14ac:dyDescent="0.35">
      <c r="B27" s="112"/>
      <c r="C27" s="179"/>
      <c r="D27" s="168" t="s">
        <v>7</v>
      </c>
      <c r="E27" s="378">
        <f t="shared" si="0"/>
        <v>43144</v>
      </c>
      <c r="F27" s="490"/>
      <c r="G27" s="491"/>
      <c r="H27" s="372">
        <f t="shared" si="1"/>
        <v>43172</v>
      </c>
      <c r="I27" s="487"/>
      <c r="J27" s="489"/>
      <c r="K27" s="120"/>
      <c r="L27" s="37"/>
      <c r="M27" s="12"/>
      <c r="N27" s="12"/>
      <c r="O27" s="28"/>
      <c r="P27" s="12"/>
      <c r="Q27" s="12"/>
      <c r="R27" s="28"/>
      <c r="S27" s="28"/>
      <c r="T27" s="36"/>
      <c r="U27" s="7"/>
      <c r="V27" s="35"/>
      <c r="W27" s="361"/>
      <c r="X27" s="350"/>
      <c r="Y27" s="353"/>
      <c r="Z27" s="353"/>
      <c r="AA27" s="353"/>
      <c r="AB27" s="353"/>
    </row>
    <row r="28" spans="2:28" s="8" customFormat="1" ht="16" customHeight="1" thickTop="1" x14ac:dyDescent="0.3">
      <c r="B28" s="112"/>
      <c r="C28" s="179"/>
      <c r="D28" s="168" t="s">
        <v>7</v>
      </c>
      <c r="E28" s="379">
        <f t="shared" si="0"/>
        <v>43145</v>
      </c>
      <c r="F28" s="492"/>
      <c r="G28" s="493"/>
      <c r="H28" s="377">
        <f t="shared" si="1"/>
        <v>43173</v>
      </c>
      <c r="I28" s="487"/>
      <c r="J28" s="489"/>
      <c r="K28" s="120"/>
      <c r="L28" s="37"/>
      <c r="M28" s="12"/>
      <c r="N28" s="12"/>
      <c r="O28" s="28"/>
      <c r="P28" s="12"/>
      <c r="Q28" s="12"/>
      <c r="R28" s="28"/>
      <c r="S28" s="28"/>
      <c r="T28" s="36"/>
      <c r="U28" s="7"/>
      <c r="V28" s="355"/>
      <c r="W28" s="361"/>
      <c r="X28" s="349"/>
      <c r="Y28" s="353"/>
      <c r="Z28" s="353"/>
      <c r="AA28" s="353"/>
      <c r="AB28" s="353"/>
    </row>
    <row r="29" spans="2:28" s="8" customFormat="1" ht="16" customHeight="1" x14ac:dyDescent="0.3">
      <c r="B29" s="112"/>
      <c r="C29" s="179"/>
      <c r="D29" s="168" t="s">
        <v>7</v>
      </c>
      <c r="E29" s="375">
        <f t="shared" si="0"/>
        <v>43146</v>
      </c>
      <c r="F29" s="494"/>
      <c r="G29" s="495"/>
      <c r="H29" s="377">
        <f t="shared" si="1"/>
        <v>43174</v>
      </c>
      <c r="I29" s="487"/>
      <c r="J29" s="489"/>
      <c r="K29" s="120"/>
      <c r="L29" s="37"/>
      <c r="M29" s="12"/>
      <c r="N29" s="12"/>
      <c r="O29" s="28"/>
      <c r="P29" s="12"/>
      <c r="Q29" s="12"/>
      <c r="R29" s="28"/>
      <c r="S29" s="28"/>
      <c r="T29" s="36"/>
      <c r="U29" s="7"/>
      <c r="V29" s="349"/>
      <c r="W29" s="361"/>
      <c r="X29" s="354"/>
      <c r="Y29" s="353"/>
      <c r="Z29" s="353"/>
      <c r="AA29" s="353"/>
      <c r="AB29" s="353"/>
    </row>
    <row r="30" spans="2:28" s="8" customFormat="1" ht="16" customHeight="1" x14ac:dyDescent="0.3">
      <c r="B30" s="112"/>
      <c r="C30" s="179"/>
      <c r="D30" s="168" t="s">
        <v>7</v>
      </c>
      <c r="E30" s="375">
        <f t="shared" si="0"/>
        <v>43147</v>
      </c>
      <c r="F30" s="494"/>
      <c r="G30" s="495"/>
      <c r="H30" s="377">
        <f t="shared" si="1"/>
        <v>43175</v>
      </c>
      <c r="I30" s="487"/>
      <c r="J30" s="489"/>
      <c r="K30" s="120"/>
      <c r="L30" s="37"/>
      <c r="M30" s="12"/>
      <c r="N30" s="12"/>
      <c r="O30" s="28"/>
      <c r="P30" s="12"/>
      <c r="Q30" s="12"/>
      <c r="R30" s="28"/>
      <c r="S30" s="28"/>
      <c r="T30" s="36"/>
      <c r="U30" s="7"/>
      <c r="V30" s="354"/>
      <c r="W30" s="361"/>
      <c r="X30" s="353"/>
      <c r="Y30" s="353"/>
      <c r="Z30" s="353"/>
      <c r="AA30" s="353"/>
      <c r="AB30" s="353"/>
    </row>
    <row r="31" spans="2:28" s="8" customFormat="1" ht="16" customHeight="1" x14ac:dyDescent="0.3">
      <c r="B31" s="112"/>
      <c r="C31" s="179"/>
      <c r="D31" s="168" t="s">
        <v>7</v>
      </c>
      <c r="E31" s="375">
        <f t="shared" si="0"/>
        <v>43148</v>
      </c>
      <c r="F31" s="494"/>
      <c r="G31" s="495"/>
      <c r="H31" s="377">
        <f t="shared" si="1"/>
        <v>43176</v>
      </c>
      <c r="I31" s="487"/>
      <c r="J31" s="489"/>
      <c r="K31" s="120"/>
      <c r="L31" s="37"/>
      <c r="M31" s="12"/>
      <c r="N31" s="12"/>
      <c r="O31" s="28"/>
      <c r="P31" s="12"/>
      <c r="Q31" s="12"/>
      <c r="R31" s="28"/>
      <c r="S31" s="28"/>
      <c r="T31" s="36"/>
      <c r="U31" s="7"/>
      <c r="V31" s="349"/>
      <c r="W31" s="347"/>
      <c r="X31" s="353"/>
      <c r="Y31" s="353"/>
      <c r="Z31" s="353"/>
      <c r="AA31" s="353"/>
      <c r="AB31" s="353"/>
    </row>
    <row r="32" spans="2:28" s="8" customFormat="1" ht="16" customHeight="1" x14ac:dyDescent="0.3">
      <c r="B32" s="112"/>
      <c r="C32" s="179"/>
      <c r="D32" s="168" t="s">
        <v>7</v>
      </c>
      <c r="E32" s="375">
        <f t="shared" si="0"/>
        <v>43149</v>
      </c>
      <c r="F32" s="494"/>
      <c r="G32" s="495"/>
      <c r="H32" s="377">
        <f t="shared" si="1"/>
        <v>43177</v>
      </c>
      <c r="I32" s="487"/>
      <c r="J32" s="489"/>
      <c r="K32" s="120"/>
      <c r="L32" s="37"/>
      <c r="M32" s="12"/>
      <c r="N32" s="12"/>
      <c r="O32" s="28"/>
      <c r="P32" s="12"/>
      <c r="Q32" s="12"/>
      <c r="R32" s="28"/>
      <c r="S32" s="28"/>
      <c r="T32" s="36"/>
      <c r="U32" s="7"/>
      <c r="V32" s="2"/>
      <c r="W32" s="347"/>
      <c r="X32" s="353"/>
      <c r="Y32" s="353"/>
      <c r="Z32" s="353"/>
      <c r="AA32" s="353"/>
      <c r="AB32" s="353"/>
    </row>
    <row r="33" spans="1:28" s="8" customFormat="1" ht="16" customHeight="1" x14ac:dyDescent="0.3">
      <c r="B33" s="112"/>
      <c r="C33" s="179"/>
      <c r="D33" s="168" t="s">
        <v>23</v>
      </c>
      <c r="E33" s="375">
        <f t="shared" si="0"/>
        <v>43150</v>
      </c>
      <c r="F33" s="494"/>
      <c r="G33" s="495"/>
      <c r="H33" s="377">
        <f t="shared" si="1"/>
        <v>43178</v>
      </c>
      <c r="I33" s="487"/>
      <c r="J33" s="489"/>
      <c r="K33" s="120"/>
      <c r="L33" s="37"/>
      <c r="M33" s="12"/>
      <c r="N33" s="12"/>
      <c r="O33" s="28"/>
      <c r="P33" s="12"/>
      <c r="Q33" s="12"/>
      <c r="R33" s="28"/>
      <c r="S33" s="28"/>
      <c r="T33" s="36"/>
      <c r="U33" s="7"/>
      <c r="V33" s="355"/>
      <c r="W33" s="347"/>
      <c r="X33" s="353"/>
      <c r="Y33" s="353"/>
      <c r="Z33" s="353"/>
      <c r="AA33" s="353"/>
      <c r="AB33" s="353"/>
    </row>
    <row r="34" spans="1:28" s="8" customFormat="1" ht="16" customHeight="1" x14ac:dyDescent="0.3">
      <c r="B34" s="112"/>
      <c r="C34" s="179"/>
      <c r="D34" s="168" t="s">
        <v>7</v>
      </c>
      <c r="E34" s="375">
        <f t="shared" si="0"/>
        <v>43151</v>
      </c>
      <c r="F34" s="494"/>
      <c r="G34" s="495"/>
      <c r="H34" s="377">
        <f t="shared" si="1"/>
        <v>43179</v>
      </c>
      <c r="I34" s="487"/>
      <c r="J34" s="489"/>
      <c r="K34" s="120"/>
      <c r="L34" s="37"/>
      <c r="M34" s="12"/>
      <c r="N34" s="12"/>
      <c r="O34" s="28"/>
      <c r="P34" s="12"/>
      <c r="Q34" s="12"/>
      <c r="R34" s="28"/>
      <c r="S34" s="28"/>
      <c r="T34" s="36"/>
      <c r="U34" s="7"/>
      <c r="V34" s="35"/>
      <c r="W34" s="347"/>
      <c r="X34" s="353"/>
      <c r="Y34" s="353"/>
      <c r="Z34" s="353"/>
      <c r="AA34" s="353"/>
      <c r="AB34" s="353"/>
    </row>
    <row r="35" spans="1:28" s="8" customFormat="1" ht="16" customHeight="1" x14ac:dyDescent="0.3">
      <c r="B35" s="112"/>
      <c r="C35" s="179"/>
      <c r="D35" s="168" t="s">
        <v>7</v>
      </c>
      <c r="E35" s="375">
        <f t="shared" si="0"/>
        <v>43152</v>
      </c>
      <c r="F35" s="494"/>
      <c r="G35" s="495"/>
      <c r="H35" s="377">
        <f t="shared" si="1"/>
        <v>43180</v>
      </c>
      <c r="I35" s="487"/>
      <c r="J35" s="489"/>
      <c r="K35" s="120"/>
      <c r="L35" s="37"/>
      <c r="M35" s="12"/>
      <c r="N35" s="12"/>
      <c r="O35" s="28"/>
      <c r="P35" s="12"/>
      <c r="Q35" s="12"/>
      <c r="R35" s="28"/>
      <c r="S35" s="28"/>
      <c r="T35" s="36"/>
      <c r="U35" s="7"/>
      <c r="V35" s="35"/>
      <c r="W35" s="347"/>
      <c r="X35" s="353"/>
      <c r="Y35" s="353"/>
      <c r="Z35" s="353"/>
      <c r="AA35" s="353"/>
      <c r="AB35" s="353"/>
    </row>
    <row r="36" spans="1:28" s="8" customFormat="1" ht="16" customHeight="1" x14ac:dyDescent="0.3">
      <c r="B36" s="112"/>
      <c r="C36" s="179"/>
      <c r="D36" s="168" t="s">
        <v>7</v>
      </c>
      <c r="E36" s="375">
        <f t="shared" si="0"/>
        <v>43153</v>
      </c>
      <c r="F36" s="494"/>
      <c r="G36" s="495"/>
      <c r="H36" s="377">
        <f t="shared" si="1"/>
        <v>43181</v>
      </c>
      <c r="I36" s="487"/>
      <c r="J36" s="489"/>
      <c r="K36" s="120"/>
      <c r="L36" s="37"/>
      <c r="M36" s="12"/>
      <c r="N36" s="12"/>
      <c r="O36" s="28"/>
      <c r="P36" s="12"/>
      <c r="Q36" s="12"/>
      <c r="R36" s="28"/>
      <c r="S36" s="28"/>
      <c r="T36" s="36"/>
      <c r="U36" s="7"/>
      <c r="V36" s="2"/>
      <c r="W36" s="347"/>
      <c r="X36" s="353"/>
      <c r="Y36" s="353"/>
      <c r="Z36" s="353"/>
      <c r="AA36" s="353"/>
      <c r="AB36" s="353"/>
    </row>
    <row r="37" spans="1:28" s="8" customFormat="1" ht="16" customHeight="1" x14ac:dyDescent="0.3">
      <c r="B37" s="112"/>
      <c r="C37" s="179"/>
      <c r="D37" s="168" t="s">
        <v>7</v>
      </c>
      <c r="E37" s="375">
        <f t="shared" si="0"/>
        <v>43154</v>
      </c>
      <c r="F37" s="494"/>
      <c r="G37" s="495"/>
      <c r="H37" s="377">
        <f t="shared" si="1"/>
        <v>43182</v>
      </c>
      <c r="I37" s="487"/>
      <c r="J37" s="489"/>
      <c r="K37" s="120"/>
      <c r="L37" s="37"/>
      <c r="M37" s="12"/>
      <c r="N37" s="12"/>
      <c r="O37" s="28"/>
      <c r="P37" s="12"/>
      <c r="Q37" s="12"/>
      <c r="R37" s="28"/>
      <c r="S37" s="28"/>
      <c r="T37" s="36"/>
      <c r="U37" s="7"/>
      <c r="V37" s="2"/>
      <c r="W37" s="347"/>
      <c r="X37" s="353"/>
      <c r="Y37" s="353"/>
      <c r="Z37" s="353"/>
      <c r="AA37" s="353"/>
      <c r="AB37" s="353"/>
    </row>
    <row r="38" spans="1:28" s="8" customFormat="1" ht="16" customHeight="1" x14ac:dyDescent="0.3">
      <c r="B38" s="112"/>
      <c r="C38" s="179"/>
      <c r="D38" s="168" t="s">
        <v>7</v>
      </c>
      <c r="E38" s="375">
        <f t="shared" si="0"/>
        <v>43155</v>
      </c>
      <c r="F38" s="494"/>
      <c r="G38" s="495"/>
      <c r="H38" s="377">
        <f t="shared" si="1"/>
        <v>43183</v>
      </c>
      <c r="I38" s="487"/>
      <c r="J38" s="489"/>
      <c r="K38" s="120"/>
      <c r="L38" s="37"/>
      <c r="M38" s="12"/>
      <c r="N38" s="12"/>
      <c r="O38" s="28"/>
      <c r="P38" s="12"/>
      <c r="Q38" s="12"/>
      <c r="R38" s="28"/>
      <c r="S38" s="28"/>
      <c r="T38" s="36"/>
      <c r="U38" s="7"/>
      <c r="V38" s="2"/>
      <c r="W38" s="347"/>
      <c r="X38" s="353"/>
      <c r="Y38" s="353"/>
      <c r="Z38" s="353"/>
      <c r="AA38" s="353"/>
      <c r="AB38" s="353"/>
    </row>
    <row r="39" spans="1:28" s="8" customFormat="1" ht="16" customHeight="1" x14ac:dyDescent="0.3">
      <c r="B39" s="112"/>
      <c r="C39" s="179"/>
      <c r="D39" s="168" t="s">
        <v>23</v>
      </c>
      <c r="E39" s="375">
        <f t="shared" si="0"/>
        <v>43156</v>
      </c>
      <c r="F39" s="494"/>
      <c r="G39" s="495"/>
      <c r="H39" s="377">
        <f t="shared" si="1"/>
        <v>43184</v>
      </c>
      <c r="I39" s="487"/>
      <c r="J39" s="489"/>
      <c r="K39" s="120"/>
      <c r="L39" s="37"/>
      <c r="M39" s="12"/>
      <c r="N39" s="12"/>
      <c r="O39" s="28"/>
      <c r="P39" s="12"/>
      <c r="Q39" s="12"/>
      <c r="R39" s="28"/>
      <c r="S39" s="28"/>
      <c r="T39" s="36"/>
      <c r="U39" s="7"/>
      <c r="V39" s="357"/>
      <c r="W39" s="347"/>
      <c r="X39" s="353"/>
      <c r="Y39" s="353"/>
      <c r="Z39" s="353"/>
      <c r="AA39" s="353"/>
      <c r="AB39" s="353"/>
    </row>
    <row r="40" spans="1:28" s="8" customFormat="1" ht="16" customHeight="1" x14ac:dyDescent="0.3">
      <c r="B40" s="112"/>
      <c r="C40" s="179"/>
      <c r="D40" s="168" t="s">
        <v>7</v>
      </c>
      <c r="E40" s="375">
        <f t="shared" si="0"/>
        <v>43157</v>
      </c>
      <c r="F40" s="494"/>
      <c r="G40" s="495"/>
      <c r="H40" s="377">
        <f t="shared" si="1"/>
        <v>43185</v>
      </c>
      <c r="I40" s="487"/>
      <c r="J40" s="489"/>
      <c r="K40" s="120"/>
      <c r="L40" s="37"/>
      <c r="M40" s="12"/>
      <c r="N40" s="12"/>
      <c r="O40" s="28"/>
      <c r="P40" s="12"/>
      <c r="Q40" s="12"/>
      <c r="R40" s="28"/>
      <c r="S40" s="28"/>
      <c r="T40" s="36"/>
      <c r="U40" s="7"/>
      <c r="V40" s="29"/>
      <c r="W40" s="347"/>
      <c r="X40" s="353"/>
      <c r="Y40" s="353"/>
      <c r="Z40" s="353"/>
      <c r="AA40" s="353"/>
      <c r="AB40" s="353"/>
    </row>
    <row r="41" spans="1:28" s="8" customFormat="1" ht="16" customHeight="1" x14ac:dyDescent="0.3">
      <c r="B41" s="112"/>
      <c r="C41" s="179"/>
      <c r="D41" s="168" t="s">
        <v>7</v>
      </c>
      <c r="E41" s="375">
        <f t="shared" si="0"/>
        <v>43158</v>
      </c>
      <c r="F41" s="494"/>
      <c r="G41" s="495"/>
      <c r="H41" s="377">
        <f t="shared" si="1"/>
        <v>43186</v>
      </c>
      <c r="I41" s="487"/>
      <c r="J41" s="489"/>
      <c r="K41" s="120"/>
      <c r="L41" s="37"/>
      <c r="M41" s="12"/>
      <c r="N41" s="12"/>
      <c r="O41" s="28"/>
      <c r="P41" s="12"/>
      <c r="Q41" s="12"/>
      <c r="R41" s="28"/>
      <c r="S41" s="28"/>
      <c r="T41" s="36"/>
      <c r="U41" s="7"/>
      <c r="V41" s="358"/>
      <c r="W41" s="347"/>
      <c r="X41" s="353"/>
      <c r="Y41" s="353"/>
      <c r="Z41" s="353"/>
      <c r="AA41" s="353"/>
      <c r="AB41" s="353"/>
    </row>
    <row r="42" spans="1:28" s="8" customFormat="1" ht="16" customHeight="1" thickBot="1" x14ac:dyDescent="0.35">
      <c r="B42" s="112"/>
      <c r="C42" s="179"/>
      <c r="D42" s="168" t="s">
        <v>7</v>
      </c>
      <c r="E42" s="376">
        <f t="shared" si="0"/>
        <v>43159</v>
      </c>
      <c r="F42" s="496"/>
      <c r="G42" s="497"/>
      <c r="H42" s="377">
        <f t="shared" si="1"/>
        <v>43187</v>
      </c>
      <c r="I42" s="487"/>
      <c r="J42" s="489"/>
      <c r="K42" s="120"/>
      <c r="L42" s="37"/>
      <c r="M42" s="12"/>
      <c r="N42" s="12"/>
      <c r="O42" s="28"/>
      <c r="P42" s="12"/>
      <c r="Q42" s="12"/>
      <c r="R42" s="28"/>
      <c r="S42" s="28"/>
      <c r="T42" s="36"/>
      <c r="U42" s="7"/>
      <c r="V42" s="29"/>
      <c r="W42" s="347"/>
      <c r="X42" s="353"/>
      <c r="Y42" s="353"/>
      <c r="Z42" s="353"/>
      <c r="AA42" s="353"/>
      <c r="AB42" s="353"/>
    </row>
    <row r="43" spans="1:28" s="8" customFormat="1" ht="16" customHeight="1" thickTop="1" x14ac:dyDescent="0.3">
      <c r="B43" s="112"/>
      <c r="C43" s="179"/>
      <c r="D43" s="168" t="s">
        <v>7</v>
      </c>
      <c r="E43" s="370" t="str">
        <f>IF(E42="","",IF(DAY(E42+1)=1,"",E42+1))</f>
        <v/>
      </c>
      <c r="F43" s="180"/>
      <c r="G43" s="180"/>
      <c r="H43" s="373">
        <f>IF(H42="","",IF(DAY(H42+1)=1,"",H42+1))</f>
        <v>43188</v>
      </c>
      <c r="I43" s="487"/>
      <c r="J43" s="500"/>
      <c r="K43" s="120"/>
      <c r="L43" s="37"/>
      <c r="M43" s="12"/>
      <c r="N43" s="12"/>
      <c r="O43" s="28"/>
      <c r="P43" s="12"/>
      <c r="Q43" s="12"/>
      <c r="R43" s="28"/>
      <c r="S43" s="28"/>
      <c r="T43" s="36"/>
      <c r="U43" s="7"/>
      <c r="V43" s="2"/>
      <c r="W43" s="347"/>
      <c r="X43" s="353"/>
      <c r="Y43" s="353"/>
      <c r="Z43" s="353"/>
      <c r="AA43" s="353"/>
      <c r="AB43" s="353"/>
    </row>
    <row r="44" spans="1:28" s="8" customFormat="1" ht="16" customHeight="1" x14ac:dyDescent="0.3">
      <c r="B44" s="112"/>
      <c r="C44" s="223"/>
      <c r="D44" s="168" t="s">
        <v>7</v>
      </c>
      <c r="E44" s="370" t="str">
        <f t="shared" ref="E44:E45" si="2">IF(E43="","",IF(DAY(E43+1)=1,"",E43+1))</f>
        <v/>
      </c>
      <c r="F44" s="180"/>
      <c r="G44" s="180"/>
      <c r="H44" s="373">
        <f>IF(H43="","",IF(DAY(H43+1)=1,"",H43+1))</f>
        <v>43189</v>
      </c>
      <c r="I44" s="487"/>
      <c r="J44" s="500"/>
      <c r="K44" s="120"/>
      <c r="L44" s="37"/>
      <c r="M44" s="12"/>
      <c r="N44" s="12"/>
      <c r="O44" s="28"/>
      <c r="P44" s="12"/>
      <c r="Q44" s="12"/>
      <c r="R44" s="28"/>
      <c r="S44" s="28"/>
      <c r="T44" s="36"/>
      <c r="U44" s="7"/>
      <c r="V44" s="2"/>
      <c r="W44" s="347"/>
      <c r="X44" s="353"/>
      <c r="Y44" s="353"/>
      <c r="Z44" s="353"/>
      <c r="AA44" s="353"/>
      <c r="AB44" s="353"/>
    </row>
    <row r="45" spans="1:28" s="8" customFormat="1" ht="16" customHeight="1" x14ac:dyDescent="0.3">
      <c r="B45" s="112"/>
      <c r="C45" s="179"/>
      <c r="D45" s="168" t="s">
        <v>7</v>
      </c>
      <c r="E45" s="370" t="str">
        <f t="shared" si="2"/>
        <v/>
      </c>
      <c r="F45" s="180"/>
      <c r="G45" s="180"/>
      <c r="H45" s="373">
        <f>IF(H44="","",IF(DAY(H44+1)=1,"",H44+1))</f>
        <v>43190</v>
      </c>
      <c r="I45" s="487"/>
      <c r="J45" s="500"/>
      <c r="K45" s="120"/>
      <c r="L45" s="37"/>
      <c r="M45" s="12"/>
      <c r="N45" s="12"/>
      <c r="O45" s="28"/>
      <c r="P45" s="12"/>
      <c r="Q45" s="12"/>
      <c r="R45" s="28"/>
      <c r="S45" s="28"/>
      <c r="T45" s="36"/>
      <c r="U45" s="7"/>
      <c r="V45" s="7"/>
      <c r="W45" s="347"/>
      <c r="X45" s="353"/>
      <c r="Y45" s="353"/>
      <c r="Z45" s="353"/>
      <c r="AA45" s="353"/>
      <c r="AB45" s="353"/>
    </row>
    <row r="46" spans="1:28" s="27" customFormat="1" ht="16" customHeight="1" thickBot="1" x14ac:dyDescent="0.35">
      <c r="B46" s="196"/>
      <c r="C46" s="197"/>
      <c r="D46" s="197"/>
      <c r="E46" s="197"/>
      <c r="F46" s="197"/>
      <c r="G46" s="198"/>
      <c r="H46" s="197"/>
      <c r="I46" s="197"/>
      <c r="J46" s="198"/>
      <c r="K46" s="199"/>
      <c r="L46" s="28"/>
      <c r="M46" s="12"/>
      <c r="N46" s="12"/>
      <c r="O46" s="28"/>
      <c r="P46" s="12"/>
      <c r="Q46" s="12"/>
      <c r="R46" s="28"/>
      <c r="S46" s="28"/>
      <c r="T46" s="36"/>
      <c r="U46" s="29"/>
      <c r="V46" s="29"/>
      <c r="W46" s="345"/>
      <c r="X46" s="346"/>
      <c r="Y46" s="346"/>
      <c r="Z46" s="346"/>
      <c r="AA46" s="346"/>
      <c r="AB46" s="346"/>
    </row>
    <row r="47" spans="1:28" s="27" customFormat="1" ht="14" thickTop="1" x14ac:dyDescent="0.3">
      <c r="A47" s="98"/>
      <c r="B47" s="118"/>
      <c r="C47" s="143" t="s">
        <v>18</v>
      </c>
      <c r="D47" s="12"/>
      <c r="E47" s="12"/>
      <c r="F47" s="12"/>
      <c r="G47" s="28"/>
      <c r="H47" s="12"/>
      <c r="I47" s="12"/>
      <c r="J47" s="28"/>
      <c r="K47" s="119"/>
      <c r="L47" s="28"/>
      <c r="M47" s="28"/>
      <c r="N47" s="143"/>
      <c r="O47" s="12"/>
      <c r="P47" s="12"/>
      <c r="Q47" s="12"/>
      <c r="R47" s="28"/>
      <c r="S47" s="28"/>
      <c r="T47" s="36"/>
      <c r="U47" s="29"/>
      <c r="V47" s="29"/>
      <c r="W47" s="345"/>
      <c r="X47" s="346"/>
      <c r="Y47" s="346"/>
      <c r="Z47" s="346"/>
      <c r="AA47" s="346"/>
      <c r="AB47" s="346"/>
    </row>
    <row r="48" spans="1:28" ht="8.5" customHeight="1" x14ac:dyDescent="0.3">
      <c r="B48" s="153"/>
      <c r="K48" s="154"/>
      <c r="L48" s="1"/>
      <c r="M48" s="11"/>
      <c r="W48" s="347"/>
    </row>
    <row r="49" spans="2:28" s="8" customFormat="1" ht="16" customHeight="1" x14ac:dyDescent="0.3">
      <c r="B49" s="112"/>
      <c r="C49" s="12" t="s">
        <v>4</v>
      </c>
      <c r="D49" s="12"/>
      <c r="E49" s="12"/>
      <c r="F49" s="12"/>
      <c r="G49" s="28"/>
      <c r="H49" s="12"/>
      <c r="I49" s="12"/>
      <c r="J49" s="28"/>
      <c r="K49" s="119"/>
      <c r="L49" s="28"/>
      <c r="M49" s="12"/>
      <c r="N49" s="12"/>
      <c r="O49" s="28"/>
      <c r="P49" s="12"/>
      <c r="Q49" s="12"/>
      <c r="R49" s="28"/>
      <c r="S49" s="28"/>
      <c r="T49" s="36"/>
      <c r="U49" s="7"/>
      <c r="V49" s="7"/>
      <c r="W49" s="347"/>
      <c r="X49" s="353"/>
      <c r="Y49" s="353"/>
      <c r="Z49" s="353"/>
      <c r="AA49" s="353"/>
      <c r="AB49" s="353"/>
    </row>
    <row r="50" spans="2:28" ht="16" customHeight="1" thickBot="1" x14ac:dyDescent="0.35">
      <c r="B50" s="108"/>
      <c r="C50" s="11" t="s">
        <v>186</v>
      </c>
      <c r="D50" s="11"/>
      <c r="E50" s="11"/>
      <c r="F50" s="11"/>
      <c r="G50" s="25"/>
      <c r="H50" s="11"/>
      <c r="I50" s="11"/>
      <c r="J50" s="25"/>
      <c r="K50" s="116"/>
      <c r="L50" s="25"/>
      <c r="M50" s="74"/>
      <c r="N50" s="74"/>
      <c r="O50" s="75"/>
      <c r="P50" s="76"/>
      <c r="Q50" s="76"/>
      <c r="R50" s="77"/>
      <c r="S50" s="77"/>
      <c r="T50" s="74"/>
      <c r="W50" s="347"/>
    </row>
    <row r="51" spans="2:28" s="8" customFormat="1" ht="16" customHeight="1" thickBot="1" x14ac:dyDescent="0.35">
      <c r="B51" s="112"/>
      <c r="C51" s="577"/>
      <c r="D51" s="577"/>
      <c r="E51" s="558" t="s">
        <v>80</v>
      </c>
      <c r="F51" s="547"/>
      <c r="G51" s="438">
        <f>SUM(G15:G42)</f>
        <v>0</v>
      </c>
      <c r="H51" s="546" t="s">
        <v>127</v>
      </c>
      <c r="I51" s="547"/>
      <c r="J51" s="438">
        <f>SUM(J15:J45)</f>
        <v>0</v>
      </c>
      <c r="K51" s="117"/>
      <c r="L51" s="28"/>
      <c r="M51" s="524"/>
      <c r="N51" s="524"/>
      <c r="O51" s="58"/>
      <c r="P51" s="524"/>
      <c r="Q51" s="524"/>
      <c r="R51" s="58"/>
      <c r="S51" s="28"/>
      <c r="T51" s="36"/>
      <c r="U51" s="7"/>
      <c r="V51" s="7"/>
      <c r="W51" s="347"/>
      <c r="X51" s="353"/>
      <c r="Y51" s="353"/>
      <c r="Z51" s="353"/>
      <c r="AA51" s="353"/>
      <c r="AB51" s="353"/>
    </row>
    <row r="52" spans="2:28" s="8" customFormat="1" ht="16" customHeight="1" x14ac:dyDescent="0.3">
      <c r="B52" s="112"/>
      <c r="C52" s="536"/>
      <c r="D52" s="536"/>
      <c r="E52" s="537" t="s">
        <v>56</v>
      </c>
      <c r="F52" s="537"/>
      <c r="G52" s="386">
        <f>(28-G53)</f>
        <v>28</v>
      </c>
      <c r="H52" s="537" t="s">
        <v>108</v>
      </c>
      <c r="I52" s="537"/>
      <c r="J52" s="386">
        <f>31-J53</f>
        <v>31</v>
      </c>
      <c r="K52" s="117"/>
      <c r="L52" s="28"/>
      <c r="M52" s="524"/>
      <c r="N52" s="524"/>
      <c r="O52" s="58"/>
      <c r="P52" s="524"/>
      <c r="Q52" s="524"/>
      <c r="R52" s="58"/>
      <c r="S52" s="28"/>
      <c r="T52" s="36"/>
      <c r="U52" s="7"/>
      <c r="V52" s="7"/>
      <c r="W52" s="347"/>
      <c r="X52" s="353"/>
      <c r="Y52" s="353"/>
      <c r="Z52" s="353"/>
      <c r="AA52" s="353"/>
      <c r="AB52" s="353"/>
    </row>
    <row r="53" spans="2:28" s="27" customFormat="1" ht="16" customHeight="1" x14ac:dyDescent="0.3">
      <c r="B53" s="118"/>
      <c r="C53" s="536"/>
      <c r="D53" s="536"/>
      <c r="E53" s="537" t="s">
        <v>57</v>
      </c>
      <c r="F53" s="537"/>
      <c r="G53" s="382">
        <f>COUNTIF(F15:F42,"○")</f>
        <v>0</v>
      </c>
      <c r="H53" s="537" t="s">
        <v>109</v>
      </c>
      <c r="I53" s="537"/>
      <c r="J53" s="382">
        <f>COUNTIF(I15:I45,"○")</f>
        <v>0</v>
      </c>
      <c r="K53" s="119"/>
      <c r="L53" s="28"/>
      <c r="M53" s="12"/>
      <c r="N53" s="12"/>
      <c r="O53" s="28"/>
      <c r="P53" s="12"/>
      <c r="Q53" s="12"/>
      <c r="R53" s="28"/>
      <c r="S53" s="28"/>
      <c r="T53" s="36"/>
      <c r="U53" s="29"/>
      <c r="V53" s="29"/>
      <c r="W53" s="345"/>
      <c r="X53" s="346"/>
      <c r="Y53" s="346"/>
      <c r="Z53" s="346"/>
      <c r="AA53" s="346"/>
      <c r="AB53" s="346"/>
    </row>
    <row r="54" spans="2:28" ht="16" customHeight="1" x14ac:dyDescent="0.3">
      <c r="B54" s="108"/>
      <c r="C54" s="173"/>
      <c r="D54" s="173"/>
      <c r="E54" s="559" t="s">
        <v>172</v>
      </c>
      <c r="F54" s="559"/>
      <c r="G54" s="559"/>
      <c r="H54" s="559"/>
      <c r="I54" s="559"/>
      <c r="J54" s="391">
        <f>G51+J51</f>
        <v>0</v>
      </c>
      <c r="K54" s="120"/>
      <c r="M54" s="569"/>
      <c r="N54" s="569"/>
      <c r="O54" s="569"/>
      <c r="P54" s="569"/>
      <c r="Q54" s="569"/>
      <c r="R54" s="28"/>
      <c r="S54" s="74"/>
      <c r="T54" s="74"/>
      <c r="W54" s="347"/>
    </row>
    <row r="55" spans="2:28" ht="16" customHeight="1" x14ac:dyDescent="0.3">
      <c r="B55" s="108"/>
      <c r="C55" s="173"/>
      <c r="D55" s="173"/>
      <c r="E55" s="559" t="s">
        <v>173</v>
      </c>
      <c r="F55" s="559"/>
      <c r="G55" s="559"/>
      <c r="H55" s="559"/>
      <c r="I55" s="559"/>
      <c r="J55" s="391">
        <f>G52+J52</f>
        <v>59</v>
      </c>
      <c r="K55" s="120"/>
      <c r="M55" s="569"/>
      <c r="N55" s="569"/>
      <c r="O55" s="569"/>
      <c r="P55" s="569"/>
      <c r="Q55" s="569"/>
      <c r="R55" s="28"/>
      <c r="S55" s="74"/>
      <c r="T55" s="74"/>
      <c r="W55" s="347"/>
    </row>
    <row r="56" spans="2:28" ht="16" customHeight="1" x14ac:dyDescent="0.3">
      <c r="B56" s="108"/>
      <c r="C56" s="173"/>
      <c r="D56" s="173"/>
      <c r="E56" s="559" t="s">
        <v>180</v>
      </c>
      <c r="F56" s="559"/>
      <c r="G56" s="559"/>
      <c r="H56" s="559"/>
      <c r="I56" s="559"/>
      <c r="J56" s="391">
        <f>ROUNDUP(J54/J55,0)</f>
        <v>0</v>
      </c>
      <c r="K56" s="120"/>
      <c r="M56" s="569"/>
      <c r="N56" s="569"/>
      <c r="O56" s="569"/>
      <c r="P56" s="569"/>
      <c r="Q56" s="569"/>
      <c r="R56" s="28"/>
      <c r="S56" s="74"/>
      <c r="T56" s="74"/>
      <c r="W56" s="347"/>
    </row>
    <row r="57" spans="2:28" ht="16" customHeight="1" x14ac:dyDescent="0.3">
      <c r="B57" s="108"/>
      <c r="C57" s="173"/>
      <c r="D57" s="173"/>
      <c r="E57" s="570" t="s">
        <v>94</v>
      </c>
      <c r="F57" s="571"/>
      <c r="G57" s="571"/>
      <c r="H57" s="571"/>
      <c r="I57" s="572"/>
      <c r="J57" s="444">
        <v>0.4</v>
      </c>
      <c r="K57" s="120"/>
      <c r="M57" s="328"/>
      <c r="N57" s="328"/>
      <c r="O57" s="328"/>
      <c r="P57" s="328"/>
      <c r="Q57" s="328"/>
      <c r="R57" s="28"/>
      <c r="S57" s="74"/>
      <c r="T57" s="74"/>
      <c r="W57" s="347"/>
    </row>
    <row r="58" spans="2:28" ht="16" customHeight="1" x14ac:dyDescent="0.3">
      <c r="B58" s="108"/>
      <c r="C58" s="173"/>
      <c r="D58" s="173"/>
      <c r="E58" s="568" t="s">
        <v>72</v>
      </c>
      <c r="F58" s="560"/>
      <c r="G58" s="560"/>
      <c r="H58" s="560"/>
      <c r="I58" s="560"/>
      <c r="J58" s="389">
        <f>ROUNDUP((+J56*J57),-3)</f>
        <v>0</v>
      </c>
      <c r="K58" s="120"/>
      <c r="M58" s="569"/>
      <c r="N58" s="569"/>
      <c r="O58" s="569"/>
      <c r="P58" s="569"/>
      <c r="Q58" s="569"/>
      <c r="R58" s="28"/>
      <c r="S58" s="74"/>
      <c r="T58" s="74"/>
      <c r="W58" s="347"/>
    </row>
    <row r="59" spans="2:28" ht="16" customHeight="1" thickBot="1" x14ac:dyDescent="0.35">
      <c r="B59" s="169"/>
      <c r="C59" s="39"/>
      <c r="D59" s="39"/>
      <c r="E59" s="39"/>
      <c r="F59" s="39"/>
      <c r="G59" s="40"/>
      <c r="H59" s="39"/>
      <c r="I59" s="39"/>
      <c r="J59" s="40" t="s">
        <v>9</v>
      </c>
      <c r="K59" s="192"/>
      <c r="M59" s="74"/>
      <c r="N59" s="74"/>
      <c r="O59" s="74"/>
      <c r="P59" s="74"/>
      <c r="Q59" s="74"/>
      <c r="R59" s="78"/>
      <c r="S59" s="74"/>
      <c r="T59" s="74"/>
      <c r="W59" s="347"/>
    </row>
    <row r="60" spans="2:28" ht="16" customHeight="1" x14ac:dyDescent="0.3">
      <c r="B60" s="108"/>
      <c r="C60" s="10" t="s">
        <v>6</v>
      </c>
      <c r="D60" s="157"/>
      <c r="E60" s="11"/>
      <c r="F60" s="11"/>
      <c r="G60" s="11"/>
      <c r="H60" s="11"/>
      <c r="I60" s="11"/>
      <c r="J60" s="11"/>
      <c r="K60" s="121"/>
      <c r="M60" s="79"/>
      <c r="N60" s="79"/>
      <c r="O60" s="74"/>
      <c r="P60" s="74"/>
      <c r="Q60" s="74"/>
      <c r="R60" s="74"/>
      <c r="S60" s="74"/>
      <c r="T60" s="74"/>
      <c r="W60" s="347"/>
    </row>
    <row r="61" spans="2:28" ht="28.5" customHeight="1" thickBot="1" x14ac:dyDescent="0.35">
      <c r="B61" s="108"/>
      <c r="C61" s="11"/>
      <c r="D61" s="516" t="s">
        <v>178</v>
      </c>
      <c r="E61" s="574"/>
      <c r="F61" s="574"/>
      <c r="G61" s="574"/>
      <c r="H61" s="574"/>
      <c r="I61" s="574"/>
      <c r="J61" s="574"/>
      <c r="K61" s="575"/>
      <c r="L61" s="25"/>
      <c r="M61" s="74"/>
      <c r="N61" s="74"/>
      <c r="O61" s="75"/>
      <c r="P61" s="76"/>
      <c r="Q61" s="76"/>
      <c r="R61" s="77"/>
      <c r="S61" s="77"/>
      <c r="T61" s="74"/>
      <c r="W61" s="347"/>
    </row>
    <row r="62" spans="2:28" s="8" customFormat="1" ht="16" customHeight="1" thickBot="1" x14ac:dyDescent="0.35">
      <c r="B62" s="112"/>
      <c r="C62" s="577"/>
      <c r="D62" s="577"/>
      <c r="E62" s="558" t="s">
        <v>80</v>
      </c>
      <c r="F62" s="547"/>
      <c r="G62" s="438">
        <f>SUM(G28:G42)</f>
        <v>0</v>
      </c>
      <c r="H62" s="546" t="s">
        <v>127</v>
      </c>
      <c r="I62" s="547"/>
      <c r="J62" s="438">
        <f>SUM(J15:J20)</f>
        <v>0</v>
      </c>
      <c r="K62" s="117"/>
      <c r="L62" s="28"/>
      <c r="M62" s="524"/>
      <c r="N62" s="524"/>
      <c r="O62" s="58"/>
      <c r="P62" s="524"/>
      <c r="Q62" s="524"/>
      <c r="R62" s="58"/>
      <c r="S62" s="28"/>
      <c r="T62" s="36"/>
      <c r="U62" s="7"/>
      <c r="V62" s="2"/>
      <c r="W62" s="347"/>
      <c r="X62" s="29"/>
      <c r="Y62" s="353"/>
      <c r="Z62" s="353"/>
      <c r="AA62" s="353"/>
      <c r="AB62" s="353"/>
    </row>
    <row r="63" spans="2:28" s="8" customFormat="1" ht="16" customHeight="1" x14ac:dyDescent="0.3">
      <c r="B63" s="112"/>
      <c r="C63" s="536"/>
      <c r="D63" s="536"/>
      <c r="E63" s="537" t="s">
        <v>56</v>
      </c>
      <c r="F63" s="537"/>
      <c r="G63" s="386">
        <f>15-G64</f>
        <v>15</v>
      </c>
      <c r="H63" s="537" t="s">
        <v>128</v>
      </c>
      <c r="I63" s="537"/>
      <c r="J63" s="386">
        <f>6-J64</f>
        <v>6</v>
      </c>
      <c r="K63" s="117"/>
      <c r="L63" s="28"/>
      <c r="M63" s="524"/>
      <c r="N63" s="524"/>
      <c r="O63" s="58"/>
      <c r="P63" s="524"/>
      <c r="Q63" s="524"/>
      <c r="R63" s="58"/>
      <c r="S63" s="28"/>
      <c r="T63" s="36"/>
      <c r="U63" s="7"/>
      <c r="V63" s="2"/>
      <c r="W63" s="347"/>
      <c r="X63" s="2"/>
      <c r="Y63" s="353"/>
      <c r="Z63" s="353"/>
      <c r="AA63" s="353"/>
      <c r="AB63" s="353"/>
    </row>
    <row r="64" spans="2:28" ht="16" customHeight="1" x14ac:dyDescent="0.3">
      <c r="B64" s="108"/>
      <c r="C64" s="536"/>
      <c r="D64" s="536"/>
      <c r="E64" s="537" t="s">
        <v>57</v>
      </c>
      <c r="F64" s="537"/>
      <c r="G64" s="382">
        <f>COUNTIF(F28:F42,"○")</f>
        <v>0</v>
      </c>
      <c r="H64" s="537" t="s">
        <v>182</v>
      </c>
      <c r="I64" s="537"/>
      <c r="J64" s="382">
        <f>COUNTIF(I15:I20,"○")</f>
        <v>0</v>
      </c>
      <c r="K64" s="116"/>
      <c r="L64" s="25"/>
      <c r="M64" s="74"/>
      <c r="N64" s="74"/>
      <c r="O64" s="75"/>
      <c r="P64" s="76"/>
      <c r="Q64" s="76"/>
      <c r="R64" s="77"/>
      <c r="S64" s="77"/>
      <c r="T64" s="74"/>
      <c r="W64" s="347"/>
    </row>
    <row r="65" spans="2:24" ht="16" customHeight="1" x14ac:dyDescent="0.3">
      <c r="B65" s="108"/>
      <c r="C65" s="173"/>
      <c r="D65" s="173"/>
      <c r="E65" s="511" t="s">
        <v>175</v>
      </c>
      <c r="F65" s="538"/>
      <c r="G65" s="538"/>
      <c r="H65" s="538"/>
      <c r="I65" s="539"/>
      <c r="J65" s="391">
        <f>G62+J62</f>
        <v>0</v>
      </c>
      <c r="K65" s="120"/>
      <c r="M65" s="569"/>
      <c r="N65" s="569"/>
      <c r="O65" s="569"/>
      <c r="P65" s="569"/>
      <c r="Q65" s="569"/>
      <c r="R65" s="28"/>
      <c r="S65" s="74"/>
      <c r="T65" s="74"/>
      <c r="V65" s="357"/>
      <c r="W65" s="347"/>
      <c r="X65" s="357"/>
    </row>
    <row r="66" spans="2:24" ht="16" customHeight="1" x14ac:dyDescent="0.3">
      <c r="B66" s="108"/>
      <c r="C66" s="173"/>
      <c r="D66" s="173"/>
      <c r="E66" s="559" t="s">
        <v>181</v>
      </c>
      <c r="F66" s="559"/>
      <c r="G66" s="559"/>
      <c r="H66" s="559"/>
      <c r="I66" s="559"/>
      <c r="J66" s="391">
        <f>G63+J63</f>
        <v>21</v>
      </c>
      <c r="K66" s="120"/>
      <c r="M66" s="569"/>
      <c r="N66" s="569"/>
      <c r="O66" s="569"/>
      <c r="P66" s="569"/>
      <c r="Q66" s="569"/>
      <c r="R66" s="28"/>
      <c r="S66" s="74"/>
      <c r="T66" s="74"/>
      <c r="V66" s="29"/>
      <c r="W66" s="345"/>
      <c r="X66" s="29"/>
    </row>
    <row r="67" spans="2:24" ht="16" customHeight="1" x14ac:dyDescent="0.3">
      <c r="B67" s="108"/>
      <c r="C67" s="173"/>
      <c r="D67" s="173"/>
      <c r="E67" s="559" t="s">
        <v>180</v>
      </c>
      <c r="F67" s="559"/>
      <c r="G67" s="559"/>
      <c r="H67" s="559"/>
      <c r="I67" s="559"/>
      <c r="J67" s="391">
        <f>ROUNDUP(J65/J66,0)</f>
        <v>0</v>
      </c>
      <c r="K67" s="120"/>
      <c r="M67" s="569"/>
      <c r="N67" s="569"/>
      <c r="O67" s="569"/>
      <c r="P67" s="569"/>
      <c r="Q67" s="569"/>
      <c r="R67" s="28"/>
      <c r="S67" s="74"/>
      <c r="T67" s="74"/>
      <c r="V67" s="358"/>
      <c r="W67" s="345"/>
      <c r="X67" s="358"/>
    </row>
    <row r="68" spans="2:24" ht="16" customHeight="1" x14ac:dyDescent="0.3">
      <c r="B68" s="108"/>
      <c r="C68" s="173"/>
      <c r="D68" s="173"/>
      <c r="E68" s="570" t="s">
        <v>94</v>
      </c>
      <c r="F68" s="571"/>
      <c r="G68" s="571"/>
      <c r="H68" s="571"/>
      <c r="I68" s="572"/>
      <c r="J68" s="444">
        <v>0.4</v>
      </c>
      <c r="K68" s="120"/>
      <c r="M68" s="328"/>
      <c r="N68" s="328"/>
      <c r="O68" s="328"/>
      <c r="P68" s="328"/>
      <c r="Q68" s="328"/>
      <c r="R68" s="28"/>
      <c r="S68" s="74"/>
      <c r="T68" s="74"/>
      <c r="V68" s="29"/>
      <c r="W68" s="345"/>
      <c r="X68" s="29"/>
    </row>
    <row r="69" spans="2:24" ht="16" customHeight="1" x14ac:dyDescent="0.3">
      <c r="B69" s="108"/>
      <c r="C69" s="173"/>
      <c r="D69" s="173"/>
      <c r="E69" s="568" t="s">
        <v>72</v>
      </c>
      <c r="F69" s="560"/>
      <c r="G69" s="560"/>
      <c r="H69" s="560"/>
      <c r="I69" s="560"/>
      <c r="J69" s="389">
        <f>ROUNDUP((+J67*J68),-3)</f>
        <v>0</v>
      </c>
      <c r="K69" s="120"/>
      <c r="M69" s="569"/>
      <c r="N69" s="569"/>
      <c r="O69" s="569"/>
      <c r="P69" s="569"/>
      <c r="Q69" s="569"/>
      <c r="R69" s="28"/>
      <c r="S69" s="74"/>
      <c r="T69" s="74"/>
      <c r="W69" s="345"/>
    </row>
    <row r="70" spans="2:24" ht="16" customHeight="1" thickBot="1" x14ac:dyDescent="0.35">
      <c r="B70" s="124"/>
      <c r="C70" s="125"/>
      <c r="D70" s="125"/>
      <c r="E70" s="125"/>
      <c r="F70" s="125"/>
      <c r="G70" s="126"/>
      <c r="H70" s="125"/>
      <c r="I70" s="125"/>
      <c r="J70" s="126" t="s">
        <v>9</v>
      </c>
      <c r="K70" s="127"/>
      <c r="M70" s="74"/>
      <c r="N70" s="74"/>
      <c r="O70" s="74"/>
      <c r="P70" s="74"/>
      <c r="Q70" s="74"/>
      <c r="R70" s="78"/>
      <c r="S70" s="74"/>
      <c r="T70" s="74"/>
      <c r="W70" s="347"/>
    </row>
    <row r="71" spans="2:24" x14ac:dyDescent="0.3">
      <c r="M71" s="74"/>
      <c r="N71" s="74"/>
      <c r="O71" s="74"/>
      <c r="P71" s="74"/>
      <c r="Q71" s="74"/>
      <c r="R71" s="74"/>
      <c r="S71" s="74"/>
      <c r="T71" s="74"/>
      <c r="W71" s="347"/>
    </row>
    <row r="72" spans="2:24" x14ac:dyDescent="0.3">
      <c r="W72" s="347"/>
    </row>
    <row r="73" spans="2:24" x14ac:dyDescent="0.3">
      <c r="W73" s="347"/>
    </row>
    <row r="74" spans="2:24" x14ac:dyDescent="0.3">
      <c r="W74" s="347"/>
    </row>
    <row r="75" spans="2:24" x14ac:dyDescent="0.3">
      <c r="W75" s="347"/>
    </row>
    <row r="76" spans="2:24" x14ac:dyDescent="0.3">
      <c r="W76" s="347"/>
    </row>
    <row r="77" spans="2:24" x14ac:dyDescent="0.3">
      <c r="W77" s="347"/>
    </row>
    <row r="78" spans="2:24" x14ac:dyDescent="0.3">
      <c r="W78" s="347"/>
    </row>
    <row r="79" spans="2:24" x14ac:dyDescent="0.3">
      <c r="W79" s="347">
        <v>43367</v>
      </c>
    </row>
    <row r="80" spans="2:24" x14ac:dyDescent="0.3">
      <c r="W80" s="347">
        <v>43381</v>
      </c>
    </row>
    <row r="81" spans="23:23" x14ac:dyDescent="0.3">
      <c r="W81" s="347">
        <v>43407</v>
      </c>
    </row>
    <row r="82" spans="23:23" x14ac:dyDescent="0.3">
      <c r="W82" s="347">
        <v>43427</v>
      </c>
    </row>
    <row r="83" spans="23:23" x14ac:dyDescent="0.3">
      <c r="W83" s="347">
        <v>43457</v>
      </c>
    </row>
    <row r="84" spans="23:23" x14ac:dyDescent="0.3">
      <c r="W84" s="347">
        <v>43458</v>
      </c>
    </row>
    <row r="85" spans="23:23" x14ac:dyDescent="0.3">
      <c r="W85" s="360">
        <v>43466</v>
      </c>
    </row>
    <row r="86" spans="23:23" x14ac:dyDescent="0.3">
      <c r="W86" s="360">
        <v>43479</v>
      </c>
    </row>
    <row r="87" spans="23:23" x14ac:dyDescent="0.3">
      <c r="W87" s="360">
        <v>43507</v>
      </c>
    </row>
    <row r="88" spans="23:23" x14ac:dyDescent="0.3">
      <c r="W88" s="360">
        <v>43545</v>
      </c>
    </row>
    <row r="89" spans="23:23" x14ac:dyDescent="0.3">
      <c r="W89" s="360">
        <v>43584</v>
      </c>
    </row>
    <row r="90" spans="23:23" x14ac:dyDescent="0.3">
      <c r="W90" s="360">
        <v>43588</v>
      </c>
    </row>
    <row r="91" spans="23:23" x14ac:dyDescent="0.3">
      <c r="W91" s="360">
        <v>43589</v>
      </c>
    </row>
    <row r="92" spans="23:23" x14ac:dyDescent="0.3">
      <c r="W92" s="360">
        <v>43590</v>
      </c>
    </row>
    <row r="93" spans="23:23" x14ac:dyDescent="0.3">
      <c r="W93" s="360">
        <v>43591</v>
      </c>
    </row>
    <row r="94" spans="23:23" x14ac:dyDescent="0.3">
      <c r="W94" s="360">
        <v>43661</v>
      </c>
    </row>
    <row r="95" spans="23:23" x14ac:dyDescent="0.3">
      <c r="W95" s="360">
        <v>43688</v>
      </c>
    </row>
    <row r="96" spans="23:23" x14ac:dyDescent="0.3">
      <c r="W96" s="360">
        <v>43689</v>
      </c>
    </row>
    <row r="97" spans="23:23" x14ac:dyDescent="0.3">
      <c r="W97" s="360">
        <v>43724</v>
      </c>
    </row>
    <row r="98" spans="23:23" x14ac:dyDescent="0.3">
      <c r="W98" s="360">
        <v>43731</v>
      </c>
    </row>
    <row r="99" spans="23:23" x14ac:dyDescent="0.3">
      <c r="W99" s="360">
        <v>43752</v>
      </c>
    </row>
    <row r="100" spans="23:23" x14ac:dyDescent="0.3">
      <c r="W100" s="360">
        <v>43772</v>
      </c>
    </row>
    <row r="101" spans="23:23" x14ac:dyDescent="0.3">
      <c r="W101" s="360">
        <v>43773</v>
      </c>
    </row>
    <row r="102" spans="23:23" x14ac:dyDescent="0.3">
      <c r="W102" s="360">
        <v>43792</v>
      </c>
    </row>
    <row r="103" spans="23:23" x14ac:dyDescent="0.3">
      <c r="W103" s="360">
        <v>43822</v>
      </c>
    </row>
    <row r="104" spans="23:23" x14ac:dyDescent="0.3">
      <c r="W104" s="360">
        <v>43831</v>
      </c>
    </row>
    <row r="105" spans="23:23" x14ac:dyDescent="0.3">
      <c r="W105" s="360">
        <v>43843</v>
      </c>
    </row>
    <row r="106" spans="23:23" x14ac:dyDescent="0.3">
      <c r="W106" s="360">
        <v>43872</v>
      </c>
    </row>
    <row r="107" spans="23:23" x14ac:dyDescent="0.3">
      <c r="W107" s="360">
        <v>43885</v>
      </c>
    </row>
    <row r="108" spans="23:23" x14ac:dyDescent="0.3">
      <c r="W108" s="360">
        <v>43910</v>
      </c>
    </row>
    <row r="109" spans="23:23" x14ac:dyDescent="0.3">
      <c r="W109" s="360">
        <v>43950</v>
      </c>
    </row>
    <row r="110" spans="23:23" x14ac:dyDescent="0.3">
      <c r="W110" s="360">
        <v>43954</v>
      </c>
    </row>
    <row r="111" spans="23:23" x14ac:dyDescent="0.3">
      <c r="W111" s="360">
        <v>43955</v>
      </c>
    </row>
    <row r="112" spans="23:23" x14ac:dyDescent="0.3">
      <c r="W112" s="360">
        <v>43956</v>
      </c>
    </row>
    <row r="113" spans="23:23" x14ac:dyDescent="0.3">
      <c r="W113" s="360">
        <v>43957</v>
      </c>
    </row>
    <row r="114" spans="23:23" x14ac:dyDescent="0.3">
      <c r="W114" s="360">
        <v>44035</v>
      </c>
    </row>
    <row r="115" spans="23:23" x14ac:dyDescent="0.3">
      <c r="W115" s="360">
        <v>44036</v>
      </c>
    </row>
    <row r="116" spans="23:23" x14ac:dyDescent="0.3">
      <c r="W116" s="360">
        <v>44053</v>
      </c>
    </row>
    <row r="117" spans="23:23" x14ac:dyDescent="0.3">
      <c r="W117" s="360">
        <v>44095</v>
      </c>
    </row>
    <row r="118" spans="23:23" x14ac:dyDescent="0.3">
      <c r="W118" s="360">
        <v>44096</v>
      </c>
    </row>
    <row r="119" spans="23:23" x14ac:dyDescent="0.3">
      <c r="W119" s="360">
        <v>44138</v>
      </c>
    </row>
    <row r="120" spans="23:23" x14ac:dyDescent="0.3">
      <c r="W120" s="360">
        <v>44158</v>
      </c>
    </row>
    <row r="121" spans="23:23" x14ac:dyDescent="0.3">
      <c r="W121" s="360">
        <v>44197</v>
      </c>
    </row>
    <row r="122" spans="23:23" x14ac:dyDescent="0.3">
      <c r="W122" s="360">
        <v>44207</v>
      </c>
    </row>
    <row r="123" spans="23:23" x14ac:dyDescent="0.3">
      <c r="W123" s="360">
        <v>44238</v>
      </c>
    </row>
    <row r="124" spans="23:23" x14ac:dyDescent="0.3">
      <c r="W124" s="360">
        <v>44250</v>
      </c>
    </row>
    <row r="125" spans="23:23" x14ac:dyDescent="0.3">
      <c r="W125" s="360">
        <v>44275</v>
      </c>
    </row>
    <row r="126" spans="23:23" x14ac:dyDescent="0.3">
      <c r="W126" s="360">
        <v>44315</v>
      </c>
    </row>
    <row r="127" spans="23:23" x14ac:dyDescent="0.3">
      <c r="W127" s="360">
        <v>44319</v>
      </c>
    </row>
    <row r="128" spans="23:23" x14ac:dyDescent="0.3">
      <c r="W128" s="360">
        <v>44320</v>
      </c>
    </row>
    <row r="129" spans="23:23" x14ac:dyDescent="0.3">
      <c r="W129" s="360">
        <v>44321</v>
      </c>
    </row>
    <row r="130" spans="23:23" x14ac:dyDescent="0.3">
      <c r="W130" s="360">
        <v>44396</v>
      </c>
    </row>
    <row r="131" spans="23:23" x14ac:dyDescent="0.3">
      <c r="W131" s="360">
        <v>44419</v>
      </c>
    </row>
    <row r="132" spans="23:23" x14ac:dyDescent="0.3">
      <c r="W132" s="360">
        <v>44459</v>
      </c>
    </row>
    <row r="133" spans="23:23" x14ac:dyDescent="0.3">
      <c r="W133" s="360">
        <v>44462</v>
      </c>
    </row>
    <row r="134" spans="23:23" x14ac:dyDescent="0.3">
      <c r="W134" s="360">
        <v>44480</v>
      </c>
    </row>
    <row r="135" spans="23:23" x14ac:dyDescent="0.3">
      <c r="W135" s="360">
        <v>44503</v>
      </c>
    </row>
    <row r="136" spans="23:23" x14ac:dyDescent="0.3">
      <c r="W136" s="360">
        <v>44523</v>
      </c>
    </row>
    <row r="137" spans="23:23" x14ac:dyDescent="0.3">
      <c r="W137" s="360">
        <v>44562</v>
      </c>
    </row>
    <row r="138" spans="23:23" x14ac:dyDescent="0.3">
      <c r="W138" s="360">
        <v>44571</v>
      </c>
    </row>
    <row r="139" spans="23:23" x14ac:dyDescent="0.3">
      <c r="W139" s="360">
        <v>44603</v>
      </c>
    </row>
    <row r="140" spans="23:23" x14ac:dyDescent="0.3">
      <c r="W140" s="360">
        <v>44615</v>
      </c>
    </row>
    <row r="141" spans="23:23" x14ac:dyDescent="0.3">
      <c r="W141" s="360">
        <v>44641</v>
      </c>
    </row>
    <row r="142" spans="23:23" x14ac:dyDescent="0.3">
      <c r="W142" s="360">
        <v>44680</v>
      </c>
    </row>
    <row r="143" spans="23:23" x14ac:dyDescent="0.3">
      <c r="W143" s="360">
        <v>44684</v>
      </c>
    </row>
    <row r="144" spans="23:23" x14ac:dyDescent="0.3">
      <c r="W144" s="360">
        <v>44685</v>
      </c>
    </row>
    <row r="145" spans="23:23" x14ac:dyDescent="0.3">
      <c r="W145" s="360">
        <v>44686</v>
      </c>
    </row>
    <row r="146" spans="23:23" x14ac:dyDescent="0.3">
      <c r="W146" s="360">
        <v>44760</v>
      </c>
    </row>
    <row r="147" spans="23:23" x14ac:dyDescent="0.3">
      <c r="W147" s="360">
        <v>44784</v>
      </c>
    </row>
    <row r="148" spans="23:23" x14ac:dyDescent="0.3">
      <c r="W148" s="360">
        <v>44823</v>
      </c>
    </row>
    <row r="149" spans="23:23" x14ac:dyDescent="0.3">
      <c r="W149" s="360">
        <v>44827</v>
      </c>
    </row>
    <row r="150" spans="23:23" x14ac:dyDescent="0.3">
      <c r="W150" s="360">
        <v>44844</v>
      </c>
    </row>
    <row r="151" spans="23:23" x14ac:dyDescent="0.3">
      <c r="W151" s="360">
        <v>44868</v>
      </c>
    </row>
    <row r="152" spans="23:23" x14ac:dyDescent="0.3">
      <c r="W152" s="360">
        <v>44888</v>
      </c>
    </row>
    <row r="153" spans="23:23" x14ac:dyDescent="0.3">
      <c r="W153" s="360"/>
    </row>
  </sheetData>
  <sheetProtection algorithmName="SHA-512" hashValue="o0ueuQ6HNlJLQ1jFUEMghJ2Wa4hueMqsF/+CCPTZCsS1CKYPFcaJwzebD1j+SAyysFSsnHtnktmkurNjeIie0w==" saltValue="WlwQc0FGWUD6+A5vtN7qKQ==" spinCount="100000" sheet="1" objects="1" scenarios="1"/>
  <mergeCells count="51">
    <mergeCell ref="M13:O13"/>
    <mergeCell ref="H13:J13"/>
    <mergeCell ref="M56:Q56"/>
    <mergeCell ref="M55:Q55"/>
    <mergeCell ref="C51:D51"/>
    <mergeCell ref="E51:F51"/>
    <mergeCell ref="M51:N51"/>
    <mergeCell ref="P51:Q51"/>
    <mergeCell ref="C52:D52"/>
    <mergeCell ref="E52:F52"/>
    <mergeCell ref="M52:N52"/>
    <mergeCell ref="P52:Q52"/>
    <mergeCell ref="H51:I51"/>
    <mergeCell ref="H52:I52"/>
    <mergeCell ref="A1:T1"/>
    <mergeCell ref="M67:Q67"/>
    <mergeCell ref="M69:Q69"/>
    <mergeCell ref="C64:D64"/>
    <mergeCell ref="E64:F64"/>
    <mergeCell ref="C62:D62"/>
    <mergeCell ref="E62:F62"/>
    <mergeCell ref="M62:N62"/>
    <mergeCell ref="P62:Q62"/>
    <mergeCell ref="C63:D63"/>
    <mergeCell ref="E63:F63"/>
    <mergeCell ref="M63:N63"/>
    <mergeCell ref="P63:Q63"/>
    <mergeCell ref="M54:Q54"/>
    <mergeCell ref="M58:Q58"/>
    <mergeCell ref="C53:D53"/>
    <mergeCell ref="H62:I62"/>
    <mergeCell ref="H63:I63"/>
    <mergeCell ref="H64:I64"/>
    <mergeCell ref="C11:H11"/>
    <mergeCell ref="E54:I54"/>
    <mergeCell ref="E58:I58"/>
    <mergeCell ref="E56:I56"/>
    <mergeCell ref="E55:I55"/>
    <mergeCell ref="E53:F53"/>
    <mergeCell ref="H53:I53"/>
    <mergeCell ref="D61:K61"/>
    <mergeCell ref="E57:I57"/>
    <mergeCell ref="C13:D13"/>
    <mergeCell ref="E13:G13"/>
    <mergeCell ref="E69:I69"/>
    <mergeCell ref="M66:Q66"/>
    <mergeCell ref="M65:Q65"/>
    <mergeCell ref="E65:I65"/>
    <mergeCell ref="E66:I66"/>
    <mergeCell ref="E67:I67"/>
    <mergeCell ref="E68:I68"/>
  </mergeCells>
  <phoneticPr fontId="1"/>
  <conditionalFormatting sqref="E15:E45">
    <cfRule type="expression" dxfId="51" priority="16">
      <formula>TEXT(E15,"aaa")="土"</formula>
    </cfRule>
  </conditionalFormatting>
  <conditionalFormatting sqref="E15:E45">
    <cfRule type="expression" dxfId="50" priority="15">
      <formula>TEXT(E15,"aaa")="日"</formula>
    </cfRule>
  </conditionalFormatting>
  <conditionalFormatting sqref="E15:E45">
    <cfRule type="expression" dxfId="49" priority="17">
      <formula>COUNTIF($W$15:$W$137,#REF!)</formula>
    </cfRule>
  </conditionalFormatting>
  <conditionalFormatting sqref="H15:H45">
    <cfRule type="expression" dxfId="48" priority="13">
      <formula>TEXT(H15,"aaa")="土"</formula>
    </cfRule>
  </conditionalFormatting>
  <conditionalFormatting sqref="H15:H45">
    <cfRule type="expression" dxfId="47" priority="12">
      <formula>TEXT(H15,"aaa")="日"</formula>
    </cfRule>
  </conditionalFormatting>
  <conditionalFormatting sqref="H15:H45">
    <cfRule type="expression" dxfId="46" priority="14">
      <formula>COUNTIF($W$15:$W$137,#REF!)</formula>
    </cfRule>
  </conditionalFormatting>
  <conditionalFormatting sqref="D45 D15:D43">
    <cfRule type="expression" dxfId="45" priority="7">
      <formula>TEXT(D15,"aaa")="土"</formula>
    </cfRule>
  </conditionalFormatting>
  <conditionalFormatting sqref="D45 D15:D43">
    <cfRule type="expression" dxfId="44" priority="6">
      <formula>TEXT(D15,"aaa")="日"</formula>
    </cfRule>
  </conditionalFormatting>
  <conditionalFormatting sqref="D15:D45">
    <cfRule type="expression" dxfId="43" priority="8">
      <formula>COUNTIF($AM$9:$AM$130,$N15)</formula>
    </cfRule>
  </conditionalFormatting>
  <conditionalFormatting sqref="D44">
    <cfRule type="expression" dxfId="42" priority="5">
      <formula>TEXT(D44,"aaa")="土"</formula>
    </cfRule>
  </conditionalFormatting>
  <conditionalFormatting sqref="D44">
    <cfRule type="expression" dxfId="41" priority="4">
      <formula>TEXT(D44,"aaa")="日"</formula>
    </cfRule>
  </conditionalFormatting>
  <dataValidations count="2">
    <dataValidation type="list" allowBlank="1" showInputMessage="1" showErrorMessage="1" sqref="I15:I45 F15:F42">
      <formula1>"○"</formula1>
    </dataValidation>
    <dataValidation type="list" allowBlank="1" showInputMessage="1" showErrorMessage="1" sqref="J57 J68">
      <formula1>"0.4,0.3"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67" orientation="portrait" r:id="rId1"/>
  <colBreaks count="1" manualBreakCount="1">
    <brk id="2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3" r:id="rId4" name="Check Box 9">
              <controlPr defaultSize="0" autoFill="0" autoLine="0" autoPict="0">
                <anchor moveWithCells="1">
                  <from>
                    <xdr:col>6</xdr:col>
                    <xdr:colOff>641350</xdr:colOff>
                    <xdr:row>8</xdr:row>
                    <xdr:rowOff>50800</xdr:rowOff>
                  </from>
                  <to>
                    <xdr:col>6</xdr:col>
                    <xdr:colOff>812800</xdr:colOff>
                    <xdr:row>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5" name="Check Box 10">
              <controlPr defaultSize="0" autoFill="0" autoLine="0" autoPict="0">
                <anchor moveWithCells="1">
                  <from>
                    <xdr:col>12</xdr:col>
                    <xdr:colOff>95250</xdr:colOff>
                    <xdr:row>8</xdr:row>
                    <xdr:rowOff>50800</xdr:rowOff>
                  </from>
                  <to>
                    <xdr:col>12</xdr:col>
                    <xdr:colOff>266700</xdr:colOff>
                    <xdr:row>8</xdr:row>
                    <xdr:rowOff>260350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66FFFF"/>
    <pageSetUpPr fitToPage="1"/>
  </sheetPr>
  <dimension ref="A1:AG147"/>
  <sheetViews>
    <sheetView showGridLines="0" view="pageBreakPreview" zoomScale="55" zoomScaleNormal="75" zoomScaleSheetLayoutView="55" workbookViewId="0">
      <selection activeCell="I10" sqref="I10:J40"/>
    </sheetView>
  </sheetViews>
  <sheetFormatPr defaultColWidth="9" defaultRowHeight="13.5" x14ac:dyDescent="0.3"/>
  <cols>
    <col min="1" max="1" width="1.58203125" style="1" customWidth="1"/>
    <col min="2" max="2" width="1.33203125" style="1" customWidth="1"/>
    <col min="3" max="3" width="2.75" style="1" customWidth="1"/>
    <col min="4" max="4" width="2.08203125" style="1" customWidth="1"/>
    <col min="5" max="5" width="9.58203125" style="1" customWidth="1"/>
    <col min="6" max="6" width="5.33203125" style="1" customWidth="1"/>
    <col min="7" max="7" width="12.08203125" style="1" customWidth="1"/>
    <col min="8" max="8" width="9.58203125" style="1" customWidth="1"/>
    <col min="9" max="9" width="5.33203125" style="1" customWidth="1"/>
    <col min="10" max="10" width="12.08203125" style="1" customWidth="1"/>
    <col min="11" max="11" width="5.33203125" style="1" customWidth="1"/>
    <col min="12" max="12" width="1.33203125" style="1" customWidth="1"/>
    <col min="13" max="13" width="2" style="11" customWidth="1"/>
    <col min="14" max="14" width="4.33203125" style="1" customWidth="1"/>
    <col min="15" max="15" width="2.08203125" style="1" customWidth="1"/>
    <col min="16" max="16" width="9.58203125" style="1" customWidth="1"/>
    <col min="17" max="17" width="5.33203125" style="1" customWidth="1"/>
    <col min="18" max="18" width="11.58203125" style="1" customWidth="1"/>
    <col min="19" max="19" width="9.58203125" style="1" customWidth="1"/>
    <col min="20" max="20" width="5.33203125" style="1" customWidth="1"/>
    <col min="21" max="21" width="11.58203125" style="1" customWidth="1"/>
    <col min="22" max="22" width="3" style="11" customWidth="1"/>
    <col min="23" max="23" width="1.83203125" style="11" customWidth="1"/>
    <col min="24" max="24" width="0.75" style="1" customWidth="1"/>
    <col min="25" max="25" width="11.75" style="2" customWidth="1"/>
    <col min="26" max="26" width="0.58203125" style="15" customWidth="1"/>
    <col min="27" max="33" width="9" style="2"/>
    <col min="34" max="16384" width="9" style="1"/>
  </cols>
  <sheetData>
    <row r="1" spans="1:33" ht="22" x14ac:dyDescent="0.3">
      <c r="A1" s="521" t="s">
        <v>82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Y1" s="1"/>
    </row>
    <row r="2" spans="1:33" ht="27" customHeight="1" x14ac:dyDescent="0.3">
      <c r="C2" s="81" t="s">
        <v>20</v>
      </c>
      <c r="D2" s="6"/>
      <c r="E2" s="82"/>
      <c r="F2" s="6"/>
      <c r="H2" s="82"/>
      <c r="I2" s="6"/>
      <c r="M2" s="1"/>
      <c r="N2" s="82" t="s">
        <v>54</v>
      </c>
      <c r="V2" s="1"/>
      <c r="W2" s="1"/>
      <c r="X2" s="11"/>
      <c r="Y2" s="10"/>
      <c r="Z2" s="2"/>
      <c r="AB2" s="15"/>
    </row>
    <row r="3" spans="1:33" ht="26.5" customHeight="1" thickBot="1" x14ac:dyDescent="0.35">
      <c r="C3" s="24" t="s">
        <v>2</v>
      </c>
      <c r="D3" s="24"/>
      <c r="N3" s="99" t="s">
        <v>1</v>
      </c>
      <c r="O3" s="99"/>
      <c r="P3" s="100"/>
      <c r="Q3" s="100"/>
      <c r="R3" s="100"/>
      <c r="S3" s="100"/>
      <c r="T3" s="313"/>
      <c r="U3" s="95"/>
      <c r="V3" s="95"/>
      <c r="W3" s="10"/>
      <c r="X3" s="11"/>
    </row>
    <row r="4" spans="1:33" ht="9" customHeight="1" thickTop="1" thickBot="1" x14ac:dyDescent="0.35">
      <c r="C4" s="24"/>
      <c r="D4" s="24"/>
      <c r="N4" s="9"/>
      <c r="O4" s="9"/>
      <c r="P4" s="11"/>
      <c r="Q4" s="11"/>
      <c r="R4" s="11"/>
      <c r="S4" s="11"/>
      <c r="T4" s="11"/>
      <c r="U4" s="11"/>
    </row>
    <row r="5" spans="1:33" ht="25" customHeight="1" thickBot="1" x14ac:dyDescent="0.35">
      <c r="A5" s="11"/>
      <c r="B5" s="105"/>
      <c r="C5" s="528" t="s">
        <v>171</v>
      </c>
      <c r="D5" s="528"/>
      <c r="E5" s="528"/>
      <c r="F5" s="528"/>
      <c r="G5" s="528"/>
      <c r="H5" s="242"/>
      <c r="I5" s="242"/>
      <c r="J5" s="242"/>
      <c r="K5" s="107"/>
      <c r="L5" s="10"/>
      <c r="M5" s="96"/>
      <c r="N5" s="313"/>
      <c r="O5" s="313"/>
      <c r="P5" s="313"/>
      <c r="Q5" s="313"/>
      <c r="R5" s="95"/>
      <c r="S5" s="313"/>
      <c r="T5" s="313"/>
      <c r="U5" s="95"/>
      <c r="V5" s="95"/>
      <c r="W5" s="10"/>
      <c r="X5" s="2"/>
    </row>
    <row r="6" spans="1:33" s="27" customFormat="1" ht="20.149999999999999" customHeight="1" x14ac:dyDescent="0.3">
      <c r="A6" s="98"/>
      <c r="B6" s="114"/>
      <c r="C6" s="144" t="s">
        <v>19</v>
      </c>
      <c r="D6" s="102"/>
      <c r="E6" s="102"/>
      <c r="F6" s="102"/>
      <c r="G6" s="103"/>
      <c r="H6" s="102"/>
      <c r="I6" s="102"/>
      <c r="J6" s="103"/>
      <c r="K6" s="115"/>
      <c r="L6" s="28"/>
      <c r="M6" s="28"/>
      <c r="N6" s="140"/>
      <c r="O6" s="12"/>
      <c r="P6" s="12"/>
      <c r="Q6" s="12"/>
      <c r="R6" s="28"/>
      <c r="S6" s="12"/>
      <c r="T6" s="12"/>
      <c r="U6" s="28"/>
      <c r="V6" s="28"/>
      <c r="W6" s="36"/>
      <c r="X6" s="29"/>
      <c r="Y6" s="2"/>
      <c r="Z6" s="15"/>
      <c r="AA6" s="2"/>
      <c r="AB6" s="2"/>
      <c r="AC6" s="346"/>
      <c r="AD6" s="346"/>
      <c r="AE6" s="346"/>
      <c r="AF6" s="346"/>
      <c r="AG6" s="346"/>
    </row>
    <row r="7" spans="1:33" ht="6" customHeight="1" x14ac:dyDescent="0.3">
      <c r="B7" s="108"/>
      <c r="C7" s="11"/>
      <c r="D7" s="11"/>
      <c r="E7" s="11"/>
      <c r="F7" s="11"/>
      <c r="G7" s="59"/>
      <c r="H7" s="11"/>
      <c r="I7" s="11"/>
      <c r="J7" s="59"/>
      <c r="K7" s="138"/>
      <c r="L7" s="59"/>
      <c r="M7" s="74"/>
      <c r="N7" s="583"/>
      <c r="O7" s="583"/>
      <c r="P7" s="583"/>
      <c r="Q7" s="583"/>
      <c r="R7" s="583"/>
      <c r="S7" s="583"/>
      <c r="T7" s="583"/>
      <c r="U7" s="583"/>
      <c r="V7" s="74"/>
    </row>
    <row r="8" spans="1:33" s="6" customFormat="1" ht="20.149999999999999" customHeight="1" x14ac:dyDescent="0.3">
      <c r="B8" s="109"/>
      <c r="C8" s="529"/>
      <c r="D8" s="529"/>
      <c r="E8" s="580">
        <f>DATE(2018,2,1)</f>
        <v>43132</v>
      </c>
      <c r="F8" s="581"/>
      <c r="G8" s="582"/>
      <c r="H8" s="580">
        <f>DATE(2018,3,1)</f>
        <v>43160</v>
      </c>
      <c r="I8" s="581"/>
      <c r="J8" s="582"/>
      <c r="K8" s="155"/>
      <c r="L8" s="303"/>
      <c r="M8" s="306"/>
      <c r="N8" s="583"/>
      <c r="O8" s="583"/>
      <c r="P8" s="583"/>
      <c r="Q8" s="583"/>
      <c r="R8" s="583"/>
      <c r="S8" s="583"/>
      <c r="T8" s="583"/>
      <c r="U8" s="583"/>
      <c r="V8" s="306"/>
      <c r="W8" s="33"/>
      <c r="X8" s="5"/>
      <c r="Y8" s="2"/>
      <c r="Z8" s="345"/>
      <c r="AA8" s="346"/>
      <c r="AB8" s="346"/>
      <c r="AC8" s="349"/>
      <c r="AD8" s="349"/>
      <c r="AE8" s="349"/>
      <c r="AF8" s="349"/>
      <c r="AG8" s="349"/>
    </row>
    <row r="9" spans="1:33" s="19" customFormat="1" ht="20.149999999999999" customHeight="1" thickBot="1" x14ac:dyDescent="0.35">
      <c r="B9" s="110"/>
      <c r="C9" s="167"/>
      <c r="D9" s="303"/>
      <c r="E9" s="365" t="s">
        <v>10</v>
      </c>
      <c r="F9" s="365" t="s">
        <v>13</v>
      </c>
      <c r="G9" s="365" t="s">
        <v>0</v>
      </c>
      <c r="H9" s="441" t="s">
        <v>10</v>
      </c>
      <c r="I9" s="441" t="s">
        <v>13</v>
      </c>
      <c r="J9" s="441" t="s">
        <v>0</v>
      </c>
      <c r="K9" s="155"/>
      <c r="L9" s="303"/>
      <c r="M9" s="306"/>
      <c r="N9" s="583"/>
      <c r="O9" s="583"/>
      <c r="P9" s="583"/>
      <c r="Q9" s="583"/>
      <c r="R9" s="583"/>
      <c r="S9" s="583"/>
      <c r="T9" s="583"/>
      <c r="U9" s="583"/>
      <c r="V9" s="316"/>
      <c r="W9" s="34"/>
      <c r="X9" s="20"/>
      <c r="Y9" s="2"/>
      <c r="Z9" s="347"/>
      <c r="AA9" s="2"/>
      <c r="AB9" s="2"/>
      <c r="AC9" s="351"/>
      <c r="AD9" s="351"/>
      <c r="AE9" s="351"/>
      <c r="AF9" s="351"/>
      <c r="AG9" s="351"/>
    </row>
    <row r="10" spans="1:33" s="8" customFormat="1" ht="16" customHeight="1" thickTop="1" x14ac:dyDescent="0.3">
      <c r="B10" s="112"/>
      <c r="C10" s="168" t="s">
        <v>7</v>
      </c>
      <c r="D10" s="168" t="s">
        <v>7</v>
      </c>
      <c r="E10" s="264">
        <f>E8</f>
        <v>43132</v>
      </c>
      <c r="F10" s="332"/>
      <c r="G10" s="475"/>
      <c r="H10" s="267">
        <f>H8</f>
        <v>43160</v>
      </c>
      <c r="I10" s="257"/>
      <c r="J10" s="478"/>
      <c r="K10" s="113"/>
      <c r="L10" s="104"/>
      <c r="M10" s="28"/>
      <c r="N10" s="583"/>
      <c r="O10" s="583"/>
      <c r="P10" s="583"/>
      <c r="Q10" s="583"/>
      <c r="R10" s="583"/>
      <c r="S10" s="583"/>
      <c r="T10" s="583"/>
      <c r="U10" s="583"/>
      <c r="V10" s="318"/>
      <c r="W10" s="35"/>
      <c r="X10" s="7"/>
      <c r="Y10" s="2"/>
      <c r="Z10" s="348"/>
      <c r="AA10" s="2"/>
      <c r="AB10" s="349"/>
      <c r="AC10" s="353"/>
      <c r="AD10" s="353"/>
      <c r="AE10" s="353"/>
      <c r="AF10" s="353"/>
      <c r="AG10" s="353"/>
    </row>
    <row r="11" spans="1:33" s="8" customFormat="1" ht="16" customHeight="1" x14ac:dyDescent="0.3">
      <c r="B11" s="112"/>
      <c r="C11" s="168" t="s">
        <v>7</v>
      </c>
      <c r="D11" s="168" t="s">
        <v>7</v>
      </c>
      <c r="E11" s="264">
        <f>E10+1</f>
        <v>43133</v>
      </c>
      <c r="F11" s="332"/>
      <c r="G11" s="475"/>
      <c r="H11" s="268">
        <f>H10+1</f>
        <v>43161</v>
      </c>
      <c r="I11" s="255"/>
      <c r="J11" s="479"/>
      <c r="K11" s="113"/>
      <c r="L11" s="104"/>
      <c r="M11" s="28"/>
      <c r="N11" s="583"/>
      <c r="O11" s="583"/>
      <c r="P11" s="583"/>
      <c r="Q11" s="583"/>
      <c r="R11" s="583"/>
      <c r="S11" s="583"/>
      <c r="T11" s="583"/>
      <c r="U11" s="583"/>
      <c r="V11" s="318"/>
      <c r="W11" s="35"/>
      <c r="X11" s="7"/>
      <c r="Y11" s="350"/>
      <c r="Z11" s="21"/>
      <c r="AA11" s="351"/>
      <c r="AB11" s="351"/>
      <c r="AC11" s="353"/>
      <c r="AD11" s="353"/>
      <c r="AE11" s="353"/>
      <c r="AF11" s="353"/>
      <c r="AG11" s="353"/>
    </row>
    <row r="12" spans="1:33" s="8" customFormat="1" ht="16" customHeight="1" x14ac:dyDescent="0.3">
      <c r="B12" s="112"/>
      <c r="C12" s="168" t="s">
        <v>7</v>
      </c>
      <c r="D12" s="168" t="s">
        <v>7</v>
      </c>
      <c r="E12" s="264">
        <f t="shared" ref="E12:E37" si="0">E11+1</f>
        <v>43134</v>
      </c>
      <c r="F12" s="332"/>
      <c r="G12" s="475"/>
      <c r="H12" s="268">
        <f t="shared" ref="H12:H40" si="1">H11+1</f>
        <v>43162</v>
      </c>
      <c r="I12" s="255"/>
      <c r="J12" s="479"/>
      <c r="K12" s="113"/>
      <c r="L12" s="104"/>
      <c r="M12" s="28"/>
      <c r="N12" s="583"/>
      <c r="O12" s="583"/>
      <c r="P12" s="583"/>
      <c r="Q12" s="583"/>
      <c r="R12" s="583"/>
      <c r="S12" s="583"/>
      <c r="T12" s="583"/>
      <c r="U12" s="583"/>
      <c r="V12" s="318"/>
      <c r="W12" s="35"/>
      <c r="X12" s="7"/>
      <c r="Y12" s="349"/>
      <c r="Z12" s="352"/>
      <c r="AA12" s="353"/>
      <c r="AB12" s="353"/>
      <c r="AC12" s="353"/>
      <c r="AD12" s="353"/>
      <c r="AE12" s="353"/>
      <c r="AF12" s="353"/>
      <c r="AG12" s="353"/>
    </row>
    <row r="13" spans="1:33" s="8" customFormat="1" ht="16" customHeight="1" x14ac:dyDescent="0.3">
      <c r="B13" s="112"/>
      <c r="C13" s="168" t="s">
        <v>23</v>
      </c>
      <c r="D13" s="168" t="s">
        <v>23</v>
      </c>
      <c r="E13" s="264">
        <f>E12+1</f>
        <v>43135</v>
      </c>
      <c r="F13" s="332"/>
      <c r="G13" s="475"/>
      <c r="H13" s="268">
        <f>H12+1</f>
        <v>43163</v>
      </c>
      <c r="I13" s="255"/>
      <c r="J13" s="479"/>
      <c r="K13" s="113"/>
      <c r="L13" s="104"/>
      <c r="M13" s="28"/>
      <c r="N13" s="583"/>
      <c r="O13" s="583"/>
      <c r="P13" s="583"/>
      <c r="Q13" s="583"/>
      <c r="R13" s="583"/>
      <c r="S13" s="583"/>
      <c r="T13" s="583"/>
      <c r="U13" s="583"/>
      <c r="V13" s="318"/>
      <c r="W13" s="35"/>
      <c r="X13" s="7"/>
      <c r="Y13" s="354"/>
      <c r="Z13" s="352"/>
      <c r="AA13" s="353"/>
      <c r="AB13" s="353"/>
      <c r="AC13" s="353"/>
      <c r="AD13" s="353"/>
      <c r="AE13" s="353"/>
      <c r="AF13" s="353"/>
      <c r="AG13" s="353"/>
    </row>
    <row r="14" spans="1:33" s="8" customFormat="1" ht="16" customHeight="1" x14ac:dyDescent="0.3">
      <c r="B14" s="112"/>
      <c r="C14" s="168" t="s">
        <v>7</v>
      </c>
      <c r="D14" s="168" t="s">
        <v>7</v>
      </c>
      <c r="E14" s="264">
        <f t="shared" si="0"/>
        <v>43136</v>
      </c>
      <c r="F14" s="332"/>
      <c r="G14" s="475"/>
      <c r="H14" s="268">
        <f t="shared" si="1"/>
        <v>43164</v>
      </c>
      <c r="I14" s="255"/>
      <c r="J14" s="479"/>
      <c r="K14" s="113"/>
      <c r="L14" s="104"/>
      <c r="M14" s="28"/>
      <c r="N14" s="583"/>
      <c r="O14" s="583"/>
      <c r="P14" s="583"/>
      <c r="Q14" s="583"/>
      <c r="R14" s="583"/>
      <c r="S14" s="583"/>
      <c r="T14" s="583"/>
      <c r="U14" s="583"/>
      <c r="V14" s="318"/>
      <c r="W14" s="35"/>
      <c r="X14" s="7"/>
      <c r="Y14" s="349"/>
      <c r="Z14" s="352"/>
      <c r="AA14" s="2"/>
      <c r="AB14" s="353"/>
      <c r="AC14" s="353"/>
      <c r="AD14" s="353"/>
      <c r="AE14" s="353"/>
      <c r="AF14" s="353"/>
      <c r="AG14" s="353"/>
    </row>
    <row r="15" spans="1:33" s="8" customFormat="1" ht="16" customHeight="1" thickBot="1" x14ac:dyDescent="0.35">
      <c r="B15" s="112"/>
      <c r="C15" s="168" t="s">
        <v>7</v>
      </c>
      <c r="D15" s="168" t="s">
        <v>7</v>
      </c>
      <c r="E15" s="264">
        <f t="shared" si="0"/>
        <v>43137</v>
      </c>
      <c r="F15" s="332"/>
      <c r="G15" s="475"/>
      <c r="H15" s="269">
        <f t="shared" si="1"/>
        <v>43165</v>
      </c>
      <c r="I15" s="260"/>
      <c r="J15" s="480"/>
      <c r="K15" s="113"/>
      <c r="L15" s="104"/>
      <c r="M15" s="28"/>
      <c r="N15" s="583"/>
      <c r="O15" s="583"/>
      <c r="P15" s="583"/>
      <c r="Q15" s="583"/>
      <c r="R15" s="583"/>
      <c r="S15" s="583"/>
      <c r="T15" s="583"/>
      <c r="U15" s="583"/>
      <c r="V15" s="318"/>
      <c r="W15" s="35"/>
      <c r="X15" s="7"/>
      <c r="Y15" s="2"/>
      <c r="Z15" s="361"/>
      <c r="AA15" s="353"/>
      <c r="AB15" s="353"/>
      <c r="AC15" s="353"/>
      <c r="AD15" s="353"/>
      <c r="AE15" s="353"/>
      <c r="AF15" s="353"/>
      <c r="AG15" s="353"/>
    </row>
    <row r="16" spans="1:33" s="8" customFormat="1" ht="16" customHeight="1" thickTop="1" x14ac:dyDescent="0.3">
      <c r="B16" s="112"/>
      <c r="C16" s="168" t="s">
        <v>7</v>
      </c>
      <c r="D16" s="168" t="s">
        <v>7</v>
      </c>
      <c r="E16" s="264">
        <f t="shared" si="0"/>
        <v>43138</v>
      </c>
      <c r="F16" s="332"/>
      <c r="G16" s="476"/>
      <c r="H16" s="270">
        <f t="shared" si="1"/>
        <v>43166</v>
      </c>
      <c r="I16" s="333"/>
      <c r="J16" s="481"/>
      <c r="K16" s="113"/>
      <c r="L16" s="104"/>
      <c r="M16" s="28"/>
      <c r="N16" s="583"/>
      <c r="O16" s="583"/>
      <c r="P16" s="583"/>
      <c r="Q16" s="583"/>
      <c r="R16" s="583"/>
      <c r="S16" s="583"/>
      <c r="T16" s="583"/>
      <c r="U16" s="583"/>
      <c r="V16" s="318"/>
      <c r="W16" s="35"/>
      <c r="X16" s="7"/>
      <c r="Y16" s="355"/>
      <c r="Z16" s="361"/>
      <c r="AA16" s="353"/>
      <c r="AB16" s="353"/>
      <c r="AC16" s="353"/>
      <c r="AD16" s="353"/>
      <c r="AE16" s="353"/>
      <c r="AF16" s="353"/>
      <c r="AG16" s="353"/>
    </row>
    <row r="17" spans="2:33" s="8" customFormat="1" ht="16" customHeight="1" x14ac:dyDescent="0.3">
      <c r="B17" s="112"/>
      <c r="C17" s="168" t="s">
        <v>7</v>
      </c>
      <c r="D17" s="168" t="s">
        <v>7</v>
      </c>
      <c r="E17" s="264">
        <f t="shared" si="0"/>
        <v>43139</v>
      </c>
      <c r="F17" s="332"/>
      <c r="G17" s="476"/>
      <c r="H17" s="264">
        <f t="shared" si="1"/>
        <v>43167</v>
      </c>
      <c r="I17" s="332"/>
      <c r="J17" s="476"/>
      <c r="K17" s="113"/>
      <c r="L17" s="104"/>
      <c r="M17" s="28"/>
      <c r="N17" s="583"/>
      <c r="O17" s="583"/>
      <c r="P17" s="583"/>
      <c r="Q17" s="583"/>
      <c r="R17" s="583"/>
      <c r="S17" s="583"/>
      <c r="T17" s="583"/>
      <c r="U17" s="583"/>
      <c r="V17" s="318"/>
      <c r="W17" s="35"/>
      <c r="X17" s="7"/>
      <c r="Y17" s="35"/>
      <c r="Z17" s="361"/>
      <c r="AA17" s="353"/>
      <c r="AB17" s="353"/>
      <c r="AC17" s="353"/>
      <c r="AD17" s="353"/>
      <c r="AE17" s="353"/>
      <c r="AF17" s="353"/>
      <c r="AG17" s="353"/>
    </row>
    <row r="18" spans="2:33" s="8" customFormat="1" ht="16" customHeight="1" x14ac:dyDescent="0.3">
      <c r="B18" s="112"/>
      <c r="C18" s="168" t="s">
        <v>7</v>
      </c>
      <c r="D18" s="168" t="s">
        <v>7</v>
      </c>
      <c r="E18" s="264">
        <f t="shared" si="0"/>
        <v>43140</v>
      </c>
      <c r="F18" s="332"/>
      <c r="G18" s="476"/>
      <c r="H18" s="264">
        <f t="shared" si="1"/>
        <v>43168</v>
      </c>
      <c r="I18" s="332"/>
      <c r="J18" s="476"/>
      <c r="K18" s="113"/>
      <c r="L18" s="104"/>
      <c r="M18" s="28"/>
      <c r="N18" s="583"/>
      <c r="O18" s="583"/>
      <c r="P18" s="583"/>
      <c r="Q18" s="583"/>
      <c r="R18" s="583"/>
      <c r="S18" s="583"/>
      <c r="T18" s="583"/>
      <c r="U18" s="583"/>
      <c r="V18" s="318"/>
      <c r="W18" s="35"/>
      <c r="X18" s="7"/>
      <c r="Y18" s="35"/>
      <c r="Z18" s="361"/>
      <c r="AA18" s="353"/>
      <c r="AB18" s="353"/>
      <c r="AC18" s="353"/>
      <c r="AD18" s="353"/>
      <c r="AE18" s="353"/>
      <c r="AF18" s="353"/>
      <c r="AG18" s="353"/>
    </row>
    <row r="19" spans="2:33" s="8" customFormat="1" ht="16" customHeight="1" x14ac:dyDescent="0.3">
      <c r="B19" s="112"/>
      <c r="C19" s="168" t="s">
        <v>7</v>
      </c>
      <c r="D19" s="168" t="s">
        <v>7</v>
      </c>
      <c r="E19" s="264">
        <f t="shared" si="0"/>
        <v>43141</v>
      </c>
      <c r="F19" s="332"/>
      <c r="G19" s="476"/>
      <c r="H19" s="264">
        <f t="shared" si="1"/>
        <v>43169</v>
      </c>
      <c r="I19" s="332"/>
      <c r="J19" s="476"/>
      <c r="K19" s="113"/>
      <c r="L19" s="104"/>
      <c r="M19" s="28"/>
      <c r="N19" s="583"/>
      <c r="O19" s="583"/>
      <c r="P19" s="583"/>
      <c r="Q19" s="583"/>
      <c r="R19" s="583"/>
      <c r="S19" s="583"/>
      <c r="T19" s="583"/>
      <c r="U19" s="583"/>
      <c r="V19" s="318"/>
      <c r="W19" s="35"/>
      <c r="X19" s="7"/>
      <c r="Y19" s="35"/>
      <c r="Z19" s="361"/>
      <c r="AA19" s="353"/>
      <c r="AB19" s="353"/>
      <c r="AC19" s="353"/>
      <c r="AD19" s="353"/>
      <c r="AE19" s="353"/>
      <c r="AF19" s="353"/>
      <c r="AG19" s="353"/>
    </row>
    <row r="20" spans="2:33" s="8" customFormat="1" ht="16" customHeight="1" x14ac:dyDescent="0.3">
      <c r="B20" s="112"/>
      <c r="C20" s="168" t="s">
        <v>7</v>
      </c>
      <c r="D20" s="168" t="s">
        <v>7</v>
      </c>
      <c r="E20" s="264">
        <f t="shared" si="0"/>
        <v>43142</v>
      </c>
      <c r="F20" s="332"/>
      <c r="G20" s="476"/>
      <c r="H20" s="264">
        <f t="shared" si="1"/>
        <v>43170</v>
      </c>
      <c r="I20" s="332"/>
      <c r="J20" s="476"/>
      <c r="K20" s="113"/>
      <c r="L20" s="104"/>
      <c r="M20" s="28"/>
      <c r="N20" s="583"/>
      <c r="O20" s="583"/>
      <c r="P20" s="583"/>
      <c r="Q20" s="583"/>
      <c r="R20" s="583"/>
      <c r="S20" s="583"/>
      <c r="T20" s="583"/>
      <c r="U20" s="583"/>
      <c r="V20" s="318"/>
      <c r="W20" s="35"/>
      <c r="X20" s="7"/>
      <c r="Y20" s="2"/>
      <c r="Z20" s="361"/>
      <c r="AA20" s="2"/>
      <c r="AB20" s="353"/>
      <c r="AC20" s="353"/>
      <c r="AD20" s="353"/>
      <c r="AE20" s="353"/>
      <c r="AF20" s="353"/>
      <c r="AG20" s="353"/>
    </row>
    <row r="21" spans="2:33" s="8" customFormat="1" ht="16" customHeight="1" x14ac:dyDescent="0.3">
      <c r="B21" s="112"/>
      <c r="C21" s="168" t="s">
        <v>23</v>
      </c>
      <c r="D21" s="168" t="s">
        <v>23</v>
      </c>
      <c r="E21" s="264">
        <f t="shared" si="0"/>
        <v>43143</v>
      </c>
      <c r="F21" s="332"/>
      <c r="G21" s="476"/>
      <c r="H21" s="264">
        <f t="shared" si="1"/>
        <v>43171</v>
      </c>
      <c r="I21" s="332"/>
      <c r="J21" s="476"/>
      <c r="K21" s="113"/>
      <c r="L21" s="104"/>
      <c r="M21" s="28"/>
      <c r="N21" s="583"/>
      <c r="O21" s="583"/>
      <c r="P21" s="583"/>
      <c r="Q21" s="583"/>
      <c r="R21" s="583"/>
      <c r="S21" s="583"/>
      <c r="T21" s="583"/>
      <c r="U21" s="583"/>
      <c r="V21" s="318"/>
      <c r="W21" s="35"/>
      <c r="X21" s="7"/>
      <c r="Y21" s="2"/>
      <c r="Z21" s="361"/>
      <c r="AA21" s="2"/>
      <c r="AB21" s="353"/>
      <c r="AC21" s="353"/>
      <c r="AD21" s="353"/>
      <c r="AE21" s="353"/>
      <c r="AF21" s="353"/>
      <c r="AG21" s="353"/>
    </row>
    <row r="22" spans="2:33" s="8" customFormat="1" ht="16" customHeight="1" thickBot="1" x14ac:dyDescent="0.35">
      <c r="B22" s="112"/>
      <c r="C22" s="168" t="s">
        <v>7</v>
      </c>
      <c r="D22" s="168" t="s">
        <v>7</v>
      </c>
      <c r="E22" s="266">
        <f t="shared" si="0"/>
        <v>43144</v>
      </c>
      <c r="F22" s="337"/>
      <c r="G22" s="477"/>
      <c r="H22" s="264">
        <f t="shared" si="1"/>
        <v>43172</v>
      </c>
      <c r="I22" s="332"/>
      <c r="J22" s="476"/>
      <c r="K22" s="113"/>
      <c r="L22" s="104"/>
      <c r="M22" s="28"/>
      <c r="N22" s="583"/>
      <c r="O22" s="583"/>
      <c r="P22" s="583"/>
      <c r="Q22" s="583"/>
      <c r="R22" s="583"/>
      <c r="S22" s="583"/>
      <c r="T22" s="583"/>
      <c r="U22" s="583"/>
      <c r="V22" s="318"/>
      <c r="W22" s="35"/>
      <c r="X22" s="7"/>
      <c r="Y22" s="35"/>
      <c r="Z22" s="361"/>
      <c r="AA22" s="2"/>
      <c r="AB22" s="353"/>
      <c r="AC22" s="353"/>
      <c r="AD22" s="353"/>
      <c r="AE22" s="353"/>
      <c r="AF22" s="353"/>
      <c r="AG22" s="353"/>
    </row>
    <row r="23" spans="2:33" s="8" customFormat="1" ht="16" customHeight="1" thickTop="1" x14ac:dyDescent="0.3">
      <c r="B23" s="112"/>
      <c r="C23" s="168" t="s">
        <v>7</v>
      </c>
      <c r="D23" s="168" t="s">
        <v>7</v>
      </c>
      <c r="E23" s="267">
        <f t="shared" si="0"/>
        <v>43145</v>
      </c>
      <c r="F23" s="257"/>
      <c r="G23" s="478"/>
      <c r="H23" s="265">
        <f t="shared" si="1"/>
        <v>43173</v>
      </c>
      <c r="I23" s="332"/>
      <c r="J23" s="476"/>
      <c r="K23" s="113"/>
      <c r="L23" s="104"/>
      <c r="M23" s="28"/>
      <c r="N23" s="583"/>
      <c r="O23" s="583"/>
      <c r="P23" s="583"/>
      <c r="Q23" s="583"/>
      <c r="R23" s="583"/>
      <c r="S23" s="583"/>
      <c r="T23" s="583"/>
      <c r="U23" s="583"/>
      <c r="V23" s="318"/>
      <c r="W23" s="35"/>
      <c r="X23" s="7"/>
      <c r="Y23" s="355"/>
      <c r="Z23" s="361"/>
      <c r="AA23" s="2"/>
      <c r="AB23" s="353"/>
      <c r="AC23" s="353"/>
      <c r="AD23" s="353"/>
      <c r="AE23" s="353"/>
      <c r="AF23" s="353"/>
      <c r="AG23" s="353"/>
    </row>
    <row r="24" spans="2:33" s="8" customFormat="1" ht="16" customHeight="1" x14ac:dyDescent="0.3">
      <c r="B24" s="112"/>
      <c r="C24" s="168" t="s">
        <v>7</v>
      </c>
      <c r="D24" s="168" t="s">
        <v>7</v>
      </c>
      <c r="E24" s="268">
        <f t="shared" si="0"/>
        <v>43146</v>
      </c>
      <c r="F24" s="255"/>
      <c r="G24" s="479"/>
      <c r="H24" s="265">
        <f t="shared" si="1"/>
        <v>43174</v>
      </c>
      <c r="I24" s="332"/>
      <c r="J24" s="476"/>
      <c r="K24" s="113"/>
      <c r="L24" s="104"/>
      <c r="M24" s="28"/>
      <c r="N24" s="583"/>
      <c r="O24" s="583"/>
      <c r="P24" s="583"/>
      <c r="Q24" s="583"/>
      <c r="R24" s="583"/>
      <c r="S24" s="583"/>
      <c r="T24" s="583"/>
      <c r="U24" s="583"/>
      <c r="V24" s="318"/>
      <c r="W24" s="35"/>
      <c r="X24" s="7"/>
      <c r="Y24" s="349"/>
      <c r="Z24" s="361"/>
      <c r="AA24" s="350"/>
      <c r="AB24" s="353"/>
      <c r="AC24" s="353"/>
      <c r="AD24" s="353"/>
      <c r="AE24" s="353"/>
      <c r="AF24" s="353"/>
      <c r="AG24" s="353"/>
    </row>
    <row r="25" spans="2:33" s="8" customFormat="1" ht="16" customHeight="1" x14ac:dyDescent="0.3">
      <c r="B25" s="112"/>
      <c r="C25" s="168" t="s">
        <v>7</v>
      </c>
      <c r="D25" s="168" t="s">
        <v>7</v>
      </c>
      <c r="E25" s="268">
        <f t="shared" si="0"/>
        <v>43147</v>
      </c>
      <c r="F25" s="255"/>
      <c r="G25" s="479"/>
      <c r="H25" s="265">
        <f t="shared" si="1"/>
        <v>43175</v>
      </c>
      <c r="I25" s="332"/>
      <c r="J25" s="476"/>
      <c r="K25" s="113"/>
      <c r="L25" s="104"/>
      <c r="M25" s="28"/>
      <c r="N25" s="583"/>
      <c r="O25" s="583"/>
      <c r="P25" s="583"/>
      <c r="Q25" s="583"/>
      <c r="R25" s="583"/>
      <c r="S25" s="583"/>
      <c r="T25" s="583"/>
      <c r="U25" s="583"/>
      <c r="V25" s="318"/>
      <c r="W25" s="35"/>
      <c r="X25" s="7"/>
      <c r="Y25" s="354"/>
      <c r="Z25" s="361"/>
      <c r="AA25" s="349"/>
      <c r="AB25" s="353"/>
      <c r="AC25" s="353"/>
      <c r="AD25" s="353"/>
      <c r="AE25" s="353"/>
      <c r="AF25" s="353"/>
      <c r="AG25" s="353"/>
    </row>
    <row r="26" spans="2:33" s="8" customFormat="1" ht="16" customHeight="1" x14ac:dyDescent="0.3">
      <c r="B26" s="112"/>
      <c r="C26" s="168" t="s">
        <v>7</v>
      </c>
      <c r="D26" s="168" t="s">
        <v>7</v>
      </c>
      <c r="E26" s="268">
        <f t="shared" si="0"/>
        <v>43148</v>
      </c>
      <c r="F26" s="255"/>
      <c r="G26" s="479"/>
      <c r="H26" s="265">
        <f t="shared" si="1"/>
        <v>43176</v>
      </c>
      <c r="I26" s="332"/>
      <c r="J26" s="476"/>
      <c r="K26" s="113"/>
      <c r="L26" s="104"/>
      <c r="M26" s="28"/>
      <c r="N26" s="583"/>
      <c r="O26" s="583"/>
      <c r="P26" s="583"/>
      <c r="Q26" s="583"/>
      <c r="R26" s="583"/>
      <c r="S26" s="583"/>
      <c r="T26" s="583"/>
      <c r="U26" s="583"/>
      <c r="V26" s="318"/>
      <c r="W26" s="35"/>
      <c r="X26" s="7"/>
      <c r="Y26" s="349"/>
      <c r="Z26" s="347"/>
      <c r="AA26" s="354"/>
      <c r="AB26" s="353"/>
      <c r="AC26" s="353"/>
      <c r="AD26" s="353"/>
      <c r="AE26" s="353"/>
      <c r="AF26" s="353"/>
      <c r="AG26" s="353"/>
    </row>
    <row r="27" spans="2:33" s="8" customFormat="1" ht="16" customHeight="1" x14ac:dyDescent="0.3">
      <c r="B27" s="112"/>
      <c r="C27" s="168" t="s">
        <v>7</v>
      </c>
      <c r="D27" s="168" t="s">
        <v>7</v>
      </c>
      <c r="E27" s="268">
        <f t="shared" si="0"/>
        <v>43149</v>
      </c>
      <c r="F27" s="255"/>
      <c r="G27" s="479"/>
      <c r="H27" s="265">
        <f t="shared" si="1"/>
        <v>43177</v>
      </c>
      <c r="I27" s="332"/>
      <c r="J27" s="476"/>
      <c r="K27" s="113"/>
      <c r="L27" s="104"/>
      <c r="M27" s="28"/>
      <c r="N27" s="583"/>
      <c r="O27" s="583"/>
      <c r="P27" s="583"/>
      <c r="Q27" s="583"/>
      <c r="R27" s="583"/>
      <c r="S27" s="583"/>
      <c r="T27" s="583"/>
      <c r="U27" s="583"/>
      <c r="V27" s="318"/>
      <c r="W27" s="35"/>
      <c r="X27" s="7"/>
      <c r="Y27" s="2"/>
      <c r="Z27" s="347"/>
      <c r="AA27" s="353"/>
      <c r="AB27" s="353"/>
      <c r="AC27" s="353"/>
      <c r="AD27" s="353"/>
      <c r="AE27" s="353"/>
      <c r="AF27" s="353"/>
      <c r="AG27" s="353"/>
    </row>
    <row r="28" spans="2:33" s="8" customFormat="1" ht="16" customHeight="1" x14ac:dyDescent="0.3">
      <c r="B28" s="112"/>
      <c r="C28" s="168" t="s">
        <v>23</v>
      </c>
      <c r="D28" s="168" t="s">
        <v>23</v>
      </c>
      <c r="E28" s="268">
        <f t="shared" si="0"/>
        <v>43150</v>
      </c>
      <c r="F28" s="255"/>
      <c r="G28" s="479"/>
      <c r="H28" s="265">
        <f t="shared" si="1"/>
        <v>43178</v>
      </c>
      <c r="I28" s="332"/>
      <c r="J28" s="476"/>
      <c r="K28" s="113"/>
      <c r="L28" s="104"/>
      <c r="M28" s="28"/>
      <c r="N28" s="583"/>
      <c r="O28" s="583"/>
      <c r="P28" s="583"/>
      <c r="Q28" s="583"/>
      <c r="R28" s="583"/>
      <c r="S28" s="583"/>
      <c r="T28" s="583"/>
      <c r="U28" s="583"/>
      <c r="V28" s="318"/>
      <c r="W28" s="35"/>
      <c r="X28" s="7"/>
      <c r="Y28" s="355"/>
      <c r="Z28" s="347"/>
      <c r="AA28" s="353"/>
      <c r="AB28" s="353"/>
      <c r="AC28" s="353"/>
      <c r="AD28" s="353"/>
      <c r="AE28" s="353"/>
      <c r="AF28" s="353"/>
      <c r="AG28" s="353"/>
    </row>
    <row r="29" spans="2:33" s="8" customFormat="1" ht="16" customHeight="1" x14ac:dyDescent="0.3">
      <c r="B29" s="112"/>
      <c r="C29" s="168" t="s">
        <v>7</v>
      </c>
      <c r="D29" s="168" t="s">
        <v>7</v>
      </c>
      <c r="E29" s="268">
        <f t="shared" si="0"/>
        <v>43151</v>
      </c>
      <c r="F29" s="255"/>
      <c r="G29" s="479"/>
      <c r="H29" s="265">
        <f t="shared" si="1"/>
        <v>43179</v>
      </c>
      <c r="I29" s="332"/>
      <c r="J29" s="476"/>
      <c r="K29" s="113"/>
      <c r="L29" s="104"/>
      <c r="M29" s="28"/>
      <c r="N29" s="583"/>
      <c r="O29" s="583"/>
      <c r="P29" s="583"/>
      <c r="Q29" s="583"/>
      <c r="R29" s="583"/>
      <c r="S29" s="583"/>
      <c r="T29" s="583"/>
      <c r="U29" s="583"/>
      <c r="V29" s="318"/>
      <c r="W29" s="35"/>
      <c r="X29" s="7"/>
      <c r="Y29" s="35"/>
      <c r="Z29" s="347"/>
      <c r="AA29" s="353"/>
      <c r="AB29" s="353"/>
      <c r="AC29" s="353"/>
      <c r="AD29" s="353"/>
      <c r="AE29" s="353"/>
      <c r="AF29" s="353"/>
      <c r="AG29" s="353"/>
    </row>
    <row r="30" spans="2:33" s="8" customFormat="1" ht="16" customHeight="1" x14ac:dyDescent="0.3">
      <c r="B30" s="112"/>
      <c r="C30" s="168" t="s">
        <v>7</v>
      </c>
      <c r="D30" s="168" t="s">
        <v>7</v>
      </c>
      <c r="E30" s="268">
        <f t="shared" si="0"/>
        <v>43152</v>
      </c>
      <c r="F30" s="255"/>
      <c r="G30" s="479"/>
      <c r="H30" s="265">
        <f t="shared" si="1"/>
        <v>43180</v>
      </c>
      <c r="I30" s="332"/>
      <c r="J30" s="476"/>
      <c r="K30" s="113"/>
      <c r="L30" s="104"/>
      <c r="M30" s="28"/>
      <c r="N30" s="583"/>
      <c r="O30" s="583"/>
      <c r="P30" s="583"/>
      <c r="Q30" s="583"/>
      <c r="R30" s="583"/>
      <c r="S30" s="583"/>
      <c r="T30" s="583"/>
      <c r="U30" s="583"/>
      <c r="V30" s="318"/>
      <c r="W30" s="35"/>
      <c r="X30" s="7"/>
      <c r="Y30" s="35"/>
      <c r="Z30" s="347"/>
      <c r="AA30" s="353"/>
      <c r="AB30" s="353"/>
      <c r="AC30" s="353"/>
      <c r="AD30" s="353"/>
      <c r="AE30" s="353"/>
      <c r="AF30" s="353"/>
      <c r="AG30" s="353"/>
    </row>
    <row r="31" spans="2:33" s="8" customFormat="1" ht="16" customHeight="1" x14ac:dyDescent="0.3">
      <c r="B31" s="112"/>
      <c r="C31" s="168" t="s">
        <v>7</v>
      </c>
      <c r="D31" s="168" t="s">
        <v>7</v>
      </c>
      <c r="E31" s="268">
        <f t="shared" si="0"/>
        <v>43153</v>
      </c>
      <c r="F31" s="255"/>
      <c r="G31" s="479"/>
      <c r="H31" s="265">
        <f t="shared" si="1"/>
        <v>43181</v>
      </c>
      <c r="I31" s="332"/>
      <c r="J31" s="476"/>
      <c r="K31" s="113"/>
      <c r="L31" s="104"/>
      <c r="M31" s="28"/>
      <c r="N31" s="583"/>
      <c r="O31" s="583"/>
      <c r="P31" s="583"/>
      <c r="Q31" s="583"/>
      <c r="R31" s="583"/>
      <c r="S31" s="583"/>
      <c r="T31" s="583"/>
      <c r="U31" s="583"/>
      <c r="V31" s="318"/>
      <c r="W31" s="35"/>
      <c r="X31" s="7"/>
      <c r="Y31" s="2"/>
      <c r="Z31" s="347"/>
      <c r="AA31" s="353"/>
      <c r="AB31" s="353"/>
      <c r="AC31" s="353"/>
      <c r="AD31" s="353"/>
      <c r="AE31" s="353"/>
      <c r="AF31" s="353"/>
      <c r="AG31" s="353"/>
    </row>
    <row r="32" spans="2:33" s="8" customFormat="1" ht="16" customHeight="1" x14ac:dyDescent="0.3">
      <c r="B32" s="112"/>
      <c r="C32" s="168" t="s">
        <v>7</v>
      </c>
      <c r="D32" s="168" t="s">
        <v>7</v>
      </c>
      <c r="E32" s="268">
        <f t="shared" si="0"/>
        <v>43154</v>
      </c>
      <c r="F32" s="255"/>
      <c r="G32" s="479"/>
      <c r="H32" s="265">
        <f t="shared" si="1"/>
        <v>43182</v>
      </c>
      <c r="I32" s="332"/>
      <c r="J32" s="476"/>
      <c r="K32" s="113"/>
      <c r="L32" s="104"/>
      <c r="M32" s="28"/>
      <c r="N32" s="583"/>
      <c r="O32" s="583"/>
      <c r="P32" s="583"/>
      <c r="Q32" s="583"/>
      <c r="R32" s="583"/>
      <c r="S32" s="583"/>
      <c r="T32" s="583"/>
      <c r="U32" s="583"/>
      <c r="V32" s="318"/>
      <c r="W32" s="35"/>
      <c r="X32" s="7"/>
      <c r="Y32" s="2"/>
      <c r="Z32" s="347"/>
      <c r="AA32" s="353"/>
      <c r="AB32" s="353"/>
      <c r="AC32" s="353"/>
      <c r="AD32" s="353"/>
      <c r="AE32" s="353"/>
      <c r="AF32" s="353"/>
      <c r="AG32" s="353"/>
    </row>
    <row r="33" spans="1:33" s="8" customFormat="1" ht="16" customHeight="1" x14ac:dyDescent="0.3">
      <c r="B33" s="112"/>
      <c r="C33" s="168" t="s">
        <v>7</v>
      </c>
      <c r="D33" s="168" t="s">
        <v>7</v>
      </c>
      <c r="E33" s="268">
        <f t="shared" si="0"/>
        <v>43155</v>
      </c>
      <c r="F33" s="255"/>
      <c r="G33" s="479"/>
      <c r="H33" s="265">
        <f t="shared" si="1"/>
        <v>43183</v>
      </c>
      <c r="I33" s="332"/>
      <c r="J33" s="476"/>
      <c r="K33" s="113"/>
      <c r="L33" s="104"/>
      <c r="M33" s="28"/>
      <c r="N33" s="583"/>
      <c r="O33" s="583"/>
      <c r="P33" s="583"/>
      <c r="Q33" s="583"/>
      <c r="R33" s="583"/>
      <c r="S33" s="583"/>
      <c r="T33" s="583"/>
      <c r="U33" s="583"/>
      <c r="V33" s="318"/>
      <c r="W33" s="35"/>
      <c r="X33" s="7"/>
      <c r="Y33" s="2"/>
      <c r="Z33" s="347"/>
      <c r="AA33" s="353"/>
      <c r="AB33" s="353"/>
      <c r="AC33" s="353"/>
      <c r="AD33" s="353"/>
      <c r="AE33" s="353"/>
      <c r="AF33" s="353"/>
      <c r="AG33" s="353"/>
    </row>
    <row r="34" spans="1:33" s="8" customFormat="1" ht="16" customHeight="1" x14ac:dyDescent="0.3">
      <c r="B34" s="112"/>
      <c r="C34" s="168" t="s">
        <v>23</v>
      </c>
      <c r="D34" s="168" t="s">
        <v>23</v>
      </c>
      <c r="E34" s="268">
        <f t="shared" si="0"/>
        <v>43156</v>
      </c>
      <c r="F34" s="255"/>
      <c r="G34" s="479"/>
      <c r="H34" s="265">
        <f t="shared" si="1"/>
        <v>43184</v>
      </c>
      <c r="I34" s="332"/>
      <c r="J34" s="476"/>
      <c r="K34" s="113"/>
      <c r="L34" s="104"/>
      <c r="M34" s="28"/>
      <c r="N34" s="583"/>
      <c r="O34" s="583"/>
      <c r="P34" s="583"/>
      <c r="Q34" s="583"/>
      <c r="R34" s="583"/>
      <c r="S34" s="583"/>
      <c r="T34" s="583"/>
      <c r="U34" s="583"/>
      <c r="V34" s="318"/>
      <c r="W34" s="35"/>
      <c r="X34" s="7"/>
      <c r="Y34" s="357"/>
      <c r="Z34" s="347"/>
      <c r="AA34" s="353"/>
      <c r="AB34" s="353"/>
      <c r="AC34" s="353"/>
      <c r="AD34" s="353"/>
      <c r="AE34" s="353"/>
      <c r="AF34" s="353"/>
      <c r="AG34" s="353"/>
    </row>
    <row r="35" spans="1:33" s="8" customFormat="1" ht="16" customHeight="1" x14ac:dyDescent="0.3">
      <c r="B35" s="112"/>
      <c r="C35" s="168" t="s">
        <v>7</v>
      </c>
      <c r="D35" s="168" t="s">
        <v>7</v>
      </c>
      <c r="E35" s="268">
        <f t="shared" si="0"/>
        <v>43157</v>
      </c>
      <c r="F35" s="255"/>
      <c r="G35" s="479"/>
      <c r="H35" s="265">
        <f t="shared" si="1"/>
        <v>43185</v>
      </c>
      <c r="I35" s="332"/>
      <c r="J35" s="476"/>
      <c r="K35" s="113"/>
      <c r="L35" s="104"/>
      <c r="M35" s="28"/>
      <c r="N35" s="583"/>
      <c r="O35" s="583"/>
      <c r="P35" s="583"/>
      <c r="Q35" s="583"/>
      <c r="R35" s="583"/>
      <c r="S35" s="583"/>
      <c r="T35" s="583"/>
      <c r="U35" s="583"/>
      <c r="V35" s="318"/>
      <c r="W35" s="35"/>
      <c r="X35" s="7"/>
      <c r="Y35" s="29"/>
      <c r="Z35" s="347"/>
      <c r="AA35" s="353"/>
      <c r="AB35" s="353"/>
      <c r="AC35" s="353"/>
      <c r="AD35" s="353"/>
      <c r="AE35" s="353"/>
      <c r="AF35" s="353"/>
      <c r="AG35" s="353"/>
    </row>
    <row r="36" spans="1:33" s="8" customFormat="1" ht="16" customHeight="1" x14ac:dyDescent="0.3">
      <c r="B36" s="112"/>
      <c r="C36" s="168" t="s">
        <v>7</v>
      </c>
      <c r="D36" s="168" t="s">
        <v>7</v>
      </c>
      <c r="E36" s="268">
        <f t="shared" si="0"/>
        <v>43158</v>
      </c>
      <c r="F36" s="255"/>
      <c r="G36" s="479"/>
      <c r="H36" s="265">
        <f t="shared" si="1"/>
        <v>43186</v>
      </c>
      <c r="I36" s="332"/>
      <c r="J36" s="476"/>
      <c r="K36" s="113"/>
      <c r="L36" s="104"/>
      <c r="M36" s="28"/>
      <c r="N36" s="583"/>
      <c r="O36" s="583"/>
      <c r="P36" s="583"/>
      <c r="Q36" s="583"/>
      <c r="R36" s="583"/>
      <c r="S36" s="583"/>
      <c r="T36" s="583"/>
      <c r="U36" s="583"/>
      <c r="V36" s="318"/>
      <c r="W36" s="35"/>
      <c r="X36" s="7"/>
      <c r="Y36" s="358"/>
      <c r="Z36" s="347"/>
      <c r="AA36" s="353"/>
      <c r="AB36" s="353"/>
      <c r="AC36" s="353"/>
      <c r="AD36" s="353"/>
      <c r="AE36" s="353"/>
      <c r="AF36" s="353"/>
      <c r="AG36" s="353"/>
    </row>
    <row r="37" spans="1:33" s="8" customFormat="1" ht="16" customHeight="1" thickBot="1" x14ac:dyDescent="0.35">
      <c r="B37" s="112"/>
      <c r="C37" s="168" t="s">
        <v>7</v>
      </c>
      <c r="D37" s="168" t="s">
        <v>7</v>
      </c>
      <c r="E37" s="269">
        <f t="shared" si="0"/>
        <v>43159</v>
      </c>
      <c r="F37" s="260"/>
      <c r="G37" s="480"/>
      <c r="H37" s="265">
        <f t="shared" si="1"/>
        <v>43187</v>
      </c>
      <c r="I37" s="332"/>
      <c r="J37" s="476"/>
      <c r="K37" s="113"/>
      <c r="L37" s="104"/>
      <c r="M37" s="28"/>
      <c r="N37" s="583"/>
      <c r="O37" s="583"/>
      <c r="P37" s="583"/>
      <c r="Q37" s="583"/>
      <c r="R37" s="583"/>
      <c r="S37" s="583"/>
      <c r="T37" s="583"/>
      <c r="U37" s="583"/>
      <c r="V37" s="318"/>
      <c r="W37" s="35"/>
      <c r="X37" s="7"/>
      <c r="Y37" s="29"/>
      <c r="Z37" s="347"/>
      <c r="AA37" s="353"/>
      <c r="AB37" s="353"/>
      <c r="AC37" s="353"/>
      <c r="AD37" s="353"/>
      <c r="AE37" s="353"/>
      <c r="AF37" s="353"/>
      <c r="AG37" s="353"/>
    </row>
    <row r="38" spans="1:33" s="8" customFormat="1" ht="16" customHeight="1" thickTop="1" x14ac:dyDescent="0.3">
      <c r="B38" s="112"/>
      <c r="C38" s="168" t="s">
        <v>7</v>
      </c>
      <c r="D38" s="168" t="s">
        <v>7</v>
      </c>
      <c r="E38" s="180"/>
      <c r="F38" s="180"/>
      <c r="G38" s="180"/>
      <c r="H38" s="264">
        <f t="shared" si="1"/>
        <v>43188</v>
      </c>
      <c r="I38" s="332"/>
      <c r="J38" s="476"/>
      <c r="K38" s="113"/>
      <c r="L38" s="104"/>
      <c r="M38" s="28"/>
      <c r="N38" s="583"/>
      <c r="O38" s="583"/>
      <c r="P38" s="583"/>
      <c r="Q38" s="583"/>
      <c r="R38" s="583"/>
      <c r="S38" s="583"/>
      <c r="T38" s="583"/>
      <c r="U38" s="583"/>
      <c r="V38" s="318"/>
      <c r="W38" s="35"/>
      <c r="X38" s="7"/>
      <c r="Y38" s="2"/>
      <c r="Z38" s="347"/>
      <c r="AA38" s="353"/>
      <c r="AB38" s="353"/>
      <c r="AC38" s="353"/>
      <c r="AD38" s="353"/>
      <c r="AE38" s="353"/>
      <c r="AF38" s="353"/>
      <c r="AG38" s="353"/>
    </row>
    <row r="39" spans="1:33" s="8" customFormat="1" ht="16" customHeight="1" x14ac:dyDescent="0.3">
      <c r="B39" s="112"/>
      <c r="C39" s="168" t="s">
        <v>7</v>
      </c>
      <c r="D39" s="168" t="s">
        <v>7</v>
      </c>
      <c r="E39" s="180"/>
      <c r="F39" s="180"/>
      <c r="G39" s="180"/>
      <c r="H39" s="264">
        <f t="shared" si="1"/>
        <v>43189</v>
      </c>
      <c r="I39" s="332"/>
      <c r="J39" s="476"/>
      <c r="K39" s="113"/>
      <c r="L39" s="104"/>
      <c r="M39" s="28"/>
      <c r="N39" s="583"/>
      <c r="O39" s="583"/>
      <c r="P39" s="583"/>
      <c r="Q39" s="583"/>
      <c r="R39" s="583"/>
      <c r="S39" s="583"/>
      <c r="T39" s="583"/>
      <c r="U39" s="583"/>
      <c r="V39" s="318"/>
      <c r="W39" s="35"/>
      <c r="X39" s="7"/>
      <c r="Y39" s="2"/>
      <c r="Z39" s="347"/>
      <c r="AA39" s="353"/>
      <c r="AB39" s="353"/>
      <c r="AC39" s="353"/>
      <c r="AD39" s="353"/>
      <c r="AE39" s="353"/>
      <c r="AF39" s="353"/>
      <c r="AG39" s="353"/>
    </row>
    <row r="40" spans="1:33" s="8" customFormat="1" ht="16" customHeight="1" x14ac:dyDescent="0.3">
      <c r="B40" s="112"/>
      <c r="C40" s="168" t="s">
        <v>7</v>
      </c>
      <c r="D40" s="168" t="s">
        <v>7</v>
      </c>
      <c r="E40" s="180"/>
      <c r="F40" s="180"/>
      <c r="G40" s="180"/>
      <c r="H40" s="264">
        <f t="shared" si="1"/>
        <v>43190</v>
      </c>
      <c r="I40" s="332"/>
      <c r="J40" s="476"/>
      <c r="K40" s="113"/>
      <c r="L40" s="104"/>
      <c r="M40" s="28"/>
      <c r="N40" s="583"/>
      <c r="O40" s="583"/>
      <c r="P40" s="583"/>
      <c r="Q40" s="583"/>
      <c r="R40" s="583"/>
      <c r="S40" s="583"/>
      <c r="T40" s="583"/>
      <c r="U40" s="583"/>
      <c r="V40" s="318"/>
      <c r="W40" s="35"/>
      <c r="X40" s="7"/>
      <c r="Y40" s="7"/>
      <c r="Z40" s="347"/>
      <c r="AA40" s="353"/>
      <c r="AB40" s="353"/>
      <c r="AC40" s="353"/>
      <c r="AD40" s="353"/>
      <c r="AE40" s="353"/>
      <c r="AF40" s="353"/>
      <c r="AG40" s="353"/>
    </row>
    <row r="41" spans="1:33" s="8" customFormat="1" ht="7.5" customHeight="1" x14ac:dyDescent="0.3">
      <c r="B41" s="112"/>
      <c r="C41" s="168" t="s">
        <v>7</v>
      </c>
      <c r="D41" s="168" t="s">
        <v>7</v>
      </c>
      <c r="E41" s="168" t="s">
        <v>7</v>
      </c>
      <c r="F41" s="168" t="s">
        <v>7</v>
      </c>
      <c r="G41" s="168" t="s">
        <v>7</v>
      </c>
      <c r="H41" s="168" t="s">
        <v>7</v>
      </c>
      <c r="I41" s="168" t="s">
        <v>7</v>
      </c>
      <c r="J41" s="168" t="s">
        <v>7</v>
      </c>
      <c r="K41" s="113"/>
      <c r="L41" s="104"/>
      <c r="M41" s="28"/>
      <c r="N41" s="583"/>
      <c r="O41" s="583"/>
      <c r="P41" s="583"/>
      <c r="Q41" s="583"/>
      <c r="R41" s="583"/>
      <c r="S41" s="583"/>
      <c r="T41" s="583"/>
      <c r="U41" s="583"/>
      <c r="V41" s="318"/>
      <c r="W41" s="35"/>
      <c r="X41" s="7"/>
      <c r="Y41" s="29"/>
      <c r="Z41" s="347"/>
      <c r="AA41" s="353"/>
      <c r="AB41" s="353"/>
      <c r="AC41" s="353"/>
      <c r="AD41" s="353"/>
      <c r="AE41" s="353"/>
      <c r="AF41" s="353"/>
      <c r="AG41" s="353"/>
    </row>
    <row r="42" spans="1:33" ht="9" customHeight="1" thickBot="1" x14ac:dyDescent="0.35">
      <c r="A42" s="11"/>
      <c r="B42" s="145"/>
      <c r="C42" s="166"/>
      <c r="D42" s="146"/>
      <c r="E42" s="147"/>
      <c r="F42" s="147"/>
      <c r="G42" s="147"/>
      <c r="H42" s="147"/>
      <c r="I42" s="147"/>
      <c r="J42" s="147"/>
      <c r="K42" s="148"/>
      <c r="L42" s="190"/>
      <c r="M42" s="96"/>
      <c r="N42" s="583"/>
      <c r="O42" s="583"/>
      <c r="P42" s="583"/>
      <c r="Q42" s="583"/>
      <c r="R42" s="583"/>
      <c r="S42" s="583"/>
      <c r="T42" s="583"/>
      <c r="U42" s="583"/>
      <c r="V42" s="319"/>
      <c r="W42" s="10"/>
      <c r="X42" s="2"/>
      <c r="Y42" s="29"/>
    </row>
    <row r="43" spans="1:33" s="27" customFormat="1" ht="16" customHeight="1" x14ac:dyDescent="0.3">
      <c r="A43" s="98"/>
      <c r="B43" s="118"/>
      <c r="C43" s="143" t="s">
        <v>18</v>
      </c>
      <c r="D43" s="12"/>
      <c r="E43" s="12"/>
      <c r="F43" s="12"/>
      <c r="G43" s="28"/>
      <c r="H43" s="12"/>
      <c r="I43" s="12"/>
      <c r="J43" s="28"/>
      <c r="K43" s="119"/>
      <c r="L43" s="28"/>
      <c r="M43" s="28"/>
      <c r="N43" s="583"/>
      <c r="O43" s="583"/>
      <c r="P43" s="583"/>
      <c r="Q43" s="583"/>
      <c r="R43" s="583"/>
      <c r="S43" s="583"/>
      <c r="T43" s="583"/>
      <c r="U43" s="583"/>
      <c r="V43" s="318"/>
      <c r="W43" s="36"/>
      <c r="X43" s="29"/>
      <c r="Y43" s="2"/>
      <c r="Z43" s="345"/>
      <c r="AA43" s="346"/>
      <c r="AB43" s="346"/>
      <c r="AC43" s="346"/>
      <c r="AD43" s="346"/>
      <c r="AE43" s="346"/>
      <c r="AF43" s="346"/>
      <c r="AG43" s="346"/>
    </row>
    <row r="44" spans="1:33" ht="16" customHeight="1" x14ac:dyDescent="0.3">
      <c r="B44" s="153"/>
      <c r="K44" s="154"/>
      <c r="M44" s="74"/>
      <c r="N44" s="320"/>
      <c r="O44" s="320"/>
      <c r="P44" s="320"/>
      <c r="Q44" s="320"/>
      <c r="R44" s="320"/>
      <c r="S44" s="320"/>
      <c r="T44" s="320"/>
      <c r="U44" s="320"/>
      <c r="V44" s="320"/>
      <c r="Y44" s="7"/>
      <c r="Z44" s="347"/>
    </row>
    <row r="45" spans="1:33" s="8" customFormat="1" ht="16" customHeight="1" x14ac:dyDescent="0.3">
      <c r="B45" s="112"/>
      <c r="C45" s="140" t="s">
        <v>4</v>
      </c>
      <c r="D45" s="12"/>
      <c r="E45" s="12"/>
      <c r="F45" s="12"/>
      <c r="G45" s="28"/>
      <c r="H45" s="12"/>
      <c r="I45" s="12"/>
      <c r="J45" s="28"/>
      <c r="K45" s="119"/>
      <c r="L45" s="28"/>
      <c r="M45" s="28"/>
      <c r="N45" s="321"/>
      <c r="O45" s="317"/>
      <c r="P45" s="317"/>
      <c r="Q45" s="317"/>
      <c r="R45" s="318"/>
      <c r="S45" s="317"/>
      <c r="T45" s="317"/>
      <c r="U45" s="318"/>
      <c r="V45" s="318"/>
      <c r="W45" s="35"/>
      <c r="X45" s="7"/>
      <c r="Y45" s="2"/>
      <c r="Z45" s="347"/>
      <c r="AA45" s="353"/>
      <c r="AB45" s="353"/>
      <c r="AC45" s="353"/>
      <c r="AD45" s="353"/>
      <c r="AE45" s="353"/>
      <c r="AF45" s="353"/>
      <c r="AG45" s="353"/>
    </row>
    <row r="46" spans="1:33" ht="16" customHeight="1" x14ac:dyDescent="0.3">
      <c r="B46" s="108"/>
      <c r="C46" s="11" t="s">
        <v>177</v>
      </c>
      <c r="D46" s="11"/>
      <c r="E46" s="11"/>
      <c r="F46" s="11"/>
      <c r="G46" s="25"/>
      <c r="H46" s="11"/>
      <c r="I46" s="11"/>
      <c r="J46" s="25"/>
      <c r="K46" s="116"/>
      <c r="L46" s="25"/>
      <c r="M46" s="75"/>
      <c r="N46" s="320"/>
      <c r="O46" s="320"/>
      <c r="P46" s="322"/>
      <c r="Q46" s="322"/>
      <c r="R46" s="322"/>
      <c r="S46" s="322"/>
      <c r="T46" s="322"/>
      <c r="U46" s="322"/>
      <c r="V46" s="322"/>
      <c r="Y46" s="7"/>
      <c r="Z46" s="347"/>
    </row>
    <row r="47" spans="1:33" s="27" customFormat="1" ht="16" customHeight="1" thickBot="1" x14ac:dyDescent="0.35">
      <c r="B47" s="118"/>
      <c r="D47" s="12"/>
      <c r="E47" s="101" t="s">
        <v>58</v>
      </c>
      <c r="F47" s="12"/>
      <c r="G47" s="28"/>
      <c r="H47" s="12"/>
      <c r="I47" s="12"/>
      <c r="J47" s="28"/>
      <c r="K47" s="119"/>
      <c r="L47" s="28"/>
      <c r="M47" s="28"/>
      <c r="N47" s="323"/>
      <c r="O47" s="317"/>
      <c r="P47" s="317"/>
      <c r="Q47" s="317"/>
      <c r="R47" s="318"/>
      <c r="S47" s="317"/>
      <c r="T47" s="317"/>
      <c r="U47" s="318"/>
      <c r="V47" s="318"/>
      <c r="W47" s="36"/>
      <c r="X47" s="29"/>
      <c r="Y47" s="7"/>
      <c r="Z47" s="345"/>
      <c r="AA47" s="346"/>
      <c r="AB47" s="346"/>
      <c r="AC47" s="346"/>
      <c r="AD47" s="346"/>
      <c r="AE47" s="346"/>
      <c r="AF47" s="346"/>
      <c r="AG47" s="346"/>
    </row>
    <row r="48" spans="1:33" s="8" customFormat="1" ht="16" customHeight="1" thickBot="1" x14ac:dyDescent="0.35">
      <c r="B48" s="112"/>
      <c r="C48" s="533"/>
      <c r="D48" s="533"/>
      <c r="E48" s="534" t="s">
        <v>103</v>
      </c>
      <c r="F48" s="534"/>
      <c r="G48" s="381">
        <f>SUM(G10:G40)</f>
        <v>0</v>
      </c>
      <c r="H48" s="534" t="s">
        <v>104</v>
      </c>
      <c r="I48" s="534"/>
      <c r="J48" s="381">
        <f>SUM(J10:J40)</f>
        <v>0</v>
      </c>
      <c r="K48" s="113"/>
      <c r="L48" s="104"/>
      <c r="M48" s="28"/>
      <c r="N48" s="525"/>
      <c r="O48" s="525"/>
      <c r="P48" s="525"/>
      <c r="Q48" s="525"/>
      <c r="R48" s="310"/>
      <c r="S48" s="525"/>
      <c r="T48" s="525"/>
      <c r="U48" s="310"/>
      <c r="V48" s="28"/>
      <c r="W48" s="35"/>
      <c r="X48" s="7"/>
      <c r="Y48" s="29"/>
      <c r="Z48" s="347"/>
      <c r="AA48" s="353"/>
      <c r="AB48" s="353"/>
      <c r="AC48" s="353"/>
      <c r="AD48" s="353"/>
      <c r="AE48" s="353"/>
      <c r="AF48" s="353"/>
      <c r="AG48" s="353"/>
    </row>
    <row r="49" spans="2:33" s="8" customFormat="1" ht="16" customHeight="1" x14ac:dyDescent="0.3">
      <c r="B49" s="112"/>
      <c r="C49" s="536"/>
      <c r="D49" s="536"/>
      <c r="E49" s="537" t="s">
        <v>56</v>
      </c>
      <c r="F49" s="537"/>
      <c r="G49" s="382">
        <f>(28-G50)</f>
        <v>28</v>
      </c>
      <c r="H49" s="537" t="s">
        <v>108</v>
      </c>
      <c r="I49" s="537"/>
      <c r="J49" s="382">
        <f>31-J50</f>
        <v>31</v>
      </c>
      <c r="K49" s="117"/>
      <c r="L49" s="58"/>
      <c r="M49" s="28"/>
      <c r="N49" s="524"/>
      <c r="O49" s="524"/>
      <c r="P49" s="524"/>
      <c r="Q49" s="524"/>
      <c r="R49" s="58"/>
      <c r="S49" s="524"/>
      <c r="T49" s="524"/>
      <c r="U49" s="58"/>
      <c r="V49" s="28"/>
      <c r="W49" s="35"/>
      <c r="X49" s="7"/>
      <c r="Y49" s="2"/>
      <c r="Z49" s="347"/>
      <c r="AA49" s="353"/>
      <c r="AB49" s="353"/>
      <c r="AC49" s="353"/>
      <c r="AD49" s="353"/>
      <c r="AE49" s="353"/>
      <c r="AF49" s="353"/>
      <c r="AG49" s="353"/>
    </row>
    <row r="50" spans="2:33" s="8" customFormat="1" ht="16" customHeight="1" x14ac:dyDescent="0.3">
      <c r="B50" s="112"/>
      <c r="C50" s="536"/>
      <c r="D50" s="536"/>
      <c r="E50" s="537" t="s">
        <v>57</v>
      </c>
      <c r="F50" s="537"/>
      <c r="G50" s="382">
        <f>COUNTIF(F10:F37,"○")</f>
        <v>0</v>
      </c>
      <c r="H50" s="537" t="s">
        <v>109</v>
      </c>
      <c r="I50" s="537"/>
      <c r="J50" s="382">
        <f>COUNTIF(I10:I40,"○")</f>
        <v>0</v>
      </c>
      <c r="K50" s="117"/>
      <c r="L50" s="58"/>
      <c r="M50" s="28"/>
      <c r="N50" s="524"/>
      <c r="O50" s="524"/>
      <c r="P50" s="524"/>
      <c r="Q50" s="524"/>
      <c r="R50" s="58"/>
      <c r="S50" s="524"/>
      <c r="T50" s="524"/>
      <c r="U50" s="58"/>
      <c r="V50" s="28"/>
      <c r="W50" s="35"/>
      <c r="X50" s="7"/>
      <c r="Y50" s="2"/>
      <c r="Z50" s="347"/>
      <c r="AA50" s="353"/>
      <c r="AB50" s="353"/>
      <c r="AC50" s="353"/>
      <c r="AD50" s="353"/>
      <c r="AE50" s="353"/>
      <c r="AF50" s="353"/>
      <c r="AG50" s="353"/>
    </row>
    <row r="51" spans="2:33" ht="16" customHeight="1" x14ac:dyDescent="0.3">
      <c r="B51" s="108"/>
      <c r="C51" s="271"/>
      <c r="D51" s="271"/>
      <c r="E51" s="559" t="s">
        <v>172</v>
      </c>
      <c r="F51" s="559"/>
      <c r="G51" s="559"/>
      <c r="H51" s="559"/>
      <c r="I51" s="559"/>
      <c r="J51" s="384">
        <f>G48+J48</f>
        <v>0</v>
      </c>
      <c r="K51" s="172"/>
      <c r="L51" s="37"/>
      <c r="M51" s="74"/>
      <c r="N51" s="271"/>
      <c r="O51" s="271"/>
      <c r="P51" s="523"/>
      <c r="Q51" s="541"/>
      <c r="R51" s="541"/>
      <c r="S51" s="541"/>
      <c r="T51" s="541"/>
      <c r="U51" s="311"/>
      <c r="V51" s="304"/>
      <c r="Z51" s="347"/>
    </row>
    <row r="52" spans="2:33" ht="16" customHeight="1" x14ac:dyDescent="0.3">
      <c r="B52" s="108"/>
      <c r="C52" s="271"/>
      <c r="D52" s="271"/>
      <c r="E52" s="559" t="s">
        <v>173</v>
      </c>
      <c r="F52" s="559"/>
      <c r="G52" s="559"/>
      <c r="H52" s="559"/>
      <c r="I52" s="559"/>
      <c r="J52" s="388">
        <f>G49+J49</f>
        <v>59</v>
      </c>
      <c r="K52" s="172"/>
      <c r="L52" s="37"/>
      <c r="M52" s="74"/>
      <c r="N52" s="271"/>
      <c r="O52" s="271"/>
      <c r="P52" s="523"/>
      <c r="Q52" s="541"/>
      <c r="R52" s="541"/>
      <c r="S52" s="541"/>
      <c r="T52" s="541"/>
      <c r="U52" s="312"/>
      <c r="V52" s="304"/>
      <c r="Z52" s="347"/>
    </row>
    <row r="53" spans="2:33" ht="16" customHeight="1" x14ac:dyDescent="0.3">
      <c r="B53" s="108"/>
      <c r="C53" s="271"/>
      <c r="D53" s="271"/>
      <c r="E53" s="511" t="s">
        <v>174</v>
      </c>
      <c r="F53" s="538"/>
      <c r="G53" s="538"/>
      <c r="H53" s="538"/>
      <c r="I53" s="539"/>
      <c r="J53" s="385">
        <f>ROUNDUP(J51/J52,0)</f>
        <v>0</v>
      </c>
      <c r="K53" s="172" t="s">
        <v>25</v>
      </c>
      <c r="L53" s="37"/>
      <c r="M53" s="74"/>
      <c r="N53" s="271"/>
      <c r="O53" s="271"/>
      <c r="P53" s="523"/>
      <c r="Q53" s="541"/>
      <c r="R53" s="541"/>
      <c r="S53" s="541"/>
      <c r="T53" s="541"/>
      <c r="U53" s="312"/>
      <c r="V53" s="304"/>
      <c r="Z53" s="347"/>
    </row>
    <row r="54" spans="2:33" ht="16" customHeight="1" thickBot="1" x14ac:dyDescent="0.35">
      <c r="B54" s="108"/>
      <c r="C54" s="11"/>
      <c r="D54" s="11"/>
      <c r="E54" s="11"/>
      <c r="F54" s="11"/>
      <c r="G54" s="59"/>
      <c r="H54" s="11"/>
      <c r="I54" s="11"/>
      <c r="J54" s="59" t="s">
        <v>8</v>
      </c>
      <c r="K54" s="138"/>
      <c r="L54" s="191"/>
      <c r="M54" s="74"/>
      <c r="N54" s="74"/>
      <c r="O54" s="74"/>
      <c r="P54" s="74"/>
      <c r="Q54" s="74"/>
      <c r="R54" s="78"/>
      <c r="S54" s="74"/>
      <c r="T54" s="74"/>
      <c r="U54" s="78"/>
      <c r="V54" s="74"/>
      <c r="Z54" s="347"/>
    </row>
    <row r="55" spans="2:33" ht="16" customHeight="1" x14ac:dyDescent="0.3">
      <c r="B55" s="122"/>
      <c r="C55" s="141" t="s">
        <v>6</v>
      </c>
      <c r="D55" s="41"/>
      <c r="E55" s="38"/>
      <c r="F55" s="38"/>
      <c r="G55" s="38"/>
      <c r="H55" s="38"/>
      <c r="I55" s="38"/>
      <c r="J55" s="38"/>
      <c r="K55" s="123"/>
      <c r="L55" s="11"/>
      <c r="M55" s="74"/>
      <c r="N55" s="314"/>
      <c r="O55" s="79"/>
      <c r="P55" s="74"/>
      <c r="Q55" s="74"/>
      <c r="R55" s="74"/>
      <c r="S55" s="74"/>
      <c r="T55" s="74"/>
      <c r="U55" s="74"/>
      <c r="V55" s="74"/>
      <c r="Z55" s="347"/>
    </row>
    <row r="56" spans="2:33" ht="28" customHeight="1" x14ac:dyDescent="0.3">
      <c r="B56" s="108"/>
      <c r="C56" s="516" t="s">
        <v>178</v>
      </c>
      <c r="D56" s="540"/>
      <c r="E56" s="540"/>
      <c r="F56" s="540"/>
      <c r="G56" s="540"/>
      <c r="H56" s="540"/>
      <c r="I56" s="540"/>
      <c r="J56" s="540"/>
      <c r="K56" s="116"/>
      <c r="L56" s="25"/>
      <c r="M56" s="315"/>
      <c r="N56" s="74"/>
      <c r="O56" s="76"/>
      <c r="P56" s="77"/>
      <c r="Q56" s="76"/>
      <c r="R56" s="77"/>
      <c r="S56" s="76"/>
      <c r="T56" s="76"/>
      <c r="U56" s="77"/>
      <c r="V56" s="77"/>
      <c r="Z56" s="347"/>
    </row>
    <row r="57" spans="2:33" ht="16" customHeight="1" thickBot="1" x14ac:dyDescent="0.35">
      <c r="B57" s="108"/>
      <c r="D57" s="11"/>
      <c r="E57" s="101" t="s">
        <v>90</v>
      </c>
      <c r="F57" s="11"/>
      <c r="G57" s="25"/>
      <c r="H57" s="11"/>
      <c r="I57" s="11"/>
      <c r="J57" s="25"/>
      <c r="K57" s="116"/>
      <c r="L57" s="25"/>
      <c r="M57" s="75"/>
      <c r="N57" s="101"/>
      <c r="O57" s="74"/>
      <c r="P57" s="76"/>
      <c r="Q57" s="76"/>
      <c r="R57" s="77"/>
      <c r="S57" s="76"/>
      <c r="T57" s="76"/>
      <c r="U57" s="77"/>
      <c r="V57" s="77"/>
      <c r="Z57" s="347"/>
      <c r="AA57" s="29"/>
    </row>
    <row r="58" spans="2:33" s="8" customFormat="1" ht="16" customHeight="1" thickBot="1" x14ac:dyDescent="0.35">
      <c r="B58" s="112"/>
      <c r="C58" s="533"/>
      <c r="D58" s="533"/>
      <c r="E58" s="578" t="s">
        <v>110</v>
      </c>
      <c r="F58" s="579"/>
      <c r="G58" s="381">
        <f>SUM(G23:G37)</f>
        <v>0</v>
      </c>
      <c r="H58" s="578" t="s">
        <v>111</v>
      </c>
      <c r="I58" s="579"/>
      <c r="J58" s="381">
        <f>SUM(J10:J15)</f>
        <v>0</v>
      </c>
      <c r="K58" s="113"/>
      <c r="L58" s="104"/>
      <c r="M58" s="28"/>
      <c r="N58" s="525"/>
      <c r="O58" s="525"/>
      <c r="P58" s="525"/>
      <c r="Q58" s="525"/>
      <c r="R58" s="310"/>
      <c r="S58" s="525"/>
      <c r="T58" s="525"/>
      <c r="U58" s="310"/>
      <c r="V58" s="28"/>
      <c r="W58" s="35"/>
      <c r="X58" s="7"/>
      <c r="Y58" s="2"/>
      <c r="Z58" s="347"/>
      <c r="AA58" s="2"/>
      <c r="AB58" s="353"/>
      <c r="AC58" s="353"/>
      <c r="AD58" s="353"/>
      <c r="AE58" s="353"/>
      <c r="AF58" s="353"/>
      <c r="AG58" s="353"/>
    </row>
    <row r="59" spans="2:33" s="8" customFormat="1" ht="16" customHeight="1" x14ac:dyDescent="0.3">
      <c r="B59" s="112"/>
      <c r="C59" s="536"/>
      <c r="D59" s="536"/>
      <c r="E59" s="537" t="s">
        <v>56</v>
      </c>
      <c r="F59" s="537"/>
      <c r="G59" s="386">
        <f>15-G60</f>
        <v>15</v>
      </c>
      <c r="H59" s="537" t="s">
        <v>108</v>
      </c>
      <c r="I59" s="537"/>
      <c r="J59" s="386">
        <f>6-J60</f>
        <v>6</v>
      </c>
      <c r="K59" s="117"/>
      <c r="L59" s="58"/>
      <c r="M59" s="28"/>
      <c r="N59" s="524"/>
      <c r="O59" s="524"/>
      <c r="P59" s="524"/>
      <c r="Q59" s="524"/>
      <c r="R59" s="58"/>
      <c r="S59" s="524"/>
      <c r="T59" s="524"/>
      <c r="U59" s="58"/>
      <c r="V59" s="28"/>
      <c r="W59" s="35"/>
      <c r="X59" s="7"/>
      <c r="Y59" s="2"/>
      <c r="Z59" s="347"/>
      <c r="AA59" s="2"/>
      <c r="AB59" s="353"/>
      <c r="AC59" s="353"/>
      <c r="AD59" s="353"/>
      <c r="AE59" s="353"/>
      <c r="AF59" s="353"/>
      <c r="AG59" s="353"/>
    </row>
    <row r="60" spans="2:33" s="8" customFormat="1" ht="16" customHeight="1" x14ac:dyDescent="0.3">
      <c r="B60" s="112"/>
      <c r="C60" s="536"/>
      <c r="D60" s="536"/>
      <c r="E60" s="537" t="s">
        <v>57</v>
      </c>
      <c r="F60" s="537"/>
      <c r="G60" s="382">
        <f>COUNTIF(F23:F37,"○")</f>
        <v>0</v>
      </c>
      <c r="H60" s="537" t="s">
        <v>109</v>
      </c>
      <c r="I60" s="537"/>
      <c r="J60" s="382">
        <f>COUNTIF(I9:I15,"○")</f>
        <v>0</v>
      </c>
      <c r="K60" s="117"/>
      <c r="L60" s="58"/>
      <c r="M60" s="28"/>
      <c r="N60" s="524"/>
      <c r="O60" s="524"/>
      <c r="P60" s="524"/>
      <c r="Q60" s="524"/>
      <c r="R60" s="58"/>
      <c r="S60" s="524"/>
      <c r="T60" s="524"/>
      <c r="U60" s="58"/>
      <c r="V60" s="28"/>
      <c r="W60" s="35"/>
      <c r="X60" s="7"/>
      <c r="Y60" s="357"/>
      <c r="Z60" s="347"/>
      <c r="AA60" s="357"/>
      <c r="AB60" s="353"/>
      <c r="AC60" s="353"/>
      <c r="AD60" s="353"/>
      <c r="AE60" s="353"/>
      <c r="AF60" s="353"/>
      <c r="AG60" s="353"/>
    </row>
    <row r="61" spans="2:33" ht="16" customHeight="1" x14ac:dyDescent="0.3">
      <c r="B61" s="108"/>
      <c r="C61" s="273"/>
      <c r="D61" s="273"/>
      <c r="E61" s="511" t="s">
        <v>175</v>
      </c>
      <c r="F61" s="538"/>
      <c r="G61" s="538"/>
      <c r="H61" s="538"/>
      <c r="I61" s="539"/>
      <c r="J61" s="384">
        <f>G58+J58</f>
        <v>0</v>
      </c>
      <c r="K61" s="160"/>
      <c r="L61" s="37"/>
      <c r="M61" s="74"/>
      <c r="N61" s="272"/>
      <c r="O61" s="272"/>
      <c r="P61" s="523"/>
      <c r="Q61" s="541"/>
      <c r="R61" s="541"/>
      <c r="S61" s="541"/>
      <c r="T61" s="541"/>
      <c r="U61" s="311"/>
      <c r="V61" s="304"/>
      <c r="Y61" s="29"/>
      <c r="Z61" s="347"/>
      <c r="AA61" s="29"/>
    </row>
    <row r="62" spans="2:33" ht="16" customHeight="1" x14ac:dyDescent="0.3">
      <c r="B62" s="108"/>
      <c r="C62" s="273"/>
      <c r="D62" s="273"/>
      <c r="E62" s="511" t="s">
        <v>176</v>
      </c>
      <c r="F62" s="538"/>
      <c r="G62" s="538"/>
      <c r="H62" s="538"/>
      <c r="I62" s="539"/>
      <c r="J62" s="385">
        <f>G59+J59</f>
        <v>21</v>
      </c>
      <c r="K62" s="160"/>
      <c r="L62" s="37"/>
      <c r="M62" s="74"/>
      <c r="N62" s="272"/>
      <c r="O62" s="272"/>
      <c r="P62" s="523"/>
      <c r="Q62" s="541"/>
      <c r="R62" s="541"/>
      <c r="S62" s="541"/>
      <c r="T62" s="541"/>
      <c r="U62" s="312"/>
      <c r="V62" s="304"/>
      <c r="Y62" s="358"/>
      <c r="Z62" s="347"/>
      <c r="AA62" s="358"/>
    </row>
    <row r="63" spans="2:33" ht="16" customHeight="1" x14ac:dyDescent="0.3">
      <c r="B63" s="108"/>
      <c r="C63" s="273"/>
      <c r="D63" s="273"/>
      <c r="E63" s="511" t="s">
        <v>174</v>
      </c>
      <c r="F63" s="538"/>
      <c r="G63" s="538"/>
      <c r="H63" s="538"/>
      <c r="I63" s="539"/>
      <c r="J63" s="385">
        <f>ROUNDUP(J61/J62,0)</f>
        <v>0</v>
      </c>
      <c r="K63" s="160" t="s">
        <v>65</v>
      </c>
      <c r="L63" s="37"/>
      <c r="M63" s="74"/>
      <c r="N63" s="272"/>
      <c r="O63" s="272"/>
      <c r="P63" s="523"/>
      <c r="Q63" s="541"/>
      <c r="R63" s="541"/>
      <c r="S63" s="541"/>
      <c r="T63" s="541"/>
      <c r="U63" s="312"/>
      <c r="V63" s="304"/>
      <c r="Y63" s="29"/>
      <c r="Z63" s="347"/>
    </row>
    <row r="64" spans="2:33" ht="16" customHeight="1" thickBot="1" x14ac:dyDescent="0.35">
      <c r="B64" s="124"/>
      <c r="C64" s="125"/>
      <c r="D64" s="125"/>
      <c r="E64" s="125"/>
      <c r="F64" s="125"/>
      <c r="G64" s="126"/>
      <c r="H64" s="125"/>
      <c r="I64" s="125"/>
      <c r="J64" s="126" t="s">
        <v>8</v>
      </c>
      <c r="K64" s="127"/>
      <c r="L64" s="191"/>
      <c r="M64" s="74"/>
      <c r="N64" s="74"/>
      <c r="O64" s="74"/>
      <c r="P64" s="74"/>
      <c r="Q64" s="74"/>
      <c r="R64" s="78"/>
      <c r="S64" s="74"/>
      <c r="T64" s="74"/>
      <c r="U64" s="78"/>
      <c r="V64" s="74"/>
      <c r="Z64" s="347"/>
    </row>
    <row r="65" spans="26:26" ht="8.5" customHeight="1" x14ac:dyDescent="0.3">
      <c r="Z65" s="347"/>
    </row>
    <row r="66" spans="26:26" x14ac:dyDescent="0.3">
      <c r="Z66" s="347"/>
    </row>
    <row r="67" spans="26:26" x14ac:dyDescent="0.3">
      <c r="Z67" s="347"/>
    </row>
    <row r="68" spans="26:26" x14ac:dyDescent="0.3">
      <c r="Z68" s="347"/>
    </row>
    <row r="69" spans="26:26" x14ac:dyDescent="0.3">
      <c r="Z69" s="347"/>
    </row>
    <row r="70" spans="26:26" x14ac:dyDescent="0.3">
      <c r="Z70" s="347"/>
    </row>
    <row r="71" spans="26:26" x14ac:dyDescent="0.3">
      <c r="Z71" s="347"/>
    </row>
    <row r="72" spans="26:26" x14ac:dyDescent="0.3">
      <c r="Z72" s="347"/>
    </row>
    <row r="73" spans="26:26" x14ac:dyDescent="0.3">
      <c r="Z73" s="347"/>
    </row>
    <row r="74" spans="26:26" x14ac:dyDescent="0.3">
      <c r="Z74" s="347"/>
    </row>
    <row r="75" spans="26:26" x14ac:dyDescent="0.3">
      <c r="Z75" s="347"/>
    </row>
    <row r="76" spans="26:26" x14ac:dyDescent="0.3">
      <c r="Z76" s="347"/>
    </row>
    <row r="77" spans="26:26" x14ac:dyDescent="0.3">
      <c r="Z77" s="347"/>
    </row>
    <row r="78" spans="26:26" x14ac:dyDescent="0.3">
      <c r="Z78" s="347">
        <v>43458</v>
      </c>
    </row>
    <row r="79" spans="26:26" x14ac:dyDescent="0.3">
      <c r="Z79" s="360">
        <v>43466</v>
      </c>
    </row>
    <row r="80" spans="26:26" x14ac:dyDescent="0.3">
      <c r="Z80" s="360">
        <v>43479</v>
      </c>
    </row>
    <row r="81" spans="26:26" x14ac:dyDescent="0.3">
      <c r="Z81" s="360">
        <v>43507</v>
      </c>
    </row>
    <row r="82" spans="26:26" x14ac:dyDescent="0.3">
      <c r="Z82" s="360">
        <v>43545</v>
      </c>
    </row>
    <row r="83" spans="26:26" x14ac:dyDescent="0.3">
      <c r="Z83" s="360">
        <v>43584</v>
      </c>
    </row>
    <row r="84" spans="26:26" x14ac:dyDescent="0.3">
      <c r="Z84" s="360">
        <v>43588</v>
      </c>
    </row>
    <row r="85" spans="26:26" x14ac:dyDescent="0.3">
      <c r="Z85" s="360">
        <v>43589</v>
      </c>
    </row>
    <row r="86" spans="26:26" x14ac:dyDescent="0.3">
      <c r="Z86" s="360">
        <v>43590</v>
      </c>
    </row>
    <row r="87" spans="26:26" x14ac:dyDescent="0.3">
      <c r="Z87" s="360">
        <v>43591</v>
      </c>
    </row>
    <row r="88" spans="26:26" x14ac:dyDescent="0.3">
      <c r="Z88" s="360">
        <v>43661</v>
      </c>
    </row>
    <row r="89" spans="26:26" x14ac:dyDescent="0.3">
      <c r="Z89" s="360">
        <v>43688</v>
      </c>
    </row>
    <row r="90" spans="26:26" x14ac:dyDescent="0.3">
      <c r="Z90" s="360">
        <v>43689</v>
      </c>
    </row>
    <row r="91" spans="26:26" x14ac:dyDescent="0.3">
      <c r="Z91" s="360">
        <v>43724</v>
      </c>
    </row>
    <row r="92" spans="26:26" x14ac:dyDescent="0.3">
      <c r="Z92" s="360">
        <v>43731</v>
      </c>
    </row>
    <row r="93" spans="26:26" x14ac:dyDescent="0.3">
      <c r="Z93" s="360">
        <v>43752</v>
      </c>
    </row>
    <row r="94" spans="26:26" x14ac:dyDescent="0.3">
      <c r="Z94" s="360">
        <v>43772</v>
      </c>
    </row>
    <row r="95" spans="26:26" x14ac:dyDescent="0.3">
      <c r="Z95" s="360">
        <v>43773</v>
      </c>
    </row>
    <row r="96" spans="26:26" x14ac:dyDescent="0.3">
      <c r="Z96" s="360">
        <v>43792</v>
      </c>
    </row>
    <row r="97" spans="26:26" x14ac:dyDescent="0.3">
      <c r="Z97" s="360">
        <v>43822</v>
      </c>
    </row>
    <row r="98" spans="26:26" x14ac:dyDescent="0.3">
      <c r="Z98" s="360">
        <v>43831</v>
      </c>
    </row>
    <row r="99" spans="26:26" x14ac:dyDescent="0.3">
      <c r="Z99" s="360">
        <v>43843</v>
      </c>
    </row>
    <row r="100" spans="26:26" x14ac:dyDescent="0.3">
      <c r="Z100" s="360">
        <v>43872</v>
      </c>
    </row>
    <row r="101" spans="26:26" x14ac:dyDescent="0.3">
      <c r="Z101" s="360">
        <v>43885</v>
      </c>
    </row>
    <row r="102" spans="26:26" x14ac:dyDescent="0.3">
      <c r="Z102" s="360">
        <v>43910</v>
      </c>
    </row>
    <row r="103" spans="26:26" x14ac:dyDescent="0.3">
      <c r="Z103" s="360">
        <v>43950</v>
      </c>
    </row>
    <row r="104" spans="26:26" x14ac:dyDescent="0.3">
      <c r="Z104" s="360">
        <v>43954</v>
      </c>
    </row>
    <row r="105" spans="26:26" x14ac:dyDescent="0.3">
      <c r="Z105" s="360">
        <v>43955</v>
      </c>
    </row>
    <row r="106" spans="26:26" x14ac:dyDescent="0.3">
      <c r="Z106" s="360">
        <v>43956</v>
      </c>
    </row>
    <row r="107" spans="26:26" x14ac:dyDescent="0.3">
      <c r="Z107" s="360">
        <v>43957</v>
      </c>
    </row>
    <row r="108" spans="26:26" x14ac:dyDescent="0.3">
      <c r="Z108" s="360">
        <v>44035</v>
      </c>
    </row>
    <row r="109" spans="26:26" x14ac:dyDescent="0.3">
      <c r="Z109" s="360">
        <v>44036</v>
      </c>
    </row>
    <row r="110" spans="26:26" x14ac:dyDescent="0.3">
      <c r="Z110" s="360">
        <v>44053</v>
      </c>
    </row>
    <row r="111" spans="26:26" x14ac:dyDescent="0.3">
      <c r="Z111" s="360">
        <v>44095</v>
      </c>
    </row>
    <row r="112" spans="26:26" x14ac:dyDescent="0.3">
      <c r="Z112" s="360">
        <v>44096</v>
      </c>
    </row>
    <row r="113" spans="26:26" x14ac:dyDescent="0.3">
      <c r="Z113" s="360">
        <v>44138</v>
      </c>
    </row>
    <row r="114" spans="26:26" x14ac:dyDescent="0.3">
      <c r="Z114" s="360">
        <v>44158</v>
      </c>
    </row>
    <row r="115" spans="26:26" x14ac:dyDescent="0.3">
      <c r="Z115" s="360">
        <v>44197</v>
      </c>
    </row>
    <row r="116" spans="26:26" x14ac:dyDescent="0.3">
      <c r="Z116" s="360">
        <v>44207</v>
      </c>
    </row>
    <row r="117" spans="26:26" x14ac:dyDescent="0.3">
      <c r="Z117" s="360">
        <v>44238</v>
      </c>
    </row>
    <row r="118" spans="26:26" x14ac:dyDescent="0.3">
      <c r="Z118" s="360">
        <v>44250</v>
      </c>
    </row>
    <row r="119" spans="26:26" x14ac:dyDescent="0.3">
      <c r="Z119" s="360">
        <v>44275</v>
      </c>
    </row>
    <row r="120" spans="26:26" x14ac:dyDescent="0.3">
      <c r="Z120" s="360">
        <v>44315</v>
      </c>
    </row>
    <row r="121" spans="26:26" x14ac:dyDescent="0.3">
      <c r="Z121" s="360">
        <v>44319</v>
      </c>
    </row>
    <row r="122" spans="26:26" x14ac:dyDescent="0.3">
      <c r="Z122" s="360">
        <v>44320</v>
      </c>
    </row>
    <row r="123" spans="26:26" x14ac:dyDescent="0.3">
      <c r="Z123" s="360">
        <v>44321</v>
      </c>
    </row>
    <row r="124" spans="26:26" x14ac:dyDescent="0.3">
      <c r="Z124" s="360">
        <v>44396</v>
      </c>
    </row>
    <row r="125" spans="26:26" x14ac:dyDescent="0.3">
      <c r="Z125" s="360">
        <v>44419</v>
      </c>
    </row>
    <row r="126" spans="26:26" x14ac:dyDescent="0.3">
      <c r="Z126" s="360">
        <v>44459</v>
      </c>
    </row>
    <row r="127" spans="26:26" x14ac:dyDescent="0.3">
      <c r="Z127" s="360">
        <v>44462</v>
      </c>
    </row>
    <row r="128" spans="26:26" x14ac:dyDescent="0.3">
      <c r="Z128" s="360">
        <v>44480</v>
      </c>
    </row>
    <row r="129" spans="26:26" x14ac:dyDescent="0.3">
      <c r="Z129" s="360">
        <v>44503</v>
      </c>
    </row>
    <row r="130" spans="26:26" x14ac:dyDescent="0.3">
      <c r="Z130" s="360">
        <v>44523</v>
      </c>
    </row>
    <row r="131" spans="26:26" x14ac:dyDescent="0.3">
      <c r="Z131" s="360">
        <v>44562</v>
      </c>
    </row>
    <row r="132" spans="26:26" x14ac:dyDescent="0.3">
      <c r="Z132" s="360">
        <v>44571</v>
      </c>
    </row>
    <row r="133" spans="26:26" x14ac:dyDescent="0.3">
      <c r="Z133" s="360">
        <v>44603</v>
      </c>
    </row>
    <row r="134" spans="26:26" x14ac:dyDescent="0.3">
      <c r="Z134" s="360">
        <v>44615</v>
      </c>
    </row>
    <row r="135" spans="26:26" x14ac:dyDescent="0.3">
      <c r="Z135" s="360">
        <v>44641</v>
      </c>
    </row>
    <row r="136" spans="26:26" x14ac:dyDescent="0.3">
      <c r="Z136" s="360">
        <v>44680</v>
      </c>
    </row>
    <row r="137" spans="26:26" x14ac:dyDescent="0.3">
      <c r="Z137" s="360">
        <v>44684</v>
      </c>
    </row>
    <row r="138" spans="26:26" x14ac:dyDescent="0.3">
      <c r="Z138" s="360">
        <v>44685</v>
      </c>
    </row>
    <row r="139" spans="26:26" x14ac:dyDescent="0.3">
      <c r="Z139" s="360">
        <v>44686</v>
      </c>
    </row>
    <row r="140" spans="26:26" x14ac:dyDescent="0.3">
      <c r="Z140" s="360">
        <v>44760</v>
      </c>
    </row>
    <row r="141" spans="26:26" x14ac:dyDescent="0.3">
      <c r="Z141" s="360">
        <v>44784</v>
      </c>
    </row>
    <row r="142" spans="26:26" x14ac:dyDescent="0.3">
      <c r="Z142" s="360">
        <v>44823</v>
      </c>
    </row>
    <row r="143" spans="26:26" x14ac:dyDescent="0.3">
      <c r="Z143" s="360">
        <v>44827</v>
      </c>
    </row>
    <row r="144" spans="26:26" x14ac:dyDescent="0.3">
      <c r="Z144" s="360">
        <v>44844</v>
      </c>
    </row>
    <row r="145" spans="26:26" x14ac:dyDescent="0.3">
      <c r="Z145" s="360">
        <v>44868</v>
      </c>
    </row>
    <row r="146" spans="26:26" x14ac:dyDescent="0.3">
      <c r="Z146" s="360">
        <v>44888</v>
      </c>
    </row>
    <row r="147" spans="26:26" x14ac:dyDescent="0.3">
      <c r="Z147" s="360"/>
    </row>
  </sheetData>
  <sheetProtection algorithmName="SHA-512" hashValue="FYLnJtp4gID6tT57vmaKwdwfHMLUApkygYzcu0VNI7KF3pfEuZKtEonDvW/OEBHz58ade2dDEX9vAUTcYdfWsg==" saltValue="3CvuJhOTyoyaKAzNdwcS2Q==" spinCount="100000" sheet="1" objects="1" scenarios="1"/>
  <mergeCells count="55">
    <mergeCell ref="S48:T48"/>
    <mergeCell ref="A1:W1"/>
    <mergeCell ref="C5:G5"/>
    <mergeCell ref="C8:D8"/>
    <mergeCell ref="E8:G8"/>
    <mergeCell ref="H8:J8"/>
    <mergeCell ref="N7:U43"/>
    <mergeCell ref="C48:D48"/>
    <mergeCell ref="E48:F48"/>
    <mergeCell ref="H48:I48"/>
    <mergeCell ref="N48:O48"/>
    <mergeCell ref="P48:Q48"/>
    <mergeCell ref="S50:T50"/>
    <mergeCell ref="C49:D49"/>
    <mergeCell ref="E49:F49"/>
    <mergeCell ref="H49:I49"/>
    <mergeCell ref="N49:O49"/>
    <mergeCell ref="P49:Q49"/>
    <mergeCell ref="S49:T49"/>
    <mergeCell ref="C50:D50"/>
    <mergeCell ref="E50:F50"/>
    <mergeCell ref="H50:I50"/>
    <mergeCell ref="N50:O50"/>
    <mergeCell ref="P50:Q50"/>
    <mergeCell ref="S58:T58"/>
    <mergeCell ref="E51:I51"/>
    <mergeCell ref="P51:T51"/>
    <mergeCell ref="E52:I52"/>
    <mergeCell ref="P52:T52"/>
    <mergeCell ref="E53:I53"/>
    <mergeCell ref="P53:T53"/>
    <mergeCell ref="C56:J56"/>
    <mergeCell ref="C58:D58"/>
    <mergeCell ref="E58:F58"/>
    <mergeCell ref="H58:I58"/>
    <mergeCell ref="N58:O58"/>
    <mergeCell ref="P58:Q58"/>
    <mergeCell ref="S60:T60"/>
    <mergeCell ref="C59:D59"/>
    <mergeCell ref="E59:F59"/>
    <mergeCell ref="H59:I59"/>
    <mergeCell ref="N59:O59"/>
    <mergeCell ref="P59:Q59"/>
    <mergeCell ref="S59:T59"/>
    <mergeCell ref="C60:D60"/>
    <mergeCell ref="E60:F60"/>
    <mergeCell ref="H60:I60"/>
    <mergeCell ref="N60:O60"/>
    <mergeCell ref="P60:Q60"/>
    <mergeCell ref="E61:I61"/>
    <mergeCell ref="P61:T61"/>
    <mergeCell ref="E62:I62"/>
    <mergeCell ref="P62:T62"/>
    <mergeCell ref="E63:I63"/>
    <mergeCell ref="P63:T63"/>
  </mergeCells>
  <phoneticPr fontId="1"/>
  <conditionalFormatting sqref="C40:C41 C10:C38">
    <cfRule type="expression" dxfId="40" priority="68">
      <formula>TEXT(C10,"aaa")="土"</formula>
    </cfRule>
  </conditionalFormatting>
  <conditionalFormatting sqref="C40:C41 C10:C38">
    <cfRule type="expression" dxfId="39" priority="67">
      <formula>TEXT(C10,"aaa")="日"</formula>
    </cfRule>
  </conditionalFormatting>
  <conditionalFormatting sqref="E10:E37">
    <cfRule type="expression" dxfId="38" priority="66">
      <formula>TEXT(E10,"aaa")="土"</formula>
    </cfRule>
  </conditionalFormatting>
  <conditionalFormatting sqref="E10:E37">
    <cfRule type="expression" dxfId="37" priority="65">
      <formula>TEXT(E10,"aaa")="日"</formula>
    </cfRule>
  </conditionalFormatting>
  <conditionalFormatting sqref="E10:E37 H10:H37">
    <cfRule type="expression" dxfId="36" priority="69">
      <formula>COUNTIF($AM$9:$AM$130,$P10)</formula>
    </cfRule>
  </conditionalFormatting>
  <conditionalFormatting sqref="C10:C41">
    <cfRule type="expression" dxfId="35" priority="70">
      <formula>COUNTIF($AM$9:$AM$130,$N10)</formula>
    </cfRule>
  </conditionalFormatting>
  <conditionalFormatting sqref="D41:G41">
    <cfRule type="expression" dxfId="34" priority="51">
      <formula>TEXT(D41,"aaa")="土"</formula>
    </cfRule>
  </conditionalFormatting>
  <conditionalFormatting sqref="D41:G41">
    <cfRule type="expression" dxfId="33" priority="50">
      <formula>TEXT(D41,"aaa")="日"</formula>
    </cfRule>
  </conditionalFormatting>
  <conditionalFormatting sqref="D41:G41">
    <cfRule type="expression" dxfId="32" priority="52">
      <formula>COUNTIF($AM$9:$AM$130,$N41)</formula>
    </cfRule>
  </conditionalFormatting>
  <conditionalFormatting sqref="H10:H37">
    <cfRule type="expression" dxfId="31" priority="45">
      <formula>TEXT(H10,"aaa")="土"</formula>
    </cfRule>
  </conditionalFormatting>
  <conditionalFormatting sqref="H10:H37">
    <cfRule type="expression" dxfId="30" priority="44">
      <formula>TEXT(H10,"aaa")="日"</formula>
    </cfRule>
  </conditionalFormatting>
  <conditionalFormatting sqref="H41:J41">
    <cfRule type="expression" dxfId="29" priority="42">
      <formula>TEXT(H41,"aaa")="土"</formula>
    </cfRule>
  </conditionalFormatting>
  <conditionalFormatting sqref="H41:J41">
    <cfRule type="expression" dxfId="28" priority="41">
      <formula>TEXT(H41,"aaa")="日"</formula>
    </cfRule>
  </conditionalFormatting>
  <conditionalFormatting sqref="H41:J41">
    <cfRule type="expression" dxfId="27" priority="43">
      <formula>COUNTIF($AM$9:$AM$130,$N41)</formula>
    </cfRule>
  </conditionalFormatting>
  <conditionalFormatting sqref="C39">
    <cfRule type="expression" dxfId="26" priority="33">
      <formula>TEXT(C39,"aaa")="土"</formula>
    </cfRule>
  </conditionalFormatting>
  <conditionalFormatting sqref="C39">
    <cfRule type="expression" dxfId="25" priority="32">
      <formula>TEXT(C39,"aaa")="日"</formula>
    </cfRule>
  </conditionalFormatting>
  <conditionalFormatting sqref="H38:H40">
    <cfRule type="expression" dxfId="24" priority="8">
      <formula>COUNTIF($AM$9:$AM$130,$P38)</formula>
    </cfRule>
  </conditionalFormatting>
  <conditionalFormatting sqref="H38:H40">
    <cfRule type="expression" dxfId="23" priority="7">
      <formula>TEXT(H38,"aaa")="土"</formula>
    </cfRule>
  </conditionalFormatting>
  <conditionalFormatting sqref="H38:H40">
    <cfRule type="expression" dxfId="22" priority="6">
      <formula>TEXT(H38,"aaa")="日"</formula>
    </cfRule>
  </conditionalFormatting>
  <conditionalFormatting sqref="D40 D10:D38">
    <cfRule type="expression" dxfId="21" priority="4">
      <formula>TEXT(D10,"aaa")="土"</formula>
    </cfRule>
  </conditionalFormatting>
  <conditionalFormatting sqref="D40 D10:D38">
    <cfRule type="expression" dxfId="20" priority="3">
      <formula>TEXT(D10,"aaa")="日"</formula>
    </cfRule>
  </conditionalFormatting>
  <conditionalFormatting sqref="D10:D40">
    <cfRule type="expression" dxfId="19" priority="5">
      <formula>COUNTIF($AM$9:$AM$130,$N10)</formula>
    </cfRule>
  </conditionalFormatting>
  <conditionalFormatting sqref="D39">
    <cfRule type="expression" dxfId="18" priority="2">
      <formula>TEXT(D39,"aaa")="土"</formula>
    </cfRule>
  </conditionalFormatting>
  <conditionalFormatting sqref="D39">
    <cfRule type="expression" dxfId="17" priority="1">
      <formula>TEXT(D39,"aaa")="日"</formula>
    </cfRule>
  </conditionalFormatting>
  <dataValidations count="1">
    <dataValidation type="list" allowBlank="1" showInputMessage="1" showErrorMessage="1" sqref="F10:F37 I10:I40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portrait" r:id="rId1"/>
  <headerFooter>
    <oddFooter xml:space="preserve">&amp;C&amp;"Century,標準"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10</vt:i4>
      </vt:variant>
    </vt:vector>
  </HeadingPairs>
  <TitlesOfParts>
    <vt:vector size="20" baseType="lpstr">
      <vt:lpstr>記載の手引き </vt:lpstr>
      <vt:lpstr>①</vt:lpstr>
      <vt:lpstr>① </vt:lpstr>
      <vt:lpstr>②-1</vt:lpstr>
      <vt:lpstr>②-1 </vt:lpstr>
      <vt:lpstr>②-2</vt:lpstr>
      <vt:lpstr>③</vt:lpstr>
      <vt:lpstr>④</vt:lpstr>
      <vt:lpstr>⑤-1</vt:lpstr>
      <vt:lpstr>⑤-2</vt:lpstr>
      <vt:lpstr>①!Print_Area</vt:lpstr>
      <vt:lpstr>'① '!Print_Area</vt:lpstr>
      <vt:lpstr>'②-1'!Print_Area</vt:lpstr>
      <vt:lpstr>'②-1 '!Print_Area</vt:lpstr>
      <vt:lpstr>'②-2'!Print_Area</vt:lpstr>
      <vt:lpstr>③!Print_Area</vt:lpstr>
      <vt:lpstr>④!Print_Area</vt:lpstr>
      <vt:lpstr>'⑤-1'!Print_Area</vt:lpstr>
      <vt:lpstr>'⑤-2'!Print_Area</vt:lpstr>
      <vt:lpstr>'記載の手引き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2020-10-29T01:21:50Z</dcterms:created>
  <dcterms:modified xsi:type="dcterms:W3CDTF">2022-04-15T08:06:50Z</dcterms:modified>
</cp:coreProperties>
</file>