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53222"/>
  <bookViews>
    <workbookView xWindow="0" yWindow="0" windowWidth="23040" windowHeight="9120" tabRatio="879" activeTab="4"/>
  </bookViews>
  <sheets>
    <sheet name="記載の手引き " sheetId="29" r:id="rId1"/>
    <sheet name="①" sheetId="9" r:id="rId2"/>
    <sheet name="②-1" sheetId="20" r:id="rId3"/>
    <sheet name="②-2" sheetId="8" r:id="rId4"/>
    <sheet name="③" sheetId="30" r:id="rId5"/>
    <sheet name="④" sheetId="25" r:id="rId6"/>
    <sheet name="⑤-1" sheetId="23" r:id="rId7"/>
    <sheet name="⑤-2" sheetId="24" r:id="rId8"/>
  </sheets>
  <definedNames>
    <definedName name="_xlnm.Print_Area" localSheetId="1">①!$A$1:$Q$62</definedName>
    <definedName name="_xlnm.Print_Area" localSheetId="2">'②-1'!$A$1:$Q$60</definedName>
    <definedName name="_xlnm.Print_Area" localSheetId="3">'②-2'!$A$1:$T$61</definedName>
    <definedName name="_xlnm.Print_Area" localSheetId="4">③!$A$1:$AR$44</definedName>
    <definedName name="_xlnm.Print_Area" localSheetId="5">④!$A$1:$Q$59</definedName>
    <definedName name="_xlnm.Print_Area" localSheetId="6">'⑤-1'!$A$1:$R$57</definedName>
    <definedName name="_xlnm.Print_Area" localSheetId="7">'⑤-2'!$A$1:$T$59</definedName>
    <definedName name="_xlnm.Print_Area" localSheetId="0">'記載の手引き '!$A$1:$Q$65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44" i="30" l="1"/>
  <c r="AQ43" i="30"/>
  <c r="AM44" i="30"/>
  <c r="AJ44" i="30"/>
  <c r="AG44" i="30"/>
  <c r="AG43" i="30" s="1"/>
  <c r="AD44" i="30"/>
  <c r="AA44" i="30"/>
  <c r="X44" i="30"/>
  <c r="U44" i="30"/>
  <c r="U43" i="30" s="1"/>
  <c r="R44" i="30"/>
  <c r="O44" i="30"/>
  <c r="L44" i="30"/>
  <c r="I44" i="30"/>
  <c r="I43" i="30" s="1"/>
  <c r="F44" i="30"/>
  <c r="F43" i="30" s="1"/>
  <c r="C44" i="30"/>
  <c r="AM43" i="30"/>
  <c r="AJ43" i="30"/>
  <c r="AD43" i="30"/>
  <c r="AA43" i="30"/>
  <c r="X43" i="30"/>
  <c r="R43" i="30"/>
  <c r="O43" i="30"/>
  <c r="L43" i="30"/>
  <c r="C43" i="30"/>
  <c r="AN42" i="30"/>
  <c r="AK42" i="30"/>
  <c r="AH42" i="30"/>
  <c r="AE42" i="30"/>
  <c r="AB42" i="30"/>
  <c r="Y42" i="30"/>
  <c r="V42" i="30"/>
  <c r="S42" i="30"/>
  <c r="P42" i="30"/>
  <c r="M42" i="30"/>
  <c r="J42" i="30"/>
  <c r="G42" i="30"/>
  <c r="D42" i="30"/>
  <c r="B39" i="30"/>
  <c r="B7" i="30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AR42" i="30" l="1"/>
  <c r="E7" i="30"/>
  <c r="E9" i="30" l="1"/>
  <c r="E10" i="30" s="1"/>
  <c r="E11" i="30" s="1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E30" i="30" s="1"/>
  <c r="E31" i="30" s="1"/>
  <c r="E32" i="30" s="1"/>
  <c r="E33" i="30" s="1"/>
  <c r="E34" i="30" s="1"/>
  <c r="E35" i="30" s="1"/>
  <c r="E36" i="30" s="1"/>
  <c r="E37" i="30" s="1"/>
  <c r="E38" i="30" s="1"/>
  <c r="H7" i="30"/>
  <c r="P38" i="24"/>
  <c r="P37" i="24"/>
  <c r="P36" i="24"/>
  <c r="P33" i="24"/>
  <c r="P32" i="24"/>
  <c r="G56" i="24"/>
  <c r="G55" i="24" s="1"/>
  <c r="G54" i="24"/>
  <c r="G47" i="24"/>
  <c r="E38" i="24"/>
  <c r="E39" i="24" s="1"/>
  <c r="K7" i="30" l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E7" i="24"/>
  <c r="G54" i="23"/>
  <c r="G53" i="23" s="1"/>
  <c r="G52" i="23"/>
  <c r="G46" i="23"/>
  <c r="G45" i="23"/>
  <c r="E38" i="23"/>
  <c r="E39" i="23" s="1"/>
  <c r="E7" i="23"/>
  <c r="G55" i="25"/>
  <c r="G54" i="25" s="1"/>
  <c r="G53" i="25"/>
  <c r="G46" i="25"/>
  <c r="G45" i="25"/>
  <c r="E38" i="25"/>
  <c r="E39" i="25" s="1"/>
  <c r="E7" i="25"/>
  <c r="G55" i="8"/>
  <c r="G54" i="8" s="1"/>
  <c r="G53" i="8"/>
  <c r="G46" i="8"/>
  <c r="E38" i="8"/>
  <c r="E39" i="8" s="1"/>
  <c r="E7" i="8"/>
  <c r="N7" i="30" l="1"/>
  <c r="K9" i="30"/>
  <c r="K10" i="30" s="1"/>
  <c r="K11" i="30" s="1"/>
  <c r="K12" i="30" s="1"/>
  <c r="K13" i="30" s="1"/>
  <c r="K14" i="30" s="1"/>
  <c r="K15" i="30" s="1"/>
  <c r="K16" i="30" s="1"/>
  <c r="K17" i="30" s="1"/>
  <c r="K18" i="30" s="1"/>
  <c r="K19" i="30" s="1"/>
  <c r="K20" i="30" s="1"/>
  <c r="K21" i="30" s="1"/>
  <c r="K22" i="30" s="1"/>
  <c r="K23" i="30" s="1"/>
  <c r="K24" i="30" s="1"/>
  <c r="K25" i="30" s="1"/>
  <c r="K26" i="30" s="1"/>
  <c r="K27" i="30" s="1"/>
  <c r="K28" i="30" s="1"/>
  <c r="K29" i="30" s="1"/>
  <c r="K30" i="30" s="1"/>
  <c r="K31" i="30" s="1"/>
  <c r="K32" i="30" s="1"/>
  <c r="K33" i="30" s="1"/>
  <c r="K34" i="30" s="1"/>
  <c r="K35" i="30" s="1"/>
  <c r="K36" i="30" s="1"/>
  <c r="K37" i="30" s="1"/>
  <c r="K38" i="30" s="1"/>
  <c r="K39" i="30" s="1"/>
  <c r="O57" i="20"/>
  <c r="O56" i="20" s="1"/>
  <c r="O55" i="20"/>
  <c r="G57" i="20"/>
  <c r="G56" i="20" s="1"/>
  <c r="G55" i="20"/>
  <c r="O48" i="20"/>
  <c r="G48" i="20"/>
  <c r="M39" i="20"/>
  <c r="M40" i="20" s="1"/>
  <c r="E39" i="20"/>
  <c r="E40" i="20" s="1"/>
  <c r="G47" i="20"/>
  <c r="E8" i="20"/>
  <c r="O58" i="9"/>
  <c r="O57" i="9" s="1"/>
  <c r="O56" i="9"/>
  <c r="G56" i="9"/>
  <c r="G58" i="9"/>
  <c r="G57" i="9" s="1"/>
  <c r="O48" i="9"/>
  <c r="G48" i="9"/>
  <c r="G47" i="9"/>
  <c r="M39" i="9"/>
  <c r="M40" i="9" s="1"/>
  <c r="E39" i="9"/>
  <c r="E40" i="9" s="1"/>
  <c r="E8" i="9"/>
  <c r="Q7" i="30" l="1"/>
  <c r="N9" i="30"/>
  <c r="N10" i="30" s="1"/>
  <c r="N11" i="30" s="1"/>
  <c r="N12" i="30" s="1"/>
  <c r="N13" i="30" s="1"/>
  <c r="N14" i="30" s="1"/>
  <c r="N15" i="30" s="1"/>
  <c r="N16" i="30" s="1"/>
  <c r="N17" i="30" s="1"/>
  <c r="N18" i="30" s="1"/>
  <c r="N19" i="30" s="1"/>
  <c r="N20" i="30" s="1"/>
  <c r="N21" i="30" s="1"/>
  <c r="N22" i="30" s="1"/>
  <c r="N23" i="30" s="1"/>
  <c r="N24" i="30" s="1"/>
  <c r="N25" i="30" s="1"/>
  <c r="N26" i="30" s="1"/>
  <c r="N27" i="30" s="1"/>
  <c r="N28" i="30" s="1"/>
  <c r="N29" i="30" s="1"/>
  <c r="N30" i="30" s="1"/>
  <c r="N31" i="30" s="1"/>
  <c r="N32" i="30" s="1"/>
  <c r="N33" i="30" s="1"/>
  <c r="N34" i="30" s="1"/>
  <c r="N35" i="30" s="1"/>
  <c r="N36" i="30" s="1"/>
  <c r="N37" i="30" s="1"/>
  <c r="N38" i="30" s="1"/>
  <c r="N39" i="30" s="1"/>
  <c r="Q9" i="30" l="1"/>
  <c r="Q10" i="30" s="1"/>
  <c r="Q11" i="30" s="1"/>
  <c r="Q12" i="30" s="1"/>
  <c r="Q13" i="30" s="1"/>
  <c r="Q14" i="30" s="1"/>
  <c r="Q15" i="30" s="1"/>
  <c r="Q16" i="30" s="1"/>
  <c r="Q17" i="30" s="1"/>
  <c r="Q18" i="30" s="1"/>
  <c r="Q19" i="30" s="1"/>
  <c r="Q20" i="30" s="1"/>
  <c r="Q21" i="30" s="1"/>
  <c r="Q22" i="30" s="1"/>
  <c r="Q23" i="30" s="1"/>
  <c r="Q24" i="30" s="1"/>
  <c r="Q25" i="30" s="1"/>
  <c r="Q26" i="30" s="1"/>
  <c r="Q27" i="30" s="1"/>
  <c r="Q28" i="30" s="1"/>
  <c r="Q29" i="30" s="1"/>
  <c r="Q30" i="30" s="1"/>
  <c r="Q31" i="30" s="1"/>
  <c r="Q32" i="30" s="1"/>
  <c r="Q33" i="30" s="1"/>
  <c r="Q34" i="30" s="1"/>
  <c r="Q35" i="30" s="1"/>
  <c r="Q36" i="30" s="1"/>
  <c r="Q37" i="30" s="1"/>
  <c r="Q38" i="30" s="1"/>
  <c r="Q39" i="30" s="1"/>
  <c r="T7" i="30"/>
  <c r="W7" i="30" l="1"/>
  <c r="T9" i="30"/>
  <c r="T10" i="30" s="1"/>
  <c r="T11" i="30" s="1"/>
  <c r="T12" i="30" s="1"/>
  <c r="T13" i="30" s="1"/>
  <c r="T14" i="30" s="1"/>
  <c r="T15" i="30" s="1"/>
  <c r="T16" i="30" s="1"/>
  <c r="T17" i="30" s="1"/>
  <c r="T18" i="30" s="1"/>
  <c r="T19" i="30" s="1"/>
  <c r="T20" i="30" s="1"/>
  <c r="T21" i="30" s="1"/>
  <c r="T22" i="30" s="1"/>
  <c r="T23" i="30" s="1"/>
  <c r="T24" i="30" s="1"/>
  <c r="T25" i="30" s="1"/>
  <c r="T26" i="30" s="1"/>
  <c r="T27" i="30" s="1"/>
  <c r="T28" i="30" s="1"/>
  <c r="T29" i="30" s="1"/>
  <c r="T30" i="30" s="1"/>
  <c r="T31" i="30" s="1"/>
  <c r="T32" i="30" s="1"/>
  <c r="T33" i="30" s="1"/>
  <c r="T34" i="30" s="1"/>
  <c r="T35" i="30" s="1"/>
  <c r="T36" i="30" s="1"/>
  <c r="Z7" i="30" l="1"/>
  <c r="W9" i="30"/>
  <c r="W10" i="30" s="1"/>
  <c r="W11" i="30" s="1"/>
  <c r="W12" i="30" s="1"/>
  <c r="W13" i="30" s="1"/>
  <c r="W14" i="30" s="1"/>
  <c r="W15" i="30" s="1"/>
  <c r="W16" i="30" s="1"/>
  <c r="W17" i="30" s="1"/>
  <c r="W18" i="30" s="1"/>
  <c r="W19" i="30" s="1"/>
  <c r="W20" i="30" s="1"/>
  <c r="W21" i="30" s="1"/>
  <c r="W22" i="30" s="1"/>
  <c r="W23" i="30" s="1"/>
  <c r="W24" i="30" s="1"/>
  <c r="W25" i="30" s="1"/>
  <c r="W26" i="30" s="1"/>
  <c r="W27" i="30" s="1"/>
  <c r="W28" i="30" s="1"/>
  <c r="W29" i="30" s="1"/>
  <c r="W30" i="30" s="1"/>
  <c r="W31" i="30" s="1"/>
  <c r="W32" i="30" s="1"/>
  <c r="W33" i="30" s="1"/>
  <c r="W34" i="30" s="1"/>
  <c r="W35" i="30" s="1"/>
  <c r="W36" i="30" s="1"/>
  <c r="W37" i="30" s="1"/>
  <c r="W38" i="30" s="1"/>
  <c r="W39" i="30" s="1"/>
  <c r="AC7" i="30" l="1"/>
  <c r="Z9" i="30"/>
  <c r="Z10" i="30" s="1"/>
  <c r="Z11" i="30" s="1"/>
  <c r="Z12" i="30" s="1"/>
  <c r="Z13" i="30" s="1"/>
  <c r="Z14" i="30" s="1"/>
  <c r="Z15" i="30" s="1"/>
  <c r="Z16" i="30" s="1"/>
  <c r="Z17" i="30" s="1"/>
  <c r="Z18" i="30" s="1"/>
  <c r="Z19" i="30" s="1"/>
  <c r="Z20" i="30" s="1"/>
  <c r="Z21" i="30" s="1"/>
  <c r="Z22" i="30" s="1"/>
  <c r="Z23" i="30" s="1"/>
  <c r="Z24" i="30" s="1"/>
  <c r="Z25" i="30" s="1"/>
  <c r="Z26" i="30" s="1"/>
  <c r="Z27" i="30" s="1"/>
  <c r="Z28" i="30" s="1"/>
  <c r="Z29" i="30" s="1"/>
  <c r="Z30" i="30" s="1"/>
  <c r="Z31" i="30" s="1"/>
  <c r="Z32" i="30" s="1"/>
  <c r="Z33" i="30" s="1"/>
  <c r="Z34" i="30" s="1"/>
  <c r="Z35" i="30" s="1"/>
  <c r="Z36" i="30" s="1"/>
  <c r="Z37" i="30" s="1"/>
  <c r="Z38" i="30" s="1"/>
  <c r="Z39" i="30" s="1"/>
  <c r="G47" i="23"/>
  <c r="AC9" i="30" l="1"/>
  <c r="AC10" i="30" s="1"/>
  <c r="AC11" i="30" s="1"/>
  <c r="AC12" i="30" s="1"/>
  <c r="AC13" i="30" s="1"/>
  <c r="AC14" i="30" s="1"/>
  <c r="AC15" i="30" s="1"/>
  <c r="AC16" i="30" s="1"/>
  <c r="AC17" i="30" s="1"/>
  <c r="AC18" i="30" s="1"/>
  <c r="AC19" i="30" s="1"/>
  <c r="AC20" i="30" s="1"/>
  <c r="AC21" i="30" s="1"/>
  <c r="AC22" i="30" s="1"/>
  <c r="AC23" i="30" s="1"/>
  <c r="AC24" i="30" s="1"/>
  <c r="AC25" i="30" s="1"/>
  <c r="AC26" i="30" s="1"/>
  <c r="AC27" i="30" s="1"/>
  <c r="AC28" i="30" s="1"/>
  <c r="AC29" i="30" s="1"/>
  <c r="AC30" i="30" s="1"/>
  <c r="AC31" i="30" s="1"/>
  <c r="AC32" i="30" s="1"/>
  <c r="AC33" i="30" s="1"/>
  <c r="AC34" i="30" s="1"/>
  <c r="AC35" i="30" s="1"/>
  <c r="AC36" i="30" s="1"/>
  <c r="AC37" i="30" s="1"/>
  <c r="AC38" i="30" s="1"/>
  <c r="AC39" i="30" s="1"/>
  <c r="AF7" i="30"/>
  <c r="AI7" i="30" l="1"/>
  <c r="AF9" i="30"/>
  <c r="AF10" i="30" s="1"/>
  <c r="AF11" i="30" s="1"/>
  <c r="AF12" i="30" s="1"/>
  <c r="AF13" i="30" s="1"/>
  <c r="AF14" i="30" s="1"/>
  <c r="AF15" i="30" s="1"/>
  <c r="AF16" i="30" s="1"/>
  <c r="AF17" i="30" s="1"/>
  <c r="AF18" i="30" s="1"/>
  <c r="AF19" i="30" s="1"/>
  <c r="AF20" i="30" s="1"/>
  <c r="AF21" i="30" s="1"/>
  <c r="AF22" i="30" s="1"/>
  <c r="AF23" i="30" s="1"/>
  <c r="AF24" i="30" s="1"/>
  <c r="AF25" i="30" s="1"/>
  <c r="AF26" i="30" s="1"/>
  <c r="AF27" i="30" s="1"/>
  <c r="AF28" i="30" s="1"/>
  <c r="AF29" i="30" s="1"/>
  <c r="AF30" i="30" s="1"/>
  <c r="AF31" i="30" s="1"/>
  <c r="AF32" i="30" s="1"/>
  <c r="AF33" i="30" s="1"/>
  <c r="AF34" i="30" s="1"/>
  <c r="AF35" i="30" s="1"/>
  <c r="AF36" i="30" s="1"/>
  <c r="AF37" i="30" s="1"/>
  <c r="AF38" i="30" s="1"/>
  <c r="AF39" i="30" s="1"/>
  <c r="G57" i="24"/>
  <c r="E9" i="24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E20" i="24" s="1"/>
  <c r="E21" i="24" s="1"/>
  <c r="E22" i="24" s="1"/>
  <c r="E23" i="24" s="1"/>
  <c r="E24" i="24" s="1"/>
  <c r="E25" i="24" s="1"/>
  <c r="E26" i="24" s="1"/>
  <c r="E27" i="24" s="1"/>
  <c r="E28" i="24" s="1"/>
  <c r="E29" i="24" s="1"/>
  <c r="E30" i="24" s="1"/>
  <c r="E31" i="24" s="1"/>
  <c r="E32" i="24" s="1"/>
  <c r="E33" i="24" s="1"/>
  <c r="E34" i="24" s="1"/>
  <c r="E35" i="24" s="1"/>
  <c r="E36" i="24" s="1"/>
  <c r="E37" i="24" s="1"/>
  <c r="E9" i="23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AL7" i="30" l="1"/>
  <c r="AL9" i="30" s="1"/>
  <c r="AL10" i="30" s="1"/>
  <c r="AL11" i="30" s="1"/>
  <c r="AL12" i="30" s="1"/>
  <c r="AL13" i="30" s="1"/>
  <c r="AL14" i="30" s="1"/>
  <c r="AI9" i="30"/>
  <c r="AI10" i="30" s="1"/>
  <c r="AI11" i="30" s="1"/>
  <c r="AI12" i="30" s="1"/>
  <c r="AI13" i="30" s="1"/>
  <c r="AI14" i="30" s="1"/>
  <c r="AI15" i="30" s="1"/>
  <c r="AI16" i="30" s="1"/>
  <c r="AI17" i="30" s="1"/>
  <c r="AI18" i="30" s="1"/>
  <c r="AI19" i="30" s="1"/>
  <c r="AI20" i="30" s="1"/>
  <c r="AI21" i="30" s="1"/>
  <c r="AI22" i="30" s="1"/>
  <c r="AI23" i="30" s="1"/>
  <c r="AI24" i="30" s="1"/>
  <c r="AI25" i="30" s="1"/>
  <c r="AI26" i="30" s="1"/>
  <c r="AI27" i="30" s="1"/>
  <c r="AI28" i="30" s="1"/>
  <c r="AI29" i="30" s="1"/>
  <c r="AI30" i="30" s="1"/>
  <c r="AI31" i="30" s="1"/>
  <c r="AI32" i="30" s="1"/>
  <c r="AI33" i="30" s="1"/>
  <c r="AI34" i="30" s="1"/>
  <c r="AI35" i="30" s="1"/>
  <c r="AI36" i="30" s="1"/>
  <c r="AI37" i="30" s="1"/>
  <c r="AI38" i="30" s="1"/>
  <c r="AI39" i="30" s="1"/>
  <c r="E9" i="25"/>
  <c r="E10" i="25" s="1"/>
  <c r="E11" i="25" s="1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10" i="9"/>
  <c r="O47" i="9" l="1"/>
  <c r="G48" i="24" l="1"/>
  <c r="G46" i="24"/>
  <c r="G47" i="25"/>
  <c r="G47" i="8"/>
  <c r="G45" i="8"/>
  <c r="O47" i="20"/>
  <c r="G49" i="20"/>
  <c r="G58" i="20" l="1"/>
  <c r="G50" i="20"/>
  <c r="O49" i="9" l="1"/>
  <c r="O50" i="9" l="1"/>
  <c r="O59" i="9"/>
  <c r="O60" i="9" s="1"/>
  <c r="G59" i="9"/>
  <c r="G56" i="25"/>
  <c r="C6" i="25"/>
  <c r="G48" i="25" l="1"/>
  <c r="G49" i="25" s="1"/>
  <c r="G60" i="9"/>
  <c r="O51" i="9"/>
  <c r="G57" i="25"/>
  <c r="G49" i="24"/>
  <c r="C6" i="24"/>
  <c r="G55" i="23"/>
  <c r="C6" i="23"/>
  <c r="G48" i="23" l="1"/>
  <c r="P48" i="24" l="1"/>
  <c r="P49" i="24" s="1"/>
  <c r="P51" i="24"/>
  <c r="P52" i="24" s="1"/>
  <c r="G56" i="8"/>
  <c r="O49" i="20"/>
  <c r="P34" i="24" l="1"/>
  <c r="O58" i="20"/>
  <c r="O50" i="20"/>
  <c r="K41" i="20"/>
  <c r="P50" i="8" l="1"/>
  <c r="P28" i="8" s="1"/>
  <c r="P53" i="8"/>
  <c r="P32" i="8" s="1"/>
  <c r="E10" i="20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E30" i="20" s="1"/>
  <c r="E31" i="20" s="1"/>
  <c r="E32" i="20" s="1"/>
  <c r="E33" i="20" s="1"/>
  <c r="E34" i="20" s="1"/>
  <c r="E35" i="20" s="1"/>
  <c r="E36" i="20" s="1"/>
  <c r="E37" i="20" s="1"/>
  <c r="E38" i="20" s="1"/>
  <c r="P56" i="8"/>
  <c r="P36" i="8" s="1"/>
  <c r="M10" i="20"/>
  <c r="M11" i="20" s="1"/>
  <c r="M12" i="20" s="1"/>
  <c r="M13" i="20" s="1"/>
  <c r="M14" i="20" s="1"/>
  <c r="M15" i="20" s="1"/>
  <c r="M16" i="20" s="1"/>
  <c r="M17" i="20" s="1"/>
  <c r="M18" i="20" s="1"/>
  <c r="M19" i="20" s="1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M30" i="20" s="1"/>
  <c r="M31" i="20" s="1"/>
  <c r="M32" i="20" s="1"/>
  <c r="M33" i="20" s="1"/>
  <c r="M34" i="20" s="1"/>
  <c r="M35" i="20" s="1"/>
  <c r="M36" i="20" s="1"/>
  <c r="M37" i="20" s="1"/>
  <c r="M38" i="20" s="1"/>
  <c r="P47" i="8" l="1"/>
  <c r="P24" i="8" s="1"/>
  <c r="G48" i="8" l="1"/>
  <c r="K41" i="9" l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C41" i="9"/>
  <c r="C6" i="8"/>
  <c r="E11" i="9" l="1"/>
  <c r="E12" i="9" s="1"/>
  <c r="E13" i="9" s="1"/>
  <c r="E9" i="8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14" i="9" l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P25" i="8"/>
  <c r="P26" i="8" s="1"/>
  <c r="P29" i="8"/>
  <c r="P57" i="8"/>
  <c r="P51" i="8"/>
  <c r="P48" i="8"/>
  <c r="P54" i="8"/>
  <c r="P37" i="8"/>
  <c r="P38" i="8" s="1"/>
  <c r="P33" i="8"/>
  <c r="E26" i="9" l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E38" i="9" s="1"/>
  <c r="G49" i="9"/>
  <c r="G50" i="9" s="1"/>
  <c r="G51" i="9" s="1"/>
  <c r="P30" i="8"/>
  <c r="P34" i="8"/>
</calcChain>
</file>

<file path=xl/sharedStrings.xml><?xml version="1.0" encoding="utf-8"?>
<sst xmlns="http://schemas.openxmlformats.org/spreadsheetml/2006/main" count="416" uniqueCount="125">
  <si>
    <t>売上高</t>
    <rPh sb="0" eb="2">
      <t>ウリアゲ</t>
    </rPh>
    <rPh sb="2" eb="3">
      <t>ダカ</t>
    </rPh>
    <phoneticPr fontId="1"/>
  </si>
  <si>
    <t>店舗名：</t>
    <rPh sb="0" eb="2">
      <t>テンポ</t>
    </rPh>
    <rPh sb="2" eb="3">
      <t>メイ</t>
    </rPh>
    <phoneticPr fontId="1"/>
  </si>
  <si>
    <t>飲食業部門　店舗別 売上高集計表　　</t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</si>
  <si>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営業日</t>
    <rPh sb="0" eb="3">
      <t>エイギョウビ</t>
    </rPh>
    <phoneticPr fontId="1"/>
  </si>
  <si>
    <t>【月単位方式】　</t>
    <phoneticPr fontId="1"/>
  </si>
  <si>
    <t>【月単位方式】</t>
    <phoneticPr fontId="1"/>
  </si>
  <si>
    <t>【時短要請期間方式】</t>
    <phoneticPr fontId="1"/>
  </si>
  <si>
    <t>　</t>
    <phoneticPr fontId="1"/>
  </si>
  <si>
    <t>※１円未満を切り上げ</t>
    <phoneticPr fontId="1"/>
  </si>
  <si>
    <t>※千円未満を切り上げ</t>
    <rPh sb="1" eb="2">
      <t>セン</t>
    </rPh>
    <phoneticPr fontId="1"/>
  </si>
  <si>
    <t>上記　×　0.3　＝　支給額</t>
    <rPh sb="0" eb="2">
      <t>ジョウキ</t>
    </rPh>
    <rPh sb="11" eb="14">
      <t>シキュウガク</t>
    </rPh>
    <phoneticPr fontId="1"/>
  </si>
  <si>
    <t>日</t>
    <rPh sb="0" eb="1">
      <t>ヒ</t>
    </rPh>
    <phoneticPr fontId="1"/>
  </si>
  <si>
    <t>A</t>
    <phoneticPr fontId="1"/>
  </si>
  <si>
    <t>B</t>
    <phoneticPr fontId="1"/>
  </si>
  <si>
    <t>上限額（定額）</t>
    <rPh sb="0" eb="3">
      <t>ジョウゲンガク</t>
    </rPh>
    <phoneticPr fontId="1"/>
  </si>
  <si>
    <t xml:space="preserve">     上記　×　0.3</t>
    <rPh sb="5" eb="7">
      <t>ジョウキ</t>
    </rPh>
    <phoneticPr fontId="1"/>
  </si>
  <si>
    <t>最も高い金額にチェック</t>
    <rPh sb="0" eb="1">
      <t>モット</t>
    </rPh>
    <rPh sb="2" eb="3">
      <t>タカ</t>
    </rPh>
    <rPh sb="4" eb="6">
      <t>キンガク</t>
    </rPh>
    <phoneticPr fontId="1"/>
  </si>
  <si>
    <t>上限額</t>
  </si>
  <si>
    <t>選択方式</t>
  </si>
  <si>
    <t>休</t>
    <rPh sb="0" eb="1">
      <t>ヤス</t>
    </rPh>
    <phoneticPr fontId="1"/>
  </si>
  <si>
    <t>休</t>
    <rPh sb="0" eb="1">
      <t>ヤス</t>
    </rPh>
    <phoneticPr fontId="1"/>
  </si>
  <si>
    <t>下記Bの最も高い金額が、200,000円を上回る場合にチェック</t>
    <rPh sb="0" eb="2">
      <t>カキ</t>
    </rPh>
    <rPh sb="4" eb="5">
      <t>モット</t>
    </rPh>
    <rPh sb="6" eb="7">
      <t>タカ</t>
    </rPh>
    <rPh sb="8" eb="10">
      <t>キンガク</t>
    </rPh>
    <rPh sb="19" eb="20">
      <t>エン</t>
    </rPh>
    <rPh sb="21" eb="23">
      <t>ウワマワ</t>
    </rPh>
    <rPh sb="24" eb="26">
      <t>バアイ</t>
    </rPh>
    <phoneticPr fontId="1"/>
  </si>
  <si>
    <t>令和元年　参照 月　１日当たり売上高</t>
    <rPh sb="0" eb="2">
      <t>レイワ</t>
    </rPh>
    <rPh sb="2" eb="3">
      <t>ガン</t>
    </rPh>
    <rPh sb="3" eb="4">
      <t>ネン</t>
    </rPh>
    <rPh sb="5" eb="6">
      <t>サン</t>
    </rPh>
    <rPh sb="6" eb="8">
      <t>テルヅキ</t>
    </rPh>
    <rPh sb="8" eb="9">
      <t>ツキ</t>
    </rPh>
    <rPh sb="11" eb="12">
      <t>ニチ</t>
    </rPh>
    <rPh sb="12" eb="13">
      <t>ア</t>
    </rPh>
    <rPh sb="15" eb="17">
      <t>ウリアゲ</t>
    </rPh>
    <rPh sb="17" eb="18">
      <t>ダカ</t>
    </rPh>
    <phoneticPr fontId="1"/>
  </si>
  <si>
    <t>令和２年　参照 月　１日当たり売上高</t>
    <rPh sb="0" eb="2">
      <t>レイワ</t>
    </rPh>
    <rPh sb="3" eb="4">
      <t>ネン</t>
    </rPh>
    <rPh sb="5" eb="6">
      <t>サン</t>
    </rPh>
    <rPh sb="6" eb="8">
      <t>テルヅキ</t>
    </rPh>
    <rPh sb="8" eb="9">
      <t>ツキ</t>
    </rPh>
    <rPh sb="11" eb="12">
      <t>ニチ</t>
    </rPh>
    <rPh sb="12" eb="13">
      <t>ア</t>
    </rPh>
    <rPh sb="15" eb="17">
      <t>ウリアゲ</t>
    </rPh>
    <rPh sb="17" eb="18">
      <t>ダカ</t>
    </rPh>
    <phoneticPr fontId="1"/>
  </si>
  <si>
    <r>
      <t>＜売上高減少額方式算出表＞</t>
    </r>
    <r>
      <rPr>
        <sz val="12"/>
        <color rgb="FFFF0000"/>
        <rFont val="Meiryo UI"/>
        <family val="3"/>
        <charset val="128"/>
      </rPr>
      <t>【時間短縮要請期間】</t>
    </r>
    <rPh sb="14" eb="16">
      <t>ジカン</t>
    </rPh>
    <rPh sb="16" eb="18">
      <t>タンシュク</t>
    </rPh>
    <rPh sb="18" eb="20">
      <t>ヨウセイ</t>
    </rPh>
    <rPh sb="20" eb="22">
      <t>キカン</t>
    </rPh>
    <phoneticPr fontId="1"/>
  </si>
  <si>
    <t>売上高計算シート　記載の手引き</t>
    <rPh sb="0" eb="2">
      <t>ウリアゲ</t>
    </rPh>
    <rPh sb="2" eb="3">
      <t>ダカ</t>
    </rPh>
    <rPh sb="3" eb="5">
      <t>ケイサン</t>
    </rPh>
    <rPh sb="9" eb="11">
      <t>キサイ</t>
    </rPh>
    <rPh sb="12" eb="14">
      <t>テビ</t>
    </rPh>
    <phoneticPr fontId="1"/>
  </si>
  <si>
    <t xml:space="preserve">
</t>
    <phoneticPr fontId="1"/>
  </si>
  <si>
    <t>↓上の入力結果が自動計算されます</t>
    <rPh sb="1" eb="2">
      <t>ウエ</t>
    </rPh>
    <rPh sb="3" eb="5">
      <t>ニュウリョク</t>
    </rPh>
    <rPh sb="5" eb="7">
      <t>ケッカ</t>
    </rPh>
    <rPh sb="8" eb="10">
      <t>ジドウ</t>
    </rPh>
    <rPh sb="10" eb="12">
      <t>ケイサン</t>
    </rPh>
    <phoneticPr fontId="1"/>
  </si>
  <si>
    <t>定休日には「休」欄に〇を、「売上高」欄には売上高を入力ください。</t>
    <rPh sb="0" eb="3">
      <t>テイキュウビ</t>
    </rPh>
    <rPh sb="6" eb="7">
      <t>ヤス</t>
    </rPh>
    <rPh sb="8" eb="9">
      <t>ラン</t>
    </rPh>
    <rPh sb="14" eb="16">
      <t>ウリアゲ</t>
    </rPh>
    <rPh sb="16" eb="17">
      <t>ダカ</t>
    </rPh>
    <rPh sb="18" eb="19">
      <t>ラン</t>
    </rPh>
    <rPh sb="21" eb="23">
      <t>ウリアゲ</t>
    </rPh>
    <rPh sb="23" eb="24">
      <t>ダカ</t>
    </rPh>
    <rPh sb="25" eb="27">
      <t>ニュウリョク</t>
    </rPh>
    <phoneticPr fontId="1"/>
  </si>
  <si>
    <r>
      <t>＜売上高減少額方式算出表＞　</t>
    </r>
    <r>
      <rPr>
        <sz val="12"/>
        <color rgb="FFFF0000"/>
        <rFont val="Meiryo UI"/>
        <family val="3"/>
        <charset val="128"/>
      </rPr>
      <t>【参照期間】</t>
    </r>
    <rPh sb="4" eb="6">
      <t>ゲンショウ</t>
    </rPh>
    <rPh sb="6" eb="7">
      <t>ガク</t>
    </rPh>
    <phoneticPr fontId="1"/>
  </si>
  <si>
    <r>
      <t>飲食業部門　店舗別 売上高集計表　</t>
    </r>
    <r>
      <rPr>
        <sz val="16"/>
        <color rgb="FFFF0000"/>
        <rFont val="Meiryo UI"/>
        <family val="3"/>
        <charset val="128"/>
      </rPr>
      <t>【罹災特例】　</t>
    </r>
    <rPh sb="0" eb="3">
      <t>インショクギョウ</t>
    </rPh>
    <rPh sb="3" eb="5">
      <t>ブモン</t>
    </rPh>
    <rPh sb="6" eb="8">
      <t>テンポ</t>
    </rPh>
    <rPh sb="8" eb="9">
      <t>ベツ</t>
    </rPh>
    <rPh sb="10" eb="12">
      <t>ウリアゲ</t>
    </rPh>
    <rPh sb="12" eb="13">
      <t>ダカ</t>
    </rPh>
    <rPh sb="13" eb="16">
      <t>シュウケイヒョウ</t>
    </rPh>
    <phoneticPr fontId="1"/>
  </si>
  <si>
    <t>　　　（ア）ー（ウ）　×　0.4（千円未満切り上げ）</t>
    <rPh sb="17" eb="19">
      <t>センエン</t>
    </rPh>
    <rPh sb="19" eb="21">
      <t>ミマン</t>
    </rPh>
    <rPh sb="21" eb="22">
      <t>キ</t>
    </rPh>
    <rPh sb="23" eb="24">
      <t>ア</t>
    </rPh>
    <phoneticPr fontId="1"/>
  </si>
  <si>
    <t>店休日</t>
    <rPh sb="0" eb="1">
      <t>テン</t>
    </rPh>
    <rPh sb="1" eb="2">
      <t>キュウ</t>
    </rPh>
    <rPh sb="2" eb="3">
      <t>ヒ</t>
    </rPh>
    <phoneticPr fontId="1"/>
  </si>
  <si>
    <t>売上高計Ⓑ</t>
    <rPh sb="0" eb="2">
      <t>ウリアゲ</t>
    </rPh>
    <rPh sb="2" eb="3">
      <t>ダカ</t>
    </rPh>
    <rPh sb="3" eb="4">
      <t>ケイ</t>
    </rPh>
    <phoneticPr fontId="1"/>
  </si>
  <si>
    <t>　</t>
    <phoneticPr fontId="1"/>
  </si>
  <si>
    <t>　　</t>
    <phoneticPr fontId="1"/>
  </si>
  <si>
    <t>1日当たりの支払い額（上記×0.3）</t>
    <rPh sb="1" eb="2">
      <t>ニチ</t>
    </rPh>
    <rPh sb="2" eb="3">
      <t>ア</t>
    </rPh>
    <rPh sb="6" eb="8">
      <t>シハライ</t>
    </rPh>
    <rPh sb="9" eb="10">
      <t>ガク</t>
    </rPh>
    <phoneticPr fontId="1"/>
  </si>
  <si>
    <t>売上高計Ⓐ</t>
    <rPh sb="0" eb="2">
      <t>ウリアゲ</t>
    </rPh>
    <rPh sb="2" eb="3">
      <t>ダカ</t>
    </rPh>
    <rPh sb="3" eb="4">
      <t>ケイ</t>
    </rPh>
    <phoneticPr fontId="1"/>
  </si>
  <si>
    <t>令和元年　１日当たり売上高</t>
    <rPh sb="0" eb="2">
      <t>レイワ</t>
    </rPh>
    <rPh sb="2" eb="3">
      <t>ガン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</si>
  <si>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令和２年　１日当たり売上高</t>
    <rPh sb="0" eb="2">
      <t>レイワ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</si>
  <si>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売上高計Ⓓ</t>
    <rPh sb="3" eb="4">
      <t>ケイ</t>
    </rPh>
    <phoneticPr fontId="1"/>
  </si>
  <si>
    <t>売上高計Ⓒ</t>
    <rPh sb="3" eb="4">
      <t>ケイ</t>
    </rPh>
    <phoneticPr fontId="1"/>
  </si>
  <si>
    <t>令和３年　１日当たり売上高</t>
    <rPh sb="0" eb="2">
      <t>レイワ</t>
    </rPh>
    <rPh sb="3" eb="4">
      <t>ネン</t>
    </rPh>
    <rPh sb="6" eb="7">
      <t>ニチ</t>
    </rPh>
    <rPh sb="7" eb="8">
      <t>ア</t>
    </rPh>
    <rPh sb="10" eb="12">
      <t>ウリアゲ</t>
    </rPh>
    <rPh sb="12" eb="13">
      <t>ダカ</t>
    </rPh>
    <phoneticPr fontId="1"/>
  </si>
  <si>
    <t>※売上高については、日々の売上ではなく、Ⓐに合計金額を直接入力することでも可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</si>
  <si>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※売上高については、日々の売上ではなく、Ⓑに合計金額を直接入力することでも可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</si>
  <si>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※売上高については、日々の売上ではなく、Ⓒに合計金額を直接入力することでも可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</si>
  <si>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※売上高については、日々の売上ではなく、Ⓓに合計金額を直接入力することでも可</t>
    <rPh sb="1" eb="3">
      <t>ウリアゲ</t>
    </rPh>
    <rPh sb="3" eb="4">
      <t>ダカ</t>
    </rPh>
    <rPh sb="10" eb="12">
      <t>ヒビ</t>
    </rPh>
    <rPh sb="13" eb="15">
      <t>ウリアゲ</t>
    </rPh>
    <rPh sb="22" eb="24">
      <t>ゴウケイ</t>
    </rPh>
    <rPh sb="24" eb="26">
      <t>キンガク</t>
    </rPh>
    <rPh sb="27" eb="29">
      <t>チョクセツ</t>
    </rPh>
    <rPh sb="29" eb="31">
      <t>ニュウリョク</t>
    </rPh>
    <rPh sb="37" eb="38">
      <t>カ</t>
    </rPh>
    <phoneticPr fontId="1"/>
  </si>
  <si>
    <t>売上計Ⓑ</t>
    <rPh sb="0" eb="2">
      <t>ウリアゲ</t>
    </rPh>
    <rPh sb="2" eb="3">
      <t>ケイ</t>
    </rPh>
    <phoneticPr fontId="1"/>
  </si>
  <si>
    <t>売上高計</t>
    <rPh sb="0" eb="2">
      <t>ウリアゲ</t>
    </rPh>
    <rPh sb="2" eb="3">
      <t>ダカ</t>
    </rPh>
    <rPh sb="3" eb="4">
      <t>ケイ</t>
    </rPh>
    <phoneticPr fontId="1"/>
  </si>
  <si>
    <t>平成30年　１日当たり売上高</t>
    <rPh sb="0" eb="2">
      <t>ヘイセイ</t>
    </rPh>
    <rPh sb="4" eb="5">
      <t>ネン</t>
    </rPh>
    <rPh sb="7" eb="8">
      <t>ニチ</t>
    </rPh>
    <rPh sb="8" eb="9">
      <t>ア</t>
    </rPh>
    <rPh sb="11" eb="13">
      <t>ウリアゲ</t>
    </rPh>
    <rPh sb="13" eb="14">
      <t>ダカ</t>
    </rPh>
    <phoneticPr fontId="1"/>
  </si>
  <si>
    <t>売上高計</t>
    <rPh sb="0" eb="1">
      <t>ウ</t>
    </rPh>
    <rPh sb="1" eb="2">
      <t>ア</t>
    </rPh>
    <rPh sb="2" eb="3">
      <t>タカ</t>
    </rPh>
    <rPh sb="3" eb="4">
      <t>ケイ</t>
    </rPh>
    <phoneticPr fontId="1"/>
  </si>
  <si>
    <t xml:space="preserve"> (ア)</t>
    <phoneticPr fontId="1"/>
  </si>
  <si>
    <t>2018　平成30年</t>
    <rPh sb="5" eb="7">
      <t>ヘイセイ</t>
    </rPh>
    <rPh sb="9" eb="10">
      <t>ネン</t>
    </rPh>
    <phoneticPr fontId="1"/>
  </si>
  <si>
    <t>2021　　令和３年</t>
    <rPh sb="6" eb="8">
      <t>レイワ</t>
    </rPh>
    <rPh sb="9" eb="10">
      <t>ネン</t>
    </rPh>
    <phoneticPr fontId="1"/>
  </si>
  <si>
    <t>2020　　令和２年</t>
    <rPh sb="6" eb="8">
      <t>レイワ</t>
    </rPh>
    <rPh sb="9" eb="10">
      <t>ネン</t>
    </rPh>
    <phoneticPr fontId="1"/>
  </si>
  <si>
    <t>＜売上高方式算出表＞ 【参照期間】</t>
    <rPh sb="1" eb="3">
      <t>ウリアゲ</t>
    </rPh>
    <rPh sb="3" eb="4">
      <t>ダカ</t>
    </rPh>
    <rPh sb="4" eb="6">
      <t>ホウシキ</t>
    </rPh>
    <rPh sb="6" eb="8">
      <t>サンシュツ</t>
    </rPh>
    <rPh sb="8" eb="9">
      <t>ヒョウ</t>
    </rPh>
    <phoneticPr fontId="1"/>
  </si>
  <si>
    <t>（ア）</t>
  </si>
  <si>
    <t>（イ）</t>
  </si>
  <si>
    <t>（エ）</t>
    <phoneticPr fontId="1"/>
  </si>
  <si>
    <t>　　　（イ）ー（エ）　×　0.4（千円未満切り上げ）</t>
    <rPh sb="17" eb="19">
      <t>センエン</t>
    </rPh>
    <rPh sb="19" eb="21">
      <t>ミマン</t>
    </rPh>
    <rPh sb="21" eb="22">
      <t>キ</t>
    </rPh>
    <rPh sb="23" eb="24">
      <t>ア</t>
    </rPh>
    <phoneticPr fontId="1"/>
  </si>
  <si>
    <t>＜売上高減少額方式算出表＞　【参照期間】</t>
    <rPh sb="4" eb="6">
      <t>ゲンショウ</t>
    </rPh>
    <rPh sb="6" eb="7">
      <t>ガク</t>
    </rPh>
    <phoneticPr fontId="1"/>
  </si>
  <si>
    <t>＜売上高減少額方式算出表＞【時間短縮要請期間】</t>
    <rPh sb="14" eb="16">
      <t>ジカン</t>
    </rPh>
    <rPh sb="16" eb="18">
      <t>タンシュク</t>
    </rPh>
    <rPh sb="18" eb="20">
      <t>ヨウセイ</t>
    </rPh>
    <rPh sb="20" eb="22">
      <t>キカン</t>
    </rPh>
    <phoneticPr fontId="1"/>
  </si>
  <si>
    <t>（ウ）</t>
    <phoneticPr fontId="1"/>
  </si>
  <si>
    <t>2021　令和３年</t>
    <rPh sb="5" eb="7">
      <t>レイワ</t>
    </rPh>
    <rPh sb="8" eb="9">
      <t>ネン</t>
    </rPh>
    <phoneticPr fontId="1"/>
  </si>
  <si>
    <t>　　　（（ア）ー（オ））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</si>
  <si>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（（イ）ー（オ））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</si>
  <si>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（（ウ）ー（カ））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</si>
  <si>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　　　（（エ）ー（カ））　×　0.4（千円未満切り上げ）</t>
    <rPh sb="19" eb="21">
      <t>センエン</t>
    </rPh>
    <rPh sb="21" eb="23">
      <t>ミマン</t>
    </rPh>
    <rPh sb="23" eb="24">
      <t>キ</t>
    </rPh>
    <rPh sb="25" eb="26">
      <t>ア</t>
    </rPh>
    <phoneticPr fontId="1"/>
  </si>
  <si>
    <t>【新規開店特例】</t>
    <rPh sb="1" eb="3">
      <t>シンキ</t>
    </rPh>
    <rPh sb="3" eb="5">
      <t>カイテン</t>
    </rPh>
    <rPh sb="5" eb="7">
      <t>トクレイ</t>
    </rPh>
    <phoneticPr fontId="1"/>
  </si>
  <si>
    <t>売上高計算シート③【新規開店特例】</t>
    <phoneticPr fontId="1"/>
  </si>
  <si>
    <t>令和２年</t>
    <rPh sb="0" eb="2">
      <t>レイワ</t>
    </rPh>
    <rPh sb="3" eb="4">
      <t>ネン</t>
    </rPh>
    <phoneticPr fontId="1"/>
  </si>
  <si>
    <t>飲食業部門　店舗別 売上高集計表</t>
    <phoneticPr fontId="1"/>
  </si>
  <si>
    <t>令和３年</t>
    <rPh sb="0" eb="2">
      <t>レイワ</t>
    </rPh>
    <rPh sb="3" eb="4">
      <t>ネン</t>
    </rPh>
    <phoneticPr fontId="1"/>
  </si>
  <si>
    <t>６月計</t>
    <rPh sb="1" eb="2">
      <t>ツキ</t>
    </rPh>
    <rPh sb="2" eb="3">
      <t>ケイ</t>
    </rPh>
    <phoneticPr fontId="1"/>
  </si>
  <si>
    <t>７月計</t>
    <rPh sb="1" eb="2">
      <t>ツキ</t>
    </rPh>
    <rPh sb="2" eb="3">
      <t>ケイ</t>
    </rPh>
    <phoneticPr fontId="1"/>
  </si>
  <si>
    <t>８月計</t>
    <rPh sb="1" eb="2">
      <t>ツキ</t>
    </rPh>
    <rPh sb="2" eb="3">
      <t>ケイ</t>
    </rPh>
    <phoneticPr fontId="1"/>
  </si>
  <si>
    <t>９月計</t>
    <rPh sb="1" eb="2">
      <t>ツキ</t>
    </rPh>
    <rPh sb="2" eb="3">
      <t>ケイ</t>
    </rPh>
    <phoneticPr fontId="1"/>
  </si>
  <si>
    <t>10月計</t>
    <rPh sb="2" eb="3">
      <t>ツキ</t>
    </rPh>
    <rPh sb="3" eb="4">
      <t>ケイ</t>
    </rPh>
    <phoneticPr fontId="1"/>
  </si>
  <si>
    <t>11月計</t>
    <rPh sb="2" eb="3">
      <t>ツキ</t>
    </rPh>
    <rPh sb="3" eb="4">
      <t>ケイ</t>
    </rPh>
    <phoneticPr fontId="1"/>
  </si>
  <si>
    <t>12月計</t>
    <rPh sb="2" eb="3">
      <t>ツキ</t>
    </rPh>
    <rPh sb="3" eb="4">
      <t>ケイ</t>
    </rPh>
    <phoneticPr fontId="1"/>
  </si>
  <si>
    <t>１月計</t>
    <rPh sb="1" eb="2">
      <t>ツキ</t>
    </rPh>
    <rPh sb="2" eb="3">
      <t>ケイ</t>
    </rPh>
    <phoneticPr fontId="1"/>
  </si>
  <si>
    <t>２月計</t>
    <rPh sb="1" eb="2">
      <t>ツキ</t>
    </rPh>
    <rPh sb="2" eb="3">
      <t>ケイ</t>
    </rPh>
    <phoneticPr fontId="1"/>
  </si>
  <si>
    <t>３月計</t>
    <rPh sb="1" eb="2">
      <t>ツキ</t>
    </rPh>
    <rPh sb="2" eb="3">
      <t>ケイ</t>
    </rPh>
    <phoneticPr fontId="1"/>
  </si>
  <si>
    <t>４月計</t>
    <rPh sb="1" eb="2">
      <t>ツキ</t>
    </rPh>
    <rPh sb="2" eb="3">
      <t>ケイ</t>
    </rPh>
    <phoneticPr fontId="1"/>
  </si>
  <si>
    <t>店休日</t>
    <rPh sb="0" eb="3">
      <t>テンキュウビ</t>
    </rPh>
    <phoneticPr fontId="1"/>
  </si>
  <si>
    <t xml:space="preserve">  【新規開店特例】</t>
    <phoneticPr fontId="1"/>
  </si>
  <si>
    <r>
      <t>　　　　</t>
    </r>
    <r>
      <rPr>
        <b/>
        <sz val="16"/>
        <color rgb="FFFF0000"/>
        <rFont val="Meiryo UI"/>
        <family val="3"/>
        <charset val="128"/>
      </rPr>
      <t>【罹災特例】</t>
    </r>
    <r>
      <rPr>
        <b/>
        <sz val="16"/>
        <color theme="1"/>
        <rFont val="Meiryo UI"/>
        <family val="3"/>
        <charset val="128"/>
      </rPr>
      <t xml:space="preserve">　売上高計算シート⑤－２＜売上高減少額方式算出表＞  </t>
    </r>
    <rPh sb="11" eb="13">
      <t>ウリアゲ</t>
    </rPh>
    <rPh sb="13" eb="14">
      <t>ダカ</t>
    </rPh>
    <rPh sb="14" eb="16">
      <t>ケイサン</t>
    </rPh>
    <rPh sb="23" eb="25">
      <t>ウリアゲ</t>
    </rPh>
    <rPh sb="25" eb="26">
      <t>ダカ</t>
    </rPh>
    <rPh sb="26" eb="28">
      <t>ゲンショウ</t>
    </rPh>
    <rPh sb="28" eb="29">
      <t>ガク</t>
    </rPh>
    <rPh sb="29" eb="31">
      <t>ホウシキ</t>
    </rPh>
    <rPh sb="31" eb="33">
      <t>サンシュツ</t>
    </rPh>
    <rPh sb="33" eb="34">
      <t>ヒョウ</t>
    </rPh>
    <phoneticPr fontId="1"/>
  </si>
  <si>
    <r>
      <t xml:space="preserve">　　　【罹災特例】 </t>
    </r>
    <r>
      <rPr>
        <b/>
        <sz val="16"/>
        <rFont val="Meiryo UI"/>
        <family val="3"/>
        <charset val="128"/>
      </rPr>
      <t xml:space="preserve">売上高計算シート⑤－１＜売上高減少額方式算出表＞  </t>
    </r>
    <rPh sb="4" eb="6">
      <t>リサイ</t>
    </rPh>
    <rPh sb="6" eb="8">
      <t>トクレイ</t>
    </rPh>
    <rPh sb="10" eb="12">
      <t>ウリアゲ</t>
    </rPh>
    <rPh sb="12" eb="13">
      <t>ダカ</t>
    </rPh>
    <rPh sb="13" eb="15">
      <t>ケイサン</t>
    </rPh>
    <rPh sb="22" eb="24">
      <t>ウリアゲ</t>
    </rPh>
    <rPh sb="24" eb="25">
      <t>ダカ</t>
    </rPh>
    <rPh sb="25" eb="27">
      <t>ゲンショウ</t>
    </rPh>
    <rPh sb="27" eb="28">
      <t>ガク</t>
    </rPh>
    <rPh sb="28" eb="30">
      <t>ホウシキ</t>
    </rPh>
    <rPh sb="30" eb="32">
      <t>サンシュツ</t>
    </rPh>
    <rPh sb="32" eb="33">
      <t>ヒョウ</t>
    </rPh>
    <phoneticPr fontId="1"/>
  </si>
  <si>
    <r>
      <t>【罹災特例】　</t>
    </r>
    <r>
      <rPr>
        <b/>
        <sz val="16"/>
        <rFont val="Meiryo UI"/>
        <family val="3"/>
        <charset val="128"/>
      </rPr>
      <t xml:space="preserve">売上高計算シート④＜売上高方式算出表＞  </t>
    </r>
    <rPh sb="1" eb="3">
      <t>リサイ</t>
    </rPh>
    <rPh sb="3" eb="5">
      <t>トクレイ</t>
    </rPh>
    <rPh sb="7" eb="9">
      <t>ウリアゲ</t>
    </rPh>
    <rPh sb="9" eb="10">
      <t>ダカ</t>
    </rPh>
    <rPh sb="10" eb="12">
      <t>ケイサン</t>
    </rPh>
    <rPh sb="17" eb="19">
      <t>ウリアゲ</t>
    </rPh>
    <rPh sb="19" eb="20">
      <t>ダカ</t>
    </rPh>
    <rPh sb="20" eb="22">
      <t>ホウシキ</t>
    </rPh>
    <rPh sb="22" eb="24">
      <t>サンシュツ</t>
    </rPh>
    <rPh sb="24" eb="25">
      <t>ヒョウ</t>
    </rPh>
    <phoneticPr fontId="1"/>
  </si>
  <si>
    <t>※月を通して営業している場合は、日々の売上高の記入を省略し、各月計のみ売上高を記入することでも可</t>
  </si>
  <si>
    <t xml:space="preserve">売上高計算シート②－２＜売上高減少額方式算出表＞  </t>
    <rPh sb="0" eb="2">
      <t>ウリアゲ</t>
    </rPh>
    <rPh sb="2" eb="3">
      <t>ダカ</t>
    </rPh>
    <rPh sb="3" eb="5">
      <t>ケイサン</t>
    </rPh>
    <rPh sb="12" eb="14">
      <t>ウリアゲ</t>
    </rPh>
    <rPh sb="14" eb="15">
      <t>ダカ</t>
    </rPh>
    <rPh sb="15" eb="17">
      <t>ゲンショウ</t>
    </rPh>
    <rPh sb="17" eb="18">
      <t>ガク</t>
    </rPh>
    <rPh sb="18" eb="20">
      <t>ホウシキ</t>
    </rPh>
    <rPh sb="20" eb="22">
      <t>サンシュツ</t>
    </rPh>
    <rPh sb="22" eb="23">
      <t>ヒョウ</t>
    </rPh>
    <phoneticPr fontId="1"/>
  </si>
  <si>
    <t xml:space="preserve">売上高計算シート②－１＜売上高減少額方式算出表＞  </t>
    <rPh sb="0" eb="2">
      <t>ウリアゲ</t>
    </rPh>
    <rPh sb="2" eb="3">
      <t>ダカ</t>
    </rPh>
    <rPh sb="3" eb="5">
      <t>ケイサン</t>
    </rPh>
    <phoneticPr fontId="1"/>
  </si>
  <si>
    <t xml:space="preserve">売上高計算シート①＜売上高方式算出表＞   </t>
    <rPh sb="0" eb="2">
      <t>ウリアゲ</t>
    </rPh>
    <rPh sb="2" eb="3">
      <t>ダカ</t>
    </rPh>
    <rPh sb="3" eb="5">
      <t>ケイサン</t>
    </rPh>
    <phoneticPr fontId="1"/>
  </si>
  <si>
    <t>合　計</t>
    <rPh sb="0" eb="1">
      <t>ア</t>
    </rPh>
    <rPh sb="2" eb="3">
      <t>ケイ</t>
    </rPh>
    <phoneticPr fontId="1"/>
  </si>
  <si>
    <t>※令和元年８月</t>
    <rPh sb="1" eb="4">
      <t>レイワガン</t>
    </rPh>
    <rPh sb="4" eb="5">
      <t>ネン</t>
    </rPh>
    <rPh sb="6" eb="7">
      <t>ツキ</t>
    </rPh>
    <phoneticPr fontId="1"/>
  </si>
  <si>
    <t>　※令和２年８月</t>
    <rPh sb="2" eb="4">
      <t>レイワ</t>
    </rPh>
    <rPh sb="5" eb="6">
      <t>ネン</t>
    </rPh>
    <rPh sb="7" eb="8">
      <t>ツキ</t>
    </rPh>
    <phoneticPr fontId="1"/>
  </si>
  <si>
    <t>2019　　令和元年</t>
    <rPh sb="6" eb="8">
      <t>レイワ</t>
    </rPh>
    <rPh sb="8" eb="10">
      <t>ガンネン</t>
    </rPh>
    <phoneticPr fontId="1"/>
  </si>
  <si>
    <t>　※令和元年８/７から８/19までの13日間</t>
    <rPh sb="2" eb="4">
      <t>レイワ</t>
    </rPh>
    <rPh sb="4" eb="5">
      <t>モト</t>
    </rPh>
    <rPh sb="5" eb="6">
      <t>ネン</t>
    </rPh>
    <rPh sb="20" eb="21">
      <t>ヒ</t>
    </rPh>
    <rPh sb="21" eb="22">
      <t>カン</t>
    </rPh>
    <phoneticPr fontId="1"/>
  </si>
  <si>
    <t>　※令和２年８/７から８/19までの13日間</t>
    <rPh sb="2" eb="4">
      <t>レイワ</t>
    </rPh>
    <rPh sb="5" eb="6">
      <t>ネン</t>
    </rPh>
    <phoneticPr fontId="1"/>
  </si>
  <si>
    <t>　※令和２年８/７から８/19までの13日間</t>
    <phoneticPr fontId="1"/>
  </si>
  <si>
    <t>　※令和元年８/７から８/19までの13日間</t>
    <phoneticPr fontId="1"/>
  </si>
  <si>
    <t>①（参照）月単位方式　令和元年８月（ア）</t>
    <phoneticPr fontId="1"/>
  </si>
  <si>
    <t>　　時短要請期間　令和３年８月（オ）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ツキ</t>
    </rPh>
    <phoneticPr fontId="1"/>
  </si>
  <si>
    <t>②（参照）月単位方式　令和２年８月（イ）</t>
    <phoneticPr fontId="1"/>
  </si>
  <si>
    <r>
      <t>③（参照）時短要請期間方式　</t>
    </r>
    <r>
      <rPr>
        <sz val="9"/>
        <rFont val="Meiryo UI"/>
        <family val="3"/>
        <charset val="128"/>
      </rPr>
      <t>令和元年８/７～８/13</t>
    </r>
    <r>
      <rPr>
        <sz val="9.5"/>
        <rFont val="Meiryo UI"/>
        <family val="3"/>
        <charset val="128"/>
      </rPr>
      <t>（ウ）</t>
    </r>
    <phoneticPr fontId="1"/>
  </si>
  <si>
    <r>
      <t>④（参照）時短要請期間方式　</t>
    </r>
    <r>
      <rPr>
        <sz val="9"/>
        <rFont val="Meiryo UI"/>
        <family val="3"/>
        <charset val="128"/>
      </rPr>
      <t>令和２年８/７～８/13</t>
    </r>
    <r>
      <rPr>
        <sz val="9.5"/>
        <rFont val="Meiryo UI"/>
        <family val="3"/>
        <charset val="128"/>
      </rPr>
      <t>（エ）</t>
    </r>
    <phoneticPr fontId="1"/>
  </si>
  <si>
    <t>　※令和３年８月</t>
    <rPh sb="2" eb="4">
      <t>レイワ</t>
    </rPh>
    <rPh sb="5" eb="6">
      <t>ネン</t>
    </rPh>
    <rPh sb="7" eb="8">
      <t>ツキ</t>
    </rPh>
    <phoneticPr fontId="1"/>
  </si>
  <si>
    <t>②（参照）月単位方式　令和２年８月（イ）　</t>
    <phoneticPr fontId="1"/>
  </si>
  <si>
    <t>５月計</t>
    <rPh sb="1" eb="2">
      <t>ツキ</t>
    </rPh>
    <rPh sb="2" eb="3">
      <t>ケイ</t>
    </rPh>
    <phoneticPr fontId="1"/>
  </si>
  <si>
    <t>※平成30年８月</t>
    <rPh sb="1" eb="3">
      <t>ヘイセイ</t>
    </rPh>
    <rPh sb="5" eb="6">
      <t>ネン</t>
    </rPh>
    <rPh sb="7" eb="8">
      <t>ツキ</t>
    </rPh>
    <phoneticPr fontId="1"/>
  </si>
  <si>
    <t>　※平成30年８/７から８/19までの13日間</t>
    <rPh sb="2" eb="4">
      <t>ヘイセイ</t>
    </rPh>
    <rPh sb="6" eb="7">
      <t>ネン</t>
    </rPh>
    <rPh sb="21" eb="23">
      <t>ニチカン</t>
    </rPh>
    <phoneticPr fontId="1"/>
  </si>
  <si>
    <t>月</t>
  </si>
  <si>
    <t>※令和３年８月</t>
    <rPh sb="1" eb="3">
      <t>レイワ</t>
    </rPh>
    <rPh sb="4" eb="5">
      <t>ネン</t>
    </rPh>
    <rPh sb="6" eb="7">
      <t>ツキ</t>
    </rPh>
    <phoneticPr fontId="1"/>
  </si>
  <si>
    <t>　※令和３年８/７から８/19までの13日間</t>
    <rPh sb="2" eb="4">
      <t>レイワ</t>
    </rPh>
    <rPh sb="5" eb="6">
      <t>ネン</t>
    </rPh>
    <rPh sb="20" eb="22">
      <t>ニチカン</t>
    </rPh>
    <phoneticPr fontId="1"/>
  </si>
  <si>
    <t>①（参照）月単位方式　平成30年８月（ア）</t>
    <phoneticPr fontId="1"/>
  </si>
  <si>
    <t>　　時短要請期間　令和３年８月（ウ）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rPh sb="14" eb="15">
      <t>ツキ</t>
    </rPh>
    <phoneticPr fontId="1"/>
  </si>
  <si>
    <r>
      <t>②（参照）時短要請期間方式　</t>
    </r>
    <r>
      <rPr>
        <sz val="9"/>
        <rFont val="Meiryo UI"/>
        <family val="3"/>
        <charset val="128"/>
      </rPr>
      <t>平成30年８/７から８/19</t>
    </r>
    <r>
      <rPr>
        <sz val="9.5"/>
        <rFont val="Meiryo UI"/>
        <family val="3"/>
        <charset val="128"/>
      </rPr>
      <t>（イ）</t>
    </r>
    <phoneticPr fontId="1"/>
  </si>
  <si>
    <t>　　時短要請期間　令和３年８/７から８/19（エ）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phoneticPr fontId="1"/>
  </si>
  <si>
    <t>※令和２年８月</t>
    <rPh sb="1" eb="3">
      <t>レイワ</t>
    </rPh>
    <rPh sb="4" eb="5">
      <t>ネン</t>
    </rPh>
    <rPh sb="6" eb="7">
      <t>ツキ</t>
    </rPh>
    <phoneticPr fontId="1"/>
  </si>
  <si>
    <t>　　時短要請期間　令和３年８/７～８/19（カ）</t>
    <rPh sb="2" eb="4">
      <t>ジタン</t>
    </rPh>
    <rPh sb="4" eb="6">
      <t>ヨウセイ</t>
    </rPh>
    <rPh sb="6" eb="8">
      <t>キカン</t>
    </rPh>
    <rPh sb="9" eb="11">
      <t>レイワ</t>
    </rPh>
    <rPh sb="12" eb="13">
      <t>ネン</t>
    </rPh>
    <phoneticPr fontId="1"/>
  </si>
  <si>
    <t>③（参照）時短要請期間方式　令和元年８/７～８/19（ウ）　</t>
    <phoneticPr fontId="1"/>
  </si>
  <si>
    <t>④（参照）時短要請期間方式　令和２年8/7～８/19（エ）</t>
    <phoneticPr fontId="1"/>
  </si>
  <si>
    <t>　※令和３年８/７から８/19までの13日間</t>
    <rPh sb="2" eb="4">
      <t>レイワ</t>
    </rPh>
    <rPh sb="5" eb="6">
      <t>ネン</t>
    </rPh>
    <rPh sb="20" eb="21">
      <t>ヒ</t>
    </rPh>
    <rPh sb="21" eb="22">
      <t>カン</t>
    </rPh>
    <phoneticPr fontId="1"/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</si>
  <si>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rPh sb="1" eb="3">
      <t>ウリアゲ</t>
    </rPh>
    <rPh sb="3" eb="4">
      <t>ダカ</t>
    </rPh>
    <rPh sb="7" eb="10">
      <t>ショウヒゼイ</t>
    </rPh>
    <rPh sb="11" eb="12">
      <t>ノゾ</t>
    </rPh>
    <rPh sb="14" eb="16">
      <t>キンガク</t>
    </rPh>
    <rPh sb="17" eb="19">
      <t>キサイ</t>
    </rPh>
    <phoneticPr fontId="1"/>
  </si>
  <si>
    <r>
      <t>※売上高には、</t>
    </r>
    <r>
      <rPr>
        <u/>
        <sz val="12"/>
        <color rgb="FFFF0000"/>
        <rFont val="Meiryo UI"/>
        <family val="3"/>
        <charset val="128"/>
      </rPr>
      <t>消費税を除いた金額</t>
    </r>
    <r>
      <rPr>
        <sz val="12"/>
        <color rgb="FFFF0000"/>
        <rFont val="Meiryo UI"/>
        <family val="3"/>
        <charset val="128"/>
      </rPr>
      <t>を記載してください。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</si>
</sst>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&quot;月&quot;"/>
    <numFmt numFmtId="177" formatCode="daaa"/>
    <numFmt numFmtId="178" formatCode="0_);[Red]\(0\)"/>
    <numFmt numFmtId="179" formatCode="d&quot;日（&quot;aaa&quot;）&quot;"/>
    <numFmt numFmtId="180" formatCode="yyyy/mm/dd"/>
    <numFmt numFmtId="181" formatCode="yyyy/m/d;@"/>
    <numFmt numFmtId="182" formatCode="m&quot;月計&quot;"/>
  </numFmts>
  <fonts count="34" x14ac:knownFonts="1"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5"/>
      <name val="Meiryo UI"/>
      <family val="3"/>
      <charset val="128"/>
    </font>
    <font>
      <b/>
      <sz val="15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.5"/>
      <name val="Meiryo UI"/>
      <family val="3"/>
      <charset val="128"/>
    </font>
    <font>
      <sz val="9.5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sz val="12"/>
      <color theme="0"/>
      <name val="Meiryo UI"/>
      <family val="3"/>
      <charset val="128"/>
    </font>
    <font>
      <sz val="10"/>
      <color theme="1"/>
      <name val="Meiryo UI"/>
      <family val="2"/>
      <charset val="128"/>
    </font>
    <font>
      <sz val="16"/>
      <name val="Meiryo UI"/>
      <family val="3"/>
      <charset val="128"/>
    </font>
    <font>
      <sz val="8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sz val="16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2"/>
      <color rgb="FFFF0000"/>
      <name val="Meiryo UI"/>
      <family val="3"/>
      <charset val="128"/>
    </font>
    <font>
      <sz val="9.5"/>
      <color rgb="FFFF0000"/>
      <name val="Meiryo UI"/>
      <family val="3"/>
      <charset val="128"/>
    </font>
    <font>
      <sz val="16"/>
      <color rgb="FFFF0000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8"/>
      <color rgb="FFFF0000"/>
      <name val="HGPｺﾞｼｯｸE"/>
      <family val="3"/>
      <charset val="128"/>
    </font>
    <font>
      <sz val="11"/>
      <name val="Meiryo UI"/>
      <family val="3"/>
      <charset val="128"/>
    </font>
    <font>
      <sz val="9"/>
      <name val="Meiryo UI"/>
      <family val="3"/>
      <charset val="128"/>
    </font>
    <font>
      <sz val="10"/>
      <color rgb="FFFF0000"/>
      <name val="Meiryo UI"/>
      <family val="2"/>
      <charset val="128"/>
    </font>
    <font>
      <b/>
      <sz val="16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name val="Meiryo UI"/>
      <family val="3"/>
      <charset val="128"/>
    </font>
    <font>
      <sz val="18"/>
      <name val="Meiryo UI"/>
      <family val="3"/>
      <charset val="128"/>
    </font>
    <font>
      <sz val="10"/>
      <color rgb="FFFF0000"/>
      <name val="HGPｺﾞｼｯｸE"/>
      <family val="3"/>
      <charset val="128"/>
    </font>
    <font>
      <sz val="9.5"/>
      <color theme="0"/>
      <name val="Meiryo UI"/>
      <family val="3"/>
      <charset val="128"/>
    </font>
    <font>
      <sz val="9"/>
      <color rgb="FFFF0000"/>
      <name val="Meiryo UI"/>
      <family val="3"/>
      <charset val="128"/>
    </font>
    <font>
      <u/>
      <sz val="12"/>
      <color rgb="FFFF000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12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double">
        <color auto="1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theme="0" tint="-0.499984740745262"/>
      </right>
      <top style="thick">
        <color rgb="FFFF0000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rgb="FFFF0000"/>
      </right>
      <top style="thick">
        <color rgb="FFFF0000"/>
      </top>
      <bottom style="thin">
        <color theme="0" tint="-0.499984740745262"/>
      </bottom>
      <diagonal/>
    </border>
    <border>
      <left style="thick">
        <color rgb="FFFF000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rgb="FFFF0000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FF0000"/>
      </left>
      <right style="thin">
        <color theme="0" tint="-0.499984740745262"/>
      </right>
      <top style="thin">
        <color theme="0" tint="-0.499984740745262"/>
      </top>
      <bottom style="thick">
        <color rgb="FFFF0000"/>
      </bottom>
      <diagonal/>
    </border>
    <border>
      <left style="thin">
        <color theme="0" tint="-0.499984740745262"/>
      </left>
      <right style="thick">
        <color rgb="FFFF0000"/>
      </right>
      <top style="thin">
        <color theme="0" tint="-0.499984740745262"/>
      </top>
      <bottom style="thick">
        <color rgb="FFFF0000"/>
      </bottom>
      <diagonal/>
    </border>
    <border>
      <left/>
      <right/>
      <top style="mediumDashed">
        <color rgb="FFFF0000"/>
      </top>
      <bottom/>
      <diagonal/>
    </border>
    <border>
      <left/>
      <right/>
      <top/>
      <bottom style="mediumDashed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Dashed">
        <color rgb="FFFFC000"/>
      </left>
      <right/>
      <top style="mediumDashed">
        <color rgb="FFFFC000"/>
      </top>
      <bottom/>
      <diagonal/>
    </border>
    <border>
      <left/>
      <right/>
      <top style="mediumDashed">
        <color rgb="FFFFC000"/>
      </top>
      <bottom/>
      <diagonal/>
    </border>
    <border>
      <left/>
      <right style="mediumDashed">
        <color rgb="FFFFC000"/>
      </right>
      <top style="mediumDashed">
        <color rgb="FFFFC000"/>
      </top>
      <bottom/>
      <diagonal/>
    </border>
    <border>
      <left style="mediumDashed">
        <color rgb="FFFFC000"/>
      </left>
      <right/>
      <top/>
      <bottom/>
      <diagonal/>
    </border>
    <border>
      <left/>
      <right style="mediumDashed">
        <color rgb="FFFFC000"/>
      </right>
      <top/>
      <bottom/>
      <diagonal/>
    </border>
    <border>
      <left style="thin">
        <color theme="0" tint="-0.499984740745262"/>
      </left>
      <right style="mediumDashed">
        <color rgb="FFFFC000"/>
      </right>
      <top/>
      <bottom/>
      <diagonal/>
    </border>
    <border>
      <left style="mediumDashed">
        <color rgb="FFFFC000"/>
      </left>
      <right/>
      <top style="mediumDashed">
        <color rgb="FFFF0000"/>
      </top>
      <bottom/>
      <diagonal/>
    </border>
    <border>
      <left/>
      <right style="mediumDashed">
        <color rgb="FFFFC000"/>
      </right>
      <top style="mediumDashed">
        <color rgb="FFFF0000"/>
      </top>
      <bottom/>
      <diagonal/>
    </border>
    <border>
      <left style="mediumDashed">
        <color rgb="FFFFC000"/>
      </left>
      <right/>
      <top/>
      <bottom style="mediumDashed">
        <color rgb="FFFFC000"/>
      </bottom>
      <diagonal/>
    </border>
    <border>
      <left/>
      <right/>
      <top/>
      <bottom style="mediumDashed">
        <color rgb="FFFFC000"/>
      </bottom>
      <diagonal/>
    </border>
    <border>
      <left/>
      <right style="mediumDashed">
        <color rgb="FFFFC000"/>
      </right>
      <top/>
      <bottom style="mediumDashed">
        <color rgb="FFFFC000"/>
      </bottom>
      <diagonal/>
    </border>
    <border>
      <left style="mediumDashed">
        <color rgb="FFFFC000"/>
      </left>
      <right style="mediumDashed">
        <color rgb="FFFFC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mediumDashed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Dashed">
        <color rgb="FFFFC000"/>
      </right>
      <top/>
      <bottom style="medium">
        <color rgb="FFFFC000"/>
      </bottom>
      <diagonal/>
    </border>
    <border>
      <left style="mediumDashed">
        <color theme="7"/>
      </left>
      <right/>
      <top/>
      <bottom/>
      <diagonal/>
    </border>
    <border>
      <left/>
      <right style="mediumDashed">
        <color theme="7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Dashed">
        <color rgb="FFFFC000"/>
      </top>
      <bottom style="mediumDashed">
        <color rgb="FFFF0000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mediumDashed">
        <color rgb="FFFFC000"/>
      </left>
      <right/>
      <top/>
      <bottom style="mediumDashed">
        <color rgb="FFFF0000"/>
      </bottom>
      <diagonal/>
    </border>
    <border>
      <left/>
      <right style="mediumDashed">
        <color rgb="FFFFC000"/>
      </right>
      <top/>
      <bottom style="mediumDashed">
        <color rgb="FFFF0000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rgb="FFFF000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mediumDashed">
        <color rgb="FFFFC000"/>
      </left>
      <right/>
      <top style="mediumDashed">
        <color rgb="FFFFC000"/>
      </top>
      <bottom style="mediumDashed">
        <color rgb="FFFF0000"/>
      </bottom>
      <diagonal/>
    </border>
    <border>
      <left/>
      <right style="mediumDashed">
        <color rgb="FFFFC000"/>
      </right>
      <top style="mediumDashed">
        <color rgb="FFFFC000"/>
      </top>
      <bottom style="mediumDashed">
        <color rgb="FFFF0000"/>
      </bottom>
      <diagonal/>
    </border>
    <border>
      <left style="mediumDashed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mediumDashed">
        <color rgb="FFFFC000"/>
      </right>
      <top/>
      <bottom style="thick">
        <color rgb="FFFFC000"/>
      </bottom>
      <diagonal/>
    </border>
    <border>
      <left/>
      <right/>
      <top style="thick">
        <color rgb="FFFF0000"/>
      </top>
      <bottom style="thin">
        <color theme="0" tint="-0.499984740745262"/>
      </bottom>
      <diagonal/>
    </border>
    <border>
      <left style="thick">
        <color rgb="FFFF0000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ck">
        <color rgb="FFFF0000"/>
      </right>
      <top style="thin">
        <color theme="0" tint="-0.499984740745262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rgb="FFFF0000"/>
      </right>
      <top style="thin">
        <color auto="1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ck">
        <color rgb="FFFF0000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 style="thick">
        <color rgb="FFFF0000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Dashed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thin">
        <color theme="0" tint="-0.499984740745262"/>
      </right>
      <top style="thin">
        <color theme="0" tint="-0.499984740745262"/>
      </top>
      <bottom style="double">
        <color theme="0" tint="-0.499984740745262"/>
      </bottom>
      <diagonal/>
    </border>
    <border>
      <left style="thin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rgb="FFFF0000"/>
      </right>
      <top/>
      <bottom style="thin">
        <color theme="0" tint="-0.499984740745262"/>
      </bottom>
      <diagonal/>
    </border>
    <border>
      <left style="thin">
        <color auto="1"/>
      </left>
      <right style="thin">
        <color theme="0" tint="-0.499984740745262"/>
      </right>
      <top style="thick">
        <color rgb="FFFF0000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rgb="FFFF0000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thick">
        <color rgb="FFFF0000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auto="1"/>
      </left>
      <right style="thin">
        <color theme="0" tint="-0.499984740745262"/>
      </right>
      <top style="thin">
        <color theme="0" tint="-0.499984740745262"/>
      </top>
      <bottom style="thick">
        <color rgb="FFFF0000"/>
      </bottom>
      <diagonal/>
    </border>
    <border>
      <left/>
      <right/>
      <top style="thin">
        <color theme="0" tint="-0.499984740745262"/>
      </top>
      <bottom style="thick">
        <color rgb="FFFF0000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ck">
        <color rgb="FFFF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slantDashDot">
        <color theme="1" tint="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48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8" fontId="4" fillId="0" borderId="0" xfId="0" applyNumberFormat="1" applyFont="1">
      <alignment vertical="center"/>
    </xf>
    <xf numFmtId="178" fontId="5" fillId="0" borderId="0" xfId="0" applyNumberFormat="1" applyFont="1" applyAlignment="1">
      <alignment horizontal="right" vertical="center"/>
    </xf>
    <xf numFmtId="176" fontId="6" fillId="0" borderId="0" xfId="0" applyNumberFormat="1" applyFont="1">
      <alignment vertical="center"/>
    </xf>
    <xf numFmtId="0" fontId="7" fillId="0" borderId="0" xfId="0" applyFont="1">
      <alignment vertical="center"/>
    </xf>
    <xf numFmtId="177" fontId="8" fillId="0" borderId="0" xfId="0" applyNumberFormat="1" applyFont="1" applyAlignment="1">
      <alignment horizontal="left" vertical="center"/>
    </xf>
    <xf numFmtId="0" fontId="9" fillId="0" borderId="0" xfId="0" applyFont="1">
      <alignment vertical="center"/>
    </xf>
    <xf numFmtId="178" fontId="4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2" fillId="0" borderId="0" xfId="0" applyFont="1" applyBorder="1">
      <alignment vertical="center"/>
    </xf>
    <xf numFmtId="179" fontId="8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7" fillId="2" borderId="0" xfId="0" applyFont="1" applyFill="1">
      <alignment vertical="center"/>
    </xf>
    <xf numFmtId="176" fontId="6" fillId="2" borderId="0" xfId="0" applyNumberFormat="1" applyFont="1" applyFill="1">
      <alignment vertical="center"/>
    </xf>
    <xf numFmtId="176" fontId="6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178" fontId="10" fillId="0" borderId="0" xfId="0" applyNumberFormat="1" applyFont="1">
      <alignment vertical="center"/>
    </xf>
    <xf numFmtId="0" fontId="13" fillId="0" borderId="0" xfId="0" applyFont="1">
      <alignment vertical="center"/>
    </xf>
    <xf numFmtId="0" fontId="2" fillId="0" borderId="0" xfId="0" applyFont="1" applyBorder="1" applyAlignment="1">
      <alignment horizontal="right" vertical="center"/>
    </xf>
    <xf numFmtId="177" fontId="3" fillId="0" borderId="0" xfId="0" applyNumberFormat="1" applyFont="1" applyBorder="1" applyAlignment="1">
      <alignment horizontal="right" vertical="center"/>
    </xf>
    <xf numFmtId="0" fontId="9" fillId="0" borderId="0" xfId="0" applyFont="1" applyFill="1">
      <alignment vertical="center"/>
    </xf>
    <xf numFmtId="38" fontId="8" fillId="0" borderId="0" xfId="1" applyFont="1" applyFill="1" applyBorder="1" applyAlignment="1">
      <alignment horizontal="right" vertical="center"/>
    </xf>
    <xf numFmtId="177" fontId="8" fillId="0" borderId="0" xfId="0" applyNumberFormat="1" applyFont="1" applyFill="1" applyAlignment="1">
      <alignment horizontal="left" vertical="center"/>
    </xf>
    <xf numFmtId="181" fontId="2" fillId="0" borderId="0" xfId="0" applyNumberFormat="1" applyFont="1" applyFill="1" applyAlignment="1">
      <alignment horizontal="center" vertical="center"/>
    </xf>
    <xf numFmtId="176" fontId="6" fillId="2" borderId="7" xfId="0" applyNumberFormat="1" applyFont="1" applyFill="1" applyBorder="1" applyAlignment="1">
      <alignment horizontal="center" vertical="center"/>
    </xf>
    <xf numFmtId="38" fontId="2" fillId="0" borderId="0" xfId="1" applyFont="1" applyBorder="1" applyAlignment="1">
      <alignment horizontal="right" vertical="center"/>
    </xf>
    <xf numFmtId="176" fontId="6" fillId="0" borderId="0" xfId="0" applyNumberFormat="1" applyFont="1" applyBorder="1">
      <alignment vertical="center"/>
    </xf>
    <xf numFmtId="176" fontId="6" fillId="2" borderId="0" xfId="0" applyNumberFormat="1" applyFont="1" applyFill="1" applyBorder="1">
      <alignment vertical="center"/>
    </xf>
    <xf numFmtId="177" fontId="8" fillId="0" borderId="0" xfId="0" applyNumberFormat="1" applyFont="1" applyBorder="1" applyAlignment="1">
      <alignment horizontal="left" vertical="center"/>
    </xf>
    <xf numFmtId="177" fontId="8" fillId="0" borderId="0" xfId="0" applyNumberFormat="1" applyFont="1" applyFill="1" applyBorder="1" applyAlignment="1">
      <alignment horizontal="left" vertical="center"/>
    </xf>
    <xf numFmtId="176" fontId="6" fillId="2" borderId="6" xfId="0" applyNumberFormat="1" applyFont="1" applyFill="1" applyBorder="1" applyAlignment="1">
      <alignment horizontal="center" vertical="center"/>
    </xf>
    <xf numFmtId="38" fontId="8" fillId="0" borderId="0" xfId="1" applyFont="1" applyBorder="1" applyAlignment="1">
      <alignment horizontal="right" vertical="center"/>
    </xf>
    <xf numFmtId="178" fontId="8" fillId="0" borderId="8" xfId="0" applyNumberFormat="1" applyFont="1" applyFill="1" applyBorder="1" applyAlignment="1">
      <alignment horizontal="right"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14" fillId="0" borderId="21" xfId="0" applyFont="1" applyBorder="1" applyAlignment="1">
      <alignment horizontal="right" vertical="center"/>
    </xf>
    <xf numFmtId="0" fontId="15" fillId="0" borderId="20" xfId="0" applyFont="1" applyBorder="1">
      <alignment vertical="center"/>
    </xf>
    <xf numFmtId="177" fontId="8" fillId="0" borderId="22" xfId="0" applyNumberFormat="1" applyFont="1" applyBorder="1" applyAlignment="1">
      <alignment horizontal="left" vertical="center"/>
    </xf>
    <xf numFmtId="177" fontId="8" fillId="0" borderId="23" xfId="0" applyNumberFormat="1" applyFont="1" applyBorder="1" applyAlignment="1">
      <alignment horizontal="left" vertical="center"/>
    </xf>
    <xf numFmtId="180" fontId="0" fillId="0" borderId="23" xfId="0" applyNumberFormat="1" applyBorder="1" applyAlignment="1">
      <alignment horizontal="center" vertical="center"/>
    </xf>
    <xf numFmtId="177" fontId="8" fillId="0" borderId="25" xfId="0" applyNumberFormat="1" applyFont="1" applyBorder="1" applyAlignment="1">
      <alignment horizontal="left" vertical="center"/>
    </xf>
    <xf numFmtId="177" fontId="8" fillId="0" borderId="26" xfId="0" applyNumberFormat="1" applyFont="1" applyBorder="1" applyAlignment="1">
      <alignment horizontal="left" vertical="center"/>
    </xf>
    <xf numFmtId="180" fontId="0" fillId="0" borderId="26" xfId="0" applyNumberFormat="1" applyBorder="1" applyAlignment="1">
      <alignment horizontal="center" vertical="center"/>
    </xf>
    <xf numFmtId="177" fontId="8" fillId="0" borderId="27" xfId="0" applyNumberFormat="1" applyFont="1" applyBorder="1" applyAlignment="1">
      <alignment horizontal="right" vertical="center"/>
    </xf>
    <xf numFmtId="180" fontId="0" fillId="0" borderId="12" xfId="0" applyNumberFormat="1" applyBorder="1" applyAlignment="1">
      <alignment horizontal="center" vertical="center"/>
    </xf>
    <xf numFmtId="177" fontId="8" fillId="0" borderId="28" xfId="0" applyNumberFormat="1" applyFont="1" applyBorder="1" applyAlignment="1">
      <alignment horizontal="left" vertical="center"/>
    </xf>
    <xf numFmtId="177" fontId="8" fillId="0" borderId="29" xfId="0" applyNumberFormat="1" applyFont="1" applyBorder="1" applyAlignment="1">
      <alignment horizontal="right" vertical="center"/>
    </xf>
    <xf numFmtId="177" fontId="8" fillId="0" borderId="30" xfId="0" applyNumberFormat="1" applyFont="1" applyBorder="1" applyAlignment="1">
      <alignment horizontal="left" vertical="center"/>
    </xf>
    <xf numFmtId="180" fontId="0" fillId="0" borderId="28" xfId="0" applyNumberFormat="1" applyBorder="1" applyAlignment="1">
      <alignment horizontal="center" vertical="center"/>
    </xf>
    <xf numFmtId="177" fontId="8" fillId="0" borderId="29" xfId="0" applyNumberFormat="1" applyFont="1" applyBorder="1" applyAlignment="1">
      <alignment horizontal="left" vertical="center"/>
    </xf>
    <xf numFmtId="180" fontId="0" fillId="0" borderId="25" xfId="0" applyNumberFormat="1" applyBorder="1" applyAlignment="1">
      <alignment horizontal="center" vertical="center"/>
    </xf>
    <xf numFmtId="177" fontId="8" fillId="0" borderId="27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right" vertical="center"/>
    </xf>
    <xf numFmtId="181" fontId="2" fillId="0" borderId="28" xfId="0" applyNumberFormat="1" applyFont="1" applyBorder="1" applyAlignment="1">
      <alignment horizontal="center" vertical="center"/>
    </xf>
    <xf numFmtId="177" fontId="8" fillId="0" borderId="22" xfId="0" applyNumberFormat="1" applyFont="1" applyFill="1" applyBorder="1" applyAlignment="1">
      <alignment horizontal="left" vertical="center"/>
    </xf>
    <xf numFmtId="181" fontId="2" fillId="0" borderId="12" xfId="0" applyNumberFormat="1" applyFont="1" applyFill="1" applyBorder="1" applyAlignment="1">
      <alignment horizontal="center" vertical="center"/>
    </xf>
    <xf numFmtId="177" fontId="8" fillId="0" borderId="9" xfId="0" applyNumberFormat="1" applyFont="1" applyBorder="1" applyAlignment="1">
      <alignment horizontal="left" vertical="center"/>
    </xf>
    <xf numFmtId="0" fontId="9" fillId="0" borderId="10" xfId="0" applyFont="1" applyBorder="1">
      <alignment vertical="center"/>
    </xf>
    <xf numFmtId="0" fontId="2" fillId="0" borderId="10" xfId="0" applyFont="1" applyBorder="1">
      <alignment vertical="center"/>
    </xf>
    <xf numFmtId="181" fontId="2" fillId="0" borderId="10" xfId="0" applyNumberFormat="1" applyFont="1" applyBorder="1" applyAlignment="1">
      <alignment horizontal="center" vertical="center"/>
    </xf>
    <xf numFmtId="38" fontId="2" fillId="0" borderId="11" xfId="1" applyFont="1" applyBorder="1">
      <alignment vertical="center"/>
    </xf>
    <xf numFmtId="0" fontId="14" fillId="0" borderId="0" xfId="0" applyFont="1" applyBorder="1" applyAlignment="1">
      <alignment horizontal="right" vertical="center"/>
    </xf>
    <xf numFmtId="177" fontId="8" fillId="0" borderId="0" xfId="0" applyNumberFormat="1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180" fontId="0" fillId="0" borderId="0" xfId="0" applyNumberFormat="1" applyBorder="1" applyAlignment="1">
      <alignment horizontal="center" vertical="center"/>
    </xf>
    <xf numFmtId="38" fontId="9" fillId="0" borderId="0" xfId="1" applyFont="1" applyBorder="1">
      <alignment vertical="center"/>
    </xf>
    <xf numFmtId="0" fontId="7" fillId="2" borderId="0" xfId="0" applyFont="1" applyFill="1" applyBorder="1">
      <alignment vertical="center"/>
    </xf>
    <xf numFmtId="177" fontId="8" fillId="0" borderId="0" xfId="0" applyNumberFormat="1" applyFont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181" fontId="2" fillId="0" borderId="0" xfId="0" applyNumberFormat="1" applyFont="1" applyBorder="1" applyAlignment="1">
      <alignment horizontal="center" vertical="center"/>
    </xf>
    <xf numFmtId="38" fontId="2" fillId="0" borderId="0" xfId="1" applyFont="1" applyBorder="1">
      <alignment vertical="center"/>
    </xf>
    <xf numFmtId="38" fontId="8" fillId="0" borderId="24" xfId="1" applyFont="1" applyFill="1" applyBorder="1" applyAlignment="1">
      <alignment horizontal="right" vertical="center"/>
    </xf>
    <xf numFmtId="177" fontId="8" fillId="0" borderId="30" xfId="0" applyNumberFormat="1" applyFont="1" applyFill="1" applyBorder="1" applyAlignment="1">
      <alignment horizontal="left" vertical="center"/>
    </xf>
    <xf numFmtId="181" fontId="2" fillId="0" borderId="30" xfId="0" applyNumberFormat="1" applyFont="1" applyFill="1" applyBorder="1" applyAlignment="1">
      <alignment horizontal="center" vertical="center"/>
    </xf>
    <xf numFmtId="0" fontId="9" fillId="0" borderId="30" xfId="0" applyFont="1" applyFill="1" applyBorder="1">
      <alignment vertical="center"/>
    </xf>
    <xf numFmtId="0" fontId="9" fillId="0" borderId="28" xfId="0" applyFont="1" applyBorder="1">
      <alignment vertical="center"/>
    </xf>
    <xf numFmtId="38" fontId="2" fillId="0" borderId="29" xfId="1" applyFont="1" applyBorder="1" applyAlignment="1">
      <alignment horizontal="right" vertical="center"/>
    </xf>
    <xf numFmtId="0" fontId="2" fillId="0" borderId="25" xfId="0" applyFont="1" applyBorder="1">
      <alignment vertical="center"/>
    </xf>
    <xf numFmtId="178" fontId="8" fillId="0" borderId="29" xfId="0" applyNumberFormat="1" applyFont="1" applyFill="1" applyBorder="1" applyAlignment="1">
      <alignment horizontal="right" vertical="center"/>
    </xf>
    <xf numFmtId="0" fontId="9" fillId="0" borderId="25" xfId="0" applyFont="1" applyBorder="1">
      <alignment vertical="center"/>
    </xf>
    <xf numFmtId="38" fontId="8" fillId="0" borderId="29" xfId="1" applyFont="1" applyFill="1" applyBorder="1" applyAlignment="1">
      <alignment horizontal="right" vertical="center"/>
    </xf>
    <xf numFmtId="0" fontId="9" fillId="0" borderId="25" xfId="0" applyFont="1" applyFill="1" applyBorder="1">
      <alignment vertical="center"/>
    </xf>
    <xf numFmtId="38" fontId="8" fillId="0" borderId="29" xfId="1" applyFont="1" applyBorder="1" applyAlignment="1">
      <alignment horizontal="right" vertical="center"/>
    </xf>
    <xf numFmtId="0" fontId="14" fillId="0" borderId="29" xfId="0" applyFont="1" applyBorder="1" applyAlignment="1">
      <alignment horizontal="right" vertical="center"/>
    </xf>
    <xf numFmtId="0" fontId="2" fillId="0" borderId="29" xfId="0" applyFont="1" applyBorder="1">
      <alignment vertical="center"/>
    </xf>
    <xf numFmtId="38" fontId="8" fillId="0" borderId="27" xfId="1" applyFont="1" applyBorder="1" applyAlignment="1">
      <alignment horizontal="right" vertical="center"/>
    </xf>
    <xf numFmtId="0" fontId="2" fillId="0" borderId="22" xfId="0" applyFont="1" applyBorder="1">
      <alignment vertical="center"/>
    </xf>
    <xf numFmtId="181" fontId="2" fillId="0" borderId="22" xfId="0" applyNumberFormat="1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80" fontId="0" fillId="0" borderId="22" xfId="0" applyNumberFormat="1" applyBorder="1" applyAlignment="1">
      <alignment horizontal="center" vertical="center"/>
    </xf>
    <xf numFmtId="38" fontId="9" fillId="0" borderId="22" xfId="1" applyFont="1" applyBorder="1">
      <alignment vertical="center"/>
    </xf>
    <xf numFmtId="0" fontId="9" fillId="0" borderId="22" xfId="0" applyFont="1" applyBorder="1">
      <alignment vertical="center"/>
    </xf>
    <xf numFmtId="0" fontId="9" fillId="0" borderId="12" xfId="0" applyFont="1" applyBorder="1">
      <alignment vertical="center"/>
    </xf>
    <xf numFmtId="176" fontId="6" fillId="0" borderId="0" xfId="0" applyNumberFormat="1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right" vertical="center"/>
    </xf>
    <xf numFmtId="177" fontId="3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0" xfId="0" applyFont="1" applyFill="1" applyBorder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8" fillId="0" borderId="0" xfId="0" applyFont="1">
      <alignment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8" fontId="8" fillId="0" borderId="24" xfId="1" applyFont="1" applyBorder="1" applyAlignment="1">
      <alignment horizontal="right" vertical="center"/>
    </xf>
    <xf numFmtId="180" fontId="0" fillId="0" borderId="30" xfId="0" applyNumberFormat="1" applyBorder="1" applyAlignment="1">
      <alignment horizontal="center" vertical="center"/>
    </xf>
    <xf numFmtId="38" fontId="9" fillId="0" borderId="30" xfId="1" applyFont="1" applyBorder="1">
      <alignment vertical="center"/>
    </xf>
    <xf numFmtId="0" fontId="0" fillId="0" borderId="30" xfId="0" applyBorder="1" applyAlignment="1">
      <alignment vertical="center"/>
    </xf>
    <xf numFmtId="0" fontId="9" fillId="0" borderId="3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38" fontId="8" fillId="0" borderId="22" xfId="1" applyFont="1" applyBorder="1" applyAlignment="1">
      <alignment horizontal="right" vertical="center"/>
    </xf>
    <xf numFmtId="0" fontId="0" fillId="0" borderId="22" xfId="0" applyBorder="1" applyAlignment="1">
      <alignment vertical="center"/>
    </xf>
    <xf numFmtId="0" fontId="18" fillId="2" borderId="0" xfId="0" applyFont="1" applyFill="1" applyBorder="1" applyAlignment="1">
      <alignment horizontal="right" vertical="center"/>
    </xf>
    <xf numFmtId="177" fontId="19" fillId="0" borderId="30" xfId="0" applyNumberFormat="1" applyFont="1" applyBorder="1" applyAlignment="1">
      <alignment horizontal="left" vertical="center"/>
    </xf>
    <xf numFmtId="0" fontId="15" fillId="0" borderId="30" xfId="0" applyFont="1" applyBorder="1">
      <alignment vertical="center"/>
    </xf>
    <xf numFmtId="178" fontId="4" fillId="0" borderId="0" xfId="0" applyNumberFormat="1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9" fillId="0" borderId="0" xfId="0" applyFont="1" applyFill="1" applyBorder="1">
      <alignment vertical="center"/>
    </xf>
    <xf numFmtId="179" fontId="8" fillId="3" borderId="2" xfId="0" applyNumberFormat="1" applyFont="1" applyFill="1" applyBorder="1" applyAlignment="1" applyProtection="1">
      <alignment horizontal="center" vertical="center"/>
      <protection locked="0"/>
    </xf>
    <xf numFmtId="179" fontId="8" fillId="4" borderId="4" xfId="0" applyNumberFormat="1" applyFont="1" applyFill="1" applyBorder="1" applyAlignment="1" applyProtection="1">
      <alignment horizontal="center" vertical="center"/>
      <protection locked="0"/>
    </xf>
    <xf numFmtId="179" fontId="8" fillId="4" borderId="1" xfId="0" applyNumberFormat="1" applyFont="1" applyFill="1" applyBorder="1" applyAlignment="1" applyProtection="1">
      <alignment horizontal="center" vertical="center"/>
      <protection locked="0"/>
    </xf>
    <xf numFmtId="179" fontId="8" fillId="4" borderId="3" xfId="0" applyNumberFormat="1" applyFont="1" applyFill="1" applyBorder="1" applyAlignment="1" applyProtection="1">
      <alignment horizontal="center" vertical="center"/>
      <protection locked="0"/>
    </xf>
    <xf numFmtId="178" fontId="4" fillId="0" borderId="5" xfId="0" applyNumberFormat="1" applyFont="1" applyBorder="1" applyProtection="1">
      <alignment vertical="center"/>
      <protection locked="0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5" xfId="0" applyFont="1" applyBorder="1" applyProtection="1">
      <alignment vertical="center"/>
      <protection locked="0"/>
    </xf>
    <xf numFmtId="179" fontId="22" fillId="0" borderId="0" xfId="0" applyNumberFormat="1" applyFont="1" applyFill="1" applyBorder="1" applyAlignment="1">
      <alignment horizontal="left" vertical="center"/>
    </xf>
    <xf numFmtId="179" fontId="8" fillId="0" borderId="20" xfId="0" applyNumberFormat="1" applyFont="1" applyFill="1" applyBorder="1" applyAlignment="1">
      <alignment horizontal="left" vertical="center"/>
    </xf>
    <xf numFmtId="38" fontId="8" fillId="0" borderId="20" xfId="1" applyFont="1" applyFill="1" applyBorder="1" applyAlignment="1">
      <alignment horizontal="right" vertical="center"/>
    </xf>
    <xf numFmtId="38" fontId="8" fillId="0" borderId="0" xfId="1" applyFont="1" applyBorder="1" applyAlignment="1" applyProtection="1">
      <alignment horizontal="right" vertical="center"/>
      <protection locked="0"/>
    </xf>
    <xf numFmtId="0" fontId="2" fillId="0" borderId="32" xfId="0" applyFont="1" applyBorder="1">
      <alignment vertical="center"/>
    </xf>
    <xf numFmtId="178" fontId="4" fillId="0" borderId="33" xfId="0" applyNumberFormat="1" applyFont="1" applyBorder="1">
      <alignment vertical="center"/>
    </xf>
    <xf numFmtId="0" fontId="3" fillId="0" borderId="34" xfId="0" applyFont="1" applyBorder="1">
      <alignment vertical="center"/>
    </xf>
    <xf numFmtId="0" fontId="2" fillId="0" borderId="35" xfId="0" applyFont="1" applyBorder="1">
      <alignment vertical="center"/>
    </xf>
    <xf numFmtId="0" fontId="7" fillId="0" borderId="35" xfId="0" applyFont="1" applyBorder="1">
      <alignment vertical="center"/>
    </xf>
    <xf numFmtId="0" fontId="7" fillId="2" borderId="35" xfId="0" applyFont="1" applyFill="1" applyBorder="1">
      <alignment vertical="center"/>
    </xf>
    <xf numFmtId="176" fontId="6" fillId="2" borderId="37" xfId="0" applyNumberFormat="1" applyFont="1" applyFill="1" applyBorder="1" applyAlignment="1">
      <alignment horizontal="center" vertical="center"/>
    </xf>
    <xf numFmtId="0" fontId="9" fillId="0" borderId="35" xfId="0" applyFont="1" applyBorder="1">
      <alignment vertical="center"/>
    </xf>
    <xf numFmtId="38" fontId="8" fillId="0" borderId="36" xfId="1" applyFont="1" applyBorder="1" applyAlignment="1" applyProtection="1">
      <alignment horizontal="right" vertical="center"/>
      <protection locked="0"/>
    </xf>
    <xf numFmtId="0" fontId="9" fillId="0" borderId="38" xfId="0" applyFont="1" applyFill="1" applyBorder="1">
      <alignment vertical="center"/>
    </xf>
    <xf numFmtId="38" fontId="8" fillId="0" borderId="39" xfId="1" applyFont="1" applyFill="1" applyBorder="1" applyAlignment="1">
      <alignment horizontal="right" vertical="center"/>
    </xf>
    <xf numFmtId="0" fontId="2" fillId="0" borderId="36" xfId="0" applyFont="1" applyBorder="1" applyAlignment="1">
      <alignment horizontal="right" vertical="center"/>
    </xf>
    <xf numFmtId="178" fontId="8" fillId="0" borderId="36" xfId="0" applyNumberFormat="1" applyFont="1" applyFill="1" applyBorder="1" applyAlignment="1">
      <alignment horizontal="right" vertical="center"/>
    </xf>
    <xf numFmtId="0" fontId="9" fillId="0" borderId="35" xfId="0" applyFont="1" applyFill="1" applyBorder="1">
      <alignment vertical="center"/>
    </xf>
    <xf numFmtId="38" fontId="8" fillId="0" borderId="36" xfId="1" applyFont="1" applyFill="1" applyBorder="1" applyAlignment="1">
      <alignment horizontal="right" vertical="center"/>
    </xf>
    <xf numFmtId="38" fontId="8" fillId="0" borderId="36" xfId="1" applyFont="1" applyBorder="1" applyAlignment="1">
      <alignment horizontal="right" vertical="center"/>
    </xf>
    <xf numFmtId="0" fontId="2" fillId="0" borderId="36" xfId="0" applyFont="1" applyBorder="1">
      <alignment vertical="center"/>
    </xf>
    <xf numFmtId="0" fontId="2" fillId="0" borderId="38" xfId="0" applyFont="1" applyBorder="1">
      <alignment vertical="center"/>
    </xf>
    <xf numFmtId="0" fontId="2" fillId="0" borderId="39" xfId="0" applyFont="1" applyBorder="1">
      <alignment vertical="center"/>
    </xf>
    <xf numFmtId="0" fontId="2" fillId="0" borderId="40" xfId="0" applyFont="1" applyBorder="1">
      <alignment vertical="center"/>
    </xf>
    <xf numFmtId="0" fontId="2" fillId="0" borderId="41" xfId="0" applyFont="1" applyBorder="1">
      <alignment vertical="center"/>
    </xf>
    <xf numFmtId="0" fontId="14" fillId="0" borderId="41" xfId="0" applyFont="1" applyBorder="1" applyAlignment="1">
      <alignment horizontal="right" vertical="center"/>
    </xf>
    <xf numFmtId="0" fontId="14" fillId="0" borderId="42" xfId="0" applyFont="1" applyBorder="1" applyAlignment="1">
      <alignment horizontal="right" vertical="center"/>
    </xf>
    <xf numFmtId="0" fontId="3" fillId="0" borderId="32" xfId="0" applyFont="1" applyBorder="1">
      <alignment vertical="center"/>
    </xf>
    <xf numFmtId="178" fontId="4" fillId="0" borderId="34" xfId="0" applyNumberFormat="1" applyFont="1" applyBorder="1">
      <alignment vertical="center"/>
    </xf>
    <xf numFmtId="176" fontId="6" fillId="0" borderId="35" xfId="0" applyNumberFormat="1" applyFont="1" applyFill="1" applyBorder="1" applyAlignment="1">
      <alignment horizontal="center" vertical="center"/>
    </xf>
    <xf numFmtId="176" fontId="6" fillId="0" borderId="37" xfId="0" applyNumberFormat="1" applyFont="1" applyFill="1" applyBorder="1" applyAlignment="1">
      <alignment horizontal="center" vertical="center"/>
    </xf>
    <xf numFmtId="38" fontId="8" fillId="0" borderId="35" xfId="1" applyFont="1" applyBorder="1" applyAlignment="1">
      <alignment horizontal="right" vertical="center"/>
    </xf>
    <xf numFmtId="38" fontId="8" fillId="0" borderId="38" xfId="1" applyFont="1" applyFill="1" applyBorder="1" applyAlignment="1">
      <alignment horizontal="right" vertical="center"/>
    </xf>
    <xf numFmtId="0" fontId="2" fillId="0" borderId="35" xfId="0" applyFont="1" applyBorder="1" applyAlignment="1">
      <alignment horizontal="right" vertical="center"/>
    </xf>
    <xf numFmtId="177" fontId="3" fillId="0" borderId="36" xfId="0" applyNumberFormat="1" applyFont="1" applyBorder="1" applyAlignment="1">
      <alignment horizontal="right" vertical="center"/>
    </xf>
    <xf numFmtId="38" fontId="8" fillId="0" borderId="35" xfId="1" applyFont="1" applyFill="1" applyBorder="1" applyAlignment="1">
      <alignment horizontal="right" vertical="center"/>
    </xf>
    <xf numFmtId="0" fontId="2" fillId="0" borderId="42" xfId="0" applyFont="1" applyBorder="1">
      <alignment vertical="center"/>
    </xf>
    <xf numFmtId="0" fontId="14" fillId="0" borderId="36" xfId="0" applyFont="1" applyBorder="1" applyAlignment="1">
      <alignment horizontal="right" vertical="center"/>
    </xf>
    <xf numFmtId="0" fontId="14" fillId="0" borderId="43" xfId="0" applyFont="1" applyBorder="1" applyAlignment="1">
      <alignment horizontal="right" vertical="center"/>
    </xf>
    <xf numFmtId="179" fontId="23" fillId="0" borderId="0" xfId="0" applyNumberFormat="1" applyFont="1" applyFill="1" applyBorder="1" applyAlignment="1">
      <alignment horizontal="left" vertical="center"/>
    </xf>
    <xf numFmtId="0" fontId="23" fillId="0" borderId="20" xfId="0" applyFont="1" applyBorder="1">
      <alignment vertical="center"/>
    </xf>
    <xf numFmtId="0" fontId="3" fillId="0" borderId="43" xfId="0" applyFont="1" applyBorder="1">
      <alignment vertical="center"/>
    </xf>
    <xf numFmtId="179" fontId="8" fillId="0" borderId="16" xfId="0" applyNumberFormat="1" applyFont="1" applyFill="1" applyBorder="1" applyAlignment="1">
      <alignment horizontal="left" vertical="center"/>
    </xf>
    <xf numFmtId="179" fontId="8" fillId="0" borderId="18" xfId="0" applyNumberFormat="1" applyFont="1" applyFill="1" applyBorder="1" applyAlignment="1">
      <alignment horizontal="left" vertical="center"/>
    </xf>
    <xf numFmtId="179" fontId="19" fillId="0" borderId="0" xfId="0" applyNumberFormat="1" applyFont="1" applyFill="1" applyBorder="1" applyAlignment="1">
      <alignment horizontal="left" vertical="center"/>
    </xf>
    <xf numFmtId="178" fontId="8" fillId="0" borderId="13" xfId="0" applyNumberFormat="1" applyFont="1" applyFill="1" applyBorder="1" applyAlignment="1">
      <alignment horizontal="right" vertical="center"/>
    </xf>
    <xf numFmtId="179" fontId="23" fillId="0" borderId="20" xfId="0" applyNumberFormat="1" applyFont="1" applyFill="1" applyBorder="1" applyAlignment="1">
      <alignment horizontal="left" vertical="center"/>
    </xf>
    <xf numFmtId="0" fontId="2" fillId="0" borderId="48" xfId="0" applyFont="1" applyBorder="1">
      <alignment vertical="center"/>
    </xf>
    <xf numFmtId="178" fontId="10" fillId="0" borderId="49" xfId="0" applyNumberFormat="1" applyFont="1" applyBorder="1">
      <alignment vertical="center"/>
    </xf>
    <xf numFmtId="0" fontId="3" fillId="0" borderId="49" xfId="0" applyFont="1" applyBorder="1">
      <alignment vertical="center"/>
    </xf>
    <xf numFmtId="0" fontId="3" fillId="0" borderId="50" xfId="0" applyFont="1" applyBorder="1">
      <alignment vertical="center"/>
    </xf>
    <xf numFmtId="0" fontId="3" fillId="0" borderId="48" xfId="0" applyFont="1" applyBorder="1">
      <alignment vertical="center"/>
    </xf>
    <xf numFmtId="178" fontId="5" fillId="0" borderId="49" xfId="0" applyNumberFormat="1" applyFont="1" applyBorder="1" applyAlignment="1">
      <alignment horizontal="right" vertical="center"/>
    </xf>
    <xf numFmtId="178" fontId="4" fillId="0" borderId="49" xfId="0" applyNumberFormat="1" applyFont="1" applyBorder="1">
      <alignment vertical="center"/>
    </xf>
    <xf numFmtId="178" fontId="4" fillId="0" borderId="50" xfId="0" applyNumberFormat="1" applyFont="1" applyBorder="1">
      <alignment vertical="center"/>
    </xf>
    <xf numFmtId="0" fontId="2" fillId="0" borderId="51" xfId="0" applyFont="1" applyBorder="1">
      <alignment vertical="center"/>
    </xf>
    <xf numFmtId="0" fontId="2" fillId="0" borderId="52" xfId="0" applyFont="1" applyBorder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6" fillId="2" borderId="36" xfId="0" applyNumberFormat="1" applyFont="1" applyFill="1" applyBorder="1" applyAlignment="1">
      <alignment horizontal="center" vertical="center"/>
    </xf>
    <xf numFmtId="180" fontId="25" fillId="0" borderId="30" xfId="0" applyNumberFormat="1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right" vertical="center"/>
    </xf>
    <xf numFmtId="0" fontId="15" fillId="0" borderId="0" xfId="0" applyFont="1" applyBorder="1">
      <alignment vertical="center"/>
    </xf>
    <xf numFmtId="18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38" fontId="2" fillId="0" borderId="27" xfId="1" applyFont="1" applyBorder="1" applyAlignment="1">
      <alignment horizontal="right" vertical="center"/>
    </xf>
    <xf numFmtId="0" fontId="2" fillId="0" borderId="30" xfId="0" applyFont="1" applyBorder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38" fontId="8" fillId="0" borderId="36" xfId="1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178" fontId="8" fillId="0" borderId="53" xfId="0" applyNumberFormat="1" applyFont="1" applyFill="1" applyBorder="1" applyAlignment="1">
      <alignment horizontal="right" vertical="center"/>
    </xf>
    <xf numFmtId="38" fontId="23" fillId="0" borderId="44" xfId="1" applyFont="1" applyFill="1" applyBorder="1" applyAlignment="1" applyProtection="1">
      <alignment horizontal="right" vertical="center" shrinkToFit="1"/>
      <protection locked="0"/>
    </xf>
    <xf numFmtId="38" fontId="24" fillId="0" borderId="8" xfId="1" applyFont="1" applyFill="1" applyBorder="1" applyAlignment="1">
      <alignment horizontal="right" vertical="center" shrinkToFit="1"/>
    </xf>
    <xf numFmtId="38" fontId="8" fillId="0" borderId="15" xfId="1" applyFont="1" applyBorder="1" applyAlignment="1" applyProtection="1">
      <alignment horizontal="right" vertical="center" shrinkToFit="1"/>
      <protection locked="0"/>
    </xf>
    <xf numFmtId="38" fontId="8" fillId="0" borderId="17" xfId="1" applyFont="1" applyBorder="1" applyAlignment="1" applyProtection="1">
      <alignment horizontal="right" vertical="center" shrinkToFit="1"/>
      <protection locked="0"/>
    </xf>
    <xf numFmtId="38" fontId="8" fillId="0" borderId="19" xfId="1" applyFont="1" applyBorder="1" applyAlignment="1" applyProtection="1">
      <alignment horizontal="right" vertical="center" shrinkToFit="1"/>
      <protection locked="0"/>
    </xf>
    <xf numFmtId="38" fontId="6" fillId="0" borderId="8" xfId="1" applyFont="1" applyFill="1" applyBorder="1" applyAlignment="1">
      <alignment horizontal="right" vertical="center" shrinkToFit="1"/>
    </xf>
    <xf numFmtId="38" fontId="24" fillId="0" borderId="47" xfId="1" applyFont="1" applyFill="1" applyBorder="1" applyAlignment="1">
      <alignment horizontal="right" vertical="center" shrinkToFit="1"/>
    </xf>
    <xf numFmtId="38" fontId="8" fillId="0" borderId="54" xfId="1" applyFont="1" applyBorder="1" applyAlignment="1">
      <alignment horizontal="right" vertical="center" shrinkToFit="1"/>
    </xf>
    <xf numFmtId="38" fontId="9" fillId="0" borderId="8" xfId="1" applyFont="1" applyBorder="1" applyAlignment="1">
      <alignment vertical="center" shrinkToFit="1"/>
    </xf>
    <xf numFmtId="38" fontId="8" fillId="0" borderId="3" xfId="1" applyFont="1" applyBorder="1" applyAlignment="1">
      <alignment horizontal="right" vertical="center" shrinkToFit="1"/>
    </xf>
    <xf numFmtId="176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9" fontId="8" fillId="0" borderId="0" xfId="0" applyNumberFormat="1" applyFont="1" applyFill="1" applyBorder="1" applyAlignment="1" applyProtection="1">
      <alignment horizontal="center" vertical="center"/>
      <protection locked="0"/>
    </xf>
    <xf numFmtId="176" fontId="6" fillId="2" borderId="58" xfId="0" applyNumberFormat="1" applyFont="1" applyFill="1" applyBorder="1" applyAlignment="1">
      <alignment horizontal="center" vertical="center"/>
    </xf>
    <xf numFmtId="176" fontId="6" fillId="2" borderId="59" xfId="0" applyNumberFormat="1" applyFont="1" applyFill="1" applyBorder="1" applyAlignment="1">
      <alignment horizontal="center" vertical="center"/>
    </xf>
    <xf numFmtId="179" fontId="8" fillId="0" borderId="60" xfId="0" applyNumberFormat="1" applyFont="1" applyFill="1" applyBorder="1" applyAlignment="1">
      <alignment horizontal="left" vertical="center"/>
    </xf>
    <xf numFmtId="38" fontId="8" fillId="0" borderId="61" xfId="1" applyFont="1" applyBorder="1" applyAlignment="1" applyProtection="1">
      <alignment horizontal="right" vertical="center" shrinkToFit="1"/>
      <protection locked="0"/>
    </xf>
    <xf numFmtId="176" fontId="6" fillId="2" borderId="35" xfId="0" applyNumberFormat="1" applyFont="1" applyFill="1" applyBorder="1" applyAlignment="1">
      <alignment horizontal="center" vertical="center"/>
    </xf>
    <xf numFmtId="176" fontId="6" fillId="0" borderId="36" xfId="0" applyNumberFormat="1" applyFont="1" applyFill="1" applyBorder="1" applyAlignment="1">
      <alignment horizontal="center" vertical="center"/>
    </xf>
    <xf numFmtId="182" fontId="3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/>
    </xf>
    <xf numFmtId="176" fontId="6" fillId="2" borderId="0" xfId="0" applyNumberFormat="1" applyFont="1" applyFill="1" applyBorder="1" applyAlignment="1">
      <alignment horizontal="center" vertical="center"/>
    </xf>
    <xf numFmtId="179" fontId="8" fillId="2" borderId="0" xfId="0" applyNumberFormat="1" applyFont="1" applyFill="1" applyBorder="1" applyAlignment="1" applyProtection="1">
      <alignment horizontal="center" vertical="center"/>
      <protection locked="0"/>
    </xf>
    <xf numFmtId="178" fontId="15" fillId="0" borderId="49" xfId="0" applyNumberFormat="1" applyFont="1" applyBorder="1">
      <alignment vertical="center"/>
    </xf>
    <xf numFmtId="178" fontId="6" fillId="2" borderId="0" xfId="0" applyNumberFormat="1" applyFont="1" applyFill="1" applyBorder="1" applyAlignment="1">
      <alignment horizontal="center" vertical="center"/>
    </xf>
    <xf numFmtId="178" fontId="8" fillId="2" borderId="0" xfId="0" applyNumberFormat="1" applyFont="1" applyFill="1" applyBorder="1" applyAlignment="1">
      <alignment horizontal="left" vertical="center"/>
    </xf>
    <xf numFmtId="179" fontId="8" fillId="0" borderId="60" xfId="0" applyNumberFormat="1" applyFont="1" applyFill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" fillId="0" borderId="64" xfId="0" applyFont="1" applyBorder="1">
      <alignment vertical="center"/>
    </xf>
    <xf numFmtId="38" fontId="8" fillId="0" borderId="65" xfId="1" applyFont="1" applyBorder="1" applyAlignment="1">
      <alignment horizontal="right" vertical="center"/>
    </xf>
    <xf numFmtId="0" fontId="2" fillId="0" borderId="65" xfId="0" applyFont="1" applyBorder="1">
      <alignment vertical="center"/>
    </xf>
    <xf numFmtId="179" fontId="8" fillId="4" borderId="67" xfId="0" applyNumberFormat="1" applyFont="1" applyFill="1" applyBorder="1" applyAlignment="1" applyProtection="1">
      <alignment horizontal="center" vertical="center"/>
      <protection locked="0"/>
    </xf>
    <xf numFmtId="179" fontId="8" fillId="0" borderId="14" xfId="0" applyNumberFormat="1" applyFont="1" applyFill="1" applyBorder="1" applyAlignment="1">
      <alignment horizontal="center" vertical="center"/>
    </xf>
    <xf numFmtId="179" fontId="8" fillId="0" borderId="16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3" borderId="45" xfId="0" applyNumberFormat="1" applyFont="1" applyFill="1" applyBorder="1" applyAlignment="1" applyProtection="1">
      <alignment horizontal="center" vertical="center"/>
      <protection locked="0"/>
    </xf>
    <xf numFmtId="38" fontId="8" fillId="0" borderId="8" xfId="1" applyFont="1" applyFill="1" applyBorder="1" applyAlignment="1">
      <alignment horizontal="right" vertical="center" shrinkToFit="1"/>
    </xf>
    <xf numFmtId="38" fontId="8" fillId="0" borderId="36" xfId="1" applyFont="1" applyBorder="1" applyAlignment="1">
      <alignment horizontal="left" vertical="center"/>
    </xf>
    <xf numFmtId="182" fontId="8" fillId="0" borderId="0" xfId="0" applyNumberFormat="1" applyFont="1" applyFill="1" applyBorder="1" applyAlignment="1">
      <alignment vertical="center"/>
    </xf>
    <xf numFmtId="178" fontId="5" fillId="0" borderId="62" xfId="0" applyNumberFormat="1" applyFont="1" applyBorder="1" applyAlignment="1">
      <alignment vertical="center"/>
    </xf>
    <xf numFmtId="38" fontId="6" fillId="0" borderId="31" xfId="1" applyFont="1" applyFill="1" applyBorder="1" applyAlignment="1">
      <alignment horizontal="right" vertical="center" shrinkToFit="1"/>
    </xf>
    <xf numFmtId="38" fontId="23" fillId="0" borderId="44" xfId="1" applyFont="1" applyBorder="1" applyAlignment="1" applyProtection="1">
      <alignment horizontal="right" vertical="center" shrinkToFit="1"/>
      <protection locked="0"/>
    </xf>
    <xf numFmtId="38" fontId="27" fillId="0" borderId="8" xfId="1" applyFont="1" applyBorder="1" applyAlignment="1">
      <alignment vertical="center" shrinkToFit="1"/>
    </xf>
    <xf numFmtId="0" fontId="27" fillId="0" borderId="0" xfId="0" applyFont="1" applyBorder="1">
      <alignment vertical="center"/>
    </xf>
    <xf numFmtId="38" fontId="27" fillId="0" borderId="11" xfId="1" applyFont="1" applyBorder="1">
      <alignment vertical="center"/>
    </xf>
    <xf numFmtId="38" fontId="27" fillId="0" borderId="0" xfId="1" applyFont="1" applyBorder="1">
      <alignment vertical="center"/>
    </xf>
    <xf numFmtId="38" fontId="6" fillId="0" borderId="3" xfId="1" applyFont="1" applyBorder="1" applyAlignment="1">
      <alignment horizontal="right" vertical="center" shrinkToFit="1"/>
    </xf>
    <xf numFmtId="38" fontId="6" fillId="0" borderId="55" xfId="1" applyFont="1" applyBorder="1" applyAlignment="1">
      <alignment horizontal="right" vertical="center" shrinkToFit="1"/>
    </xf>
    <xf numFmtId="177" fontId="8" fillId="0" borderId="24" xfId="0" applyNumberFormat="1" applyFont="1" applyBorder="1" applyAlignment="1">
      <alignment horizontal="left" vertical="center"/>
    </xf>
    <xf numFmtId="178" fontId="8" fillId="0" borderId="23" xfId="0" applyNumberFormat="1" applyFont="1" applyFill="1" applyBorder="1" applyAlignment="1">
      <alignment horizontal="right" vertical="center"/>
    </xf>
    <xf numFmtId="38" fontId="6" fillId="0" borderId="8" xfId="1" applyFont="1" applyBorder="1" applyAlignment="1">
      <alignment horizontal="right" vertical="center" shrinkToFit="1"/>
    </xf>
    <xf numFmtId="176" fontId="6" fillId="2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8" fillId="0" borderId="0" xfId="1" applyFont="1" applyBorder="1" applyAlignment="1" applyProtection="1">
      <alignment horizontal="right" vertical="center" shrinkToFit="1"/>
      <protection locked="0"/>
    </xf>
    <xf numFmtId="38" fontId="23" fillId="0" borderId="0" xfId="1" applyFont="1" applyBorder="1" applyAlignment="1" applyProtection="1">
      <alignment horizontal="right" vertical="center" shrinkToFit="1"/>
      <protection locked="0"/>
    </xf>
    <xf numFmtId="177" fontId="15" fillId="0" borderId="30" xfId="0" applyNumberFormat="1" applyFont="1" applyBorder="1" applyAlignment="1">
      <alignment horizontal="left" vertical="center"/>
    </xf>
    <xf numFmtId="177" fontId="8" fillId="0" borderId="29" xfId="0" applyNumberFormat="1" applyFont="1" applyBorder="1" applyAlignment="1">
      <alignment horizontal="center" vertical="center"/>
    </xf>
    <xf numFmtId="0" fontId="3" fillId="0" borderId="36" xfId="0" applyFont="1" applyBorder="1">
      <alignment vertical="center"/>
    </xf>
    <xf numFmtId="178" fontId="10" fillId="0" borderId="0" xfId="0" applyNumberFormat="1" applyFont="1" applyBorder="1">
      <alignment vertical="center"/>
    </xf>
    <xf numFmtId="38" fontId="2" fillId="0" borderId="36" xfId="1" applyFont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2" fillId="0" borderId="70" xfId="0" applyFont="1" applyBorder="1">
      <alignment vertical="center"/>
    </xf>
    <xf numFmtId="0" fontId="3" fillId="0" borderId="62" xfId="0" applyFont="1" applyBorder="1">
      <alignment vertical="center"/>
    </xf>
    <xf numFmtId="0" fontId="3" fillId="0" borderId="71" xfId="0" applyFont="1" applyBorder="1">
      <alignment vertical="center"/>
    </xf>
    <xf numFmtId="178" fontId="4" fillId="0" borderId="62" xfId="0" applyNumberFormat="1" applyFont="1" applyBorder="1">
      <alignment vertical="center"/>
    </xf>
    <xf numFmtId="0" fontId="18" fillId="0" borderId="62" xfId="0" applyFont="1" applyBorder="1">
      <alignment vertical="center"/>
    </xf>
    <xf numFmtId="0" fontId="3" fillId="0" borderId="35" xfId="0" applyFont="1" applyBorder="1">
      <alignment vertical="center"/>
    </xf>
    <xf numFmtId="178" fontId="8" fillId="0" borderId="35" xfId="0" applyNumberFormat="1" applyFont="1" applyFill="1" applyBorder="1" applyAlignment="1">
      <alignment horizontal="right" vertical="center"/>
    </xf>
    <xf numFmtId="0" fontId="14" fillId="0" borderId="35" xfId="0" applyFont="1" applyBorder="1" applyAlignment="1">
      <alignment horizontal="right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9" fillId="0" borderId="36" xfId="0" applyFont="1" applyFill="1" applyBorder="1">
      <alignment vertical="center"/>
    </xf>
    <xf numFmtId="0" fontId="2" fillId="0" borderId="24" xfId="0" applyFont="1" applyBorder="1">
      <alignment vertical="center"/>
    </xf>
    <xf numFmtId="181" fontId="2" fillId="0" borderId="30" xfId="0" applyNumberFormat="1" applyFont="1" applyBorder="1" applyAlignment="1">
      <alignment horizontal="center" vertical="center"/>
    </xf>
    <xf numFmtId="0" fontId="27" fillId="0" borderId="30" xfId="0" applyFont="1" applyBorder="1">
      <alignment vertical="center"/>
    </xf>
    <xf numFmtId="0" fontId="9" fillId="0" borderId="28" xfId="0" applyFont="1" applyFill="1" applyBorder="1">
      <alignment vertical="center"/>
    </xf>
    <xf numFmtId="177" fontId="8" fillId="0" borderId="29" xfId="0" applyNumberFormat="1" applyFont="1" applyFill="1" applyBorder="1" applyAlignment="1">
      <alignment horizontal="left" vertical="center"/>
    </xf>
    <xf numFmtId="0" fontId="2" fillId="0" borderId="22" xfId="0" applyFont="1" applyBorder="1" applyAlignment="1">
      <alignment vertical="center"/>
    </xf>
    <xf numFmtId="177" fontId="8" fillId="0" borderId="22" xfId="0" applyNumberFormat="1" applyFont="1" applyBorder="1" applyAlignment="1">
      <alignment horizontal="right" vertical="center"/>
    </xf>
    <xf numFmtId="0" fontId="2" fillId="0" borderId="27" xfId="0" applyFont="1" applyBorder="1">
      <alignment vertical="center"/>
    </xf>
    <xf numFmtId="38" fontId="2" fillId="0" borderId="22" xfId="1" applyFont="1" applyBorder="1">
      <alignment vertical="center"/>
    </xf>
    <xf numFmtId="38" fontId="6" fillId="0" borderId="0" xfId="1" applyFont="1" applyBorder="1" applyAlignment="1">
      <alignment horizontal="left" vertical="center" shrinkToFit="1"/>
    </xf>
    <xf numFmtId="0" fontId="14" fillId="0" borderId="65" xfId="0" applyFont="1" applyBorder="1" applyAlignment="1">
      <alignment horizontal="right" vertical="center"/>
    </xf>
    <xf numFmtId="0" fontId="2" fillId="0" borderId="72" xfId="0" applyFont="1" applyBorder="1">
      <alignment vertical="center"/>
    </xf>
    <xf numFmtId="0" fontId="2" fillId="0" borderId="73" xfId="0" applyFont="1" applyBorder="1">
      <alignment vertical="center"/>
    </xf>
    <xf numFmtId="0" fontId="2" fillId="0" borderId="74" xfId="0" applyFont="1" applyBorder="1">
      <alignment vertical="center"/>
    </xf>
    <xf numFmtId="0" fontId="9" fillId="0" borderId="72" xfId="0" applyFont="1" applyFill="1" applyBorder="1">
      <alignment vertical="center"/>
    </xf>
    <xf numFmtId="179" fontId="8" fillId="0" borderId="73" xfId="0" applyNumberFormat="1" applyFont="1" applyFill="1" applyBorder="1" applyAlignment="1">
      <alignment horizontal="left" vertical="center"/>
    </xf>
    <xf numFmtId="38" fontId="8" fillId="0" borderId="73" xfId="1" applyFont="1" applyFill="1" applyBorder="1" applyAlignment="1">
      <alignment horizontal="right" vertical="center"/>
    </xf>
    <xf numFmtId="38" fontId="8" fillId="0" borderId="74" xfId="1" applyFont="1" applyFill="1" applyBorder="1" applyAlignment="1">
      <alignment horizontal="right" vertical="center"/>
    </xf>
    <xf numFmtId="179" fontId="19" fillId="0" borderId="73" xfId="0" applyNumberFormat="1" applyFont="1" applyFill="1" applyBorder="1" applyAlignment="1">
      <alignment horizontal="left" vertical="center"/>
    </xf>
    <xf numFmtId="179" fontId="8" fillId="3" borderId="75" xfId="0" applyNumberFormat="1" applyFont="1" applyFill="1" applyBorder="1" applyAlignment="1" applyProtection="1">
      <alignment horizontal="center" vertical="center"/>
      <protection locked="0"/>
    </xf>
    <xf numFmtId="38" fontId="8" fillId="0" borderId="77" xfId="1" applyFont="1" applyBorder="1" applyAlignment="1" applyProtection="1">
      <alignment horizontal="right" vertical="center" shrinkToFit="1"/>
      <protection locked="0"/>
    </xf>
    <xf numFmtId="38" fontId="8" fillId="0" borderId="79" xfId="1" applyFont="1" applyBorder="1" applyAlignment="1" applyProtection="1">
      <alignment horizontal="right" vertical="center" shrinkToFit="1"/>
      <protection locked="0"/>
    </xf>
    <xf numFmtId="179" fontId="8" fillId="0" borderId="78" xfId="0" applyNumberFormat="1" applyFont="1" applyFill="1" applyBorder="1" applyAlignment="1">
      <alignment horizontal="center" vertical="center"/>
    </xf>
    <xf numFmtId="38" fontId="8" fillId="0" borderId="81" xfId="1" applyFont="1" applyBorder="1" applyAlignment="1" applyProtection="1">
      <alignment horizontal="right" vertical="center" shrinkToFit="1"/>
      <protection locked="0"/>
    </xf>
    <xf numFmtId="179" fontId="8" fillId="4" borderId="69" xfId="0" applyNumberFormat="1" applyFont="1" applyFill="1" applyBorder="1" applyAlignment="1" applyProtection="1">
      <alignment horizontal="center" vertical="center"/>
      <protection locked="0"/>
    </xf>
    <xf numFmtId="38" fontId="8" fillId="0" borderId="83" xfId="1" applyFont="1" applyBorder="1" applyAlignment="1" applyProtection="1">
      <alignment horizontal="right" vertical="center" shrinkToFit="1"/>
      <protection locked="0"/>
    </xf>
    <xf numFmtId="179" fontId="8" fillId="0" borderId="84" xfId="0" applyNumberFormat="1" applyFont="1" applyFill="1" applyBorder="1" applyAlignment="1">
      <alignment horizontal="center" vertical="center"/>
    </xf>
    <xf numFmtId="38" fontId="8" fillId="0" borderId="85" xfId="1" applyFont="1" applyBorder="1" applyAlignment="1" applyProtection="1">
      <alignment horizontal="right" vertical="center" shrinkToFit="1"/>
      <protection locked="0"/>
    </xf>
    <xf numFmtId="179" fontId="8" fillId="0" borderId="82" xfId="0" applyNumberFormat="1" applyFont="1" applyFill="1" applyBorder="1" applyAlignment="1">
      <alignment horizontal="center" vertical="center"/>
    </xf>
    <xf numFmtId="179" fontId="8" fillId="0" borderId="86" xfId="0" applyNumberFormat="1" applyFont="1" applyFill="1" applyBorder="1" applyAlignment="1">
      <alignment horizontal="center" vertical="center"/>
    </xf>
    <xf numFmtId="38" fontId="8" fillId="0" borderId="88" xfId="1" applyFont="1" applyBorder="1" applyAlignment="1" applyProtection="1">
      <alignment horizontal="right" vertical="center" shrinkToFit="1"/>
      <protection locked="0"/>
    </xf>
    <xf numFmtId="179" fontId="8" fillId="4" borderId="2" xfId="0" applyNumberFormat="1" applyFont="1" applyFill="1" applyBorder="1" applyAlignment="1" applyProtection="1">
      <alignment horizontal="center" vertical="center"/>
      <protection locked="0"/>
    </xf>
    <xf numFmtId="179" fontId="8" fillId="4" borderId="45" xfId="0" applyNumberFormat="1" applyFont="1" applyFill="1" applyBorder="1" applyAlignment="1" applyProtection="1">
      <alignment horizontal="center" vertical="center"/>
      <protection locked="0"/>
    </xf>
    <xf numFmtId="179" fontId="8" fillId="4" borderId="8" xfId="0" applyNumberFormat="1" applyFont="1" applyFill="1" applyBorder="1" applyAlignment="1" applyProtection="1">
      <alignment horizontal="center" vertical="center"/>
      <protection locked="0"/>
    </xf>
    <xf numFmtId="179" fontId="8" fillId="3" borderId="67" xfId="0" applyNumberFormat="1" applyFont="1" applyFill="1" applyBorder="1" applyAlignment="1" applyProtection="1">
      <alignment horizontal="center" vertical="center"/>
      <protection locked="0"/>
    </xf>
    <xf numFmtId="179" fontId="8" fillId="3" borderId="1" xfId="0" applyNumberFormat="1" applyFont="1" applyFill="1" applyBorder="1" applyAlignment="1" applyProtection="1">
      <alignment horizontal="center" vertical="center"/>
      <protection locked="0"/>
    </xf>
    <xf numFmtId="179" fontId="8" fillId="3" borderId="4" xfId="0" applyNumberFormat="1" applyFont="1" applyFill="1" applyBorder="1" applyAlignment="1" applyProtection="1">
      <alignment horizontal="center" vertical="center"/>
      <protection locked="0"/>
    </xf>
    <xf numFmtId="179" fontId="8" fillId="0" borderId="84" xfId="0" applyNumberFormat="1" applyFont="1" applyFill="1" applyBorder="1" applyAlignment="1">
      <alignment horizontal="left" vertical="center"/>
    </xf>
    <xf numFmtId="179" fontId="8" fillId="0" borderId="76" xfId="0" applyNumberFormat="1" applyFont="1" applyFill="1" applyBorder="1" applyAlignment="1">
      <alignment horizontal="left" vertical="center"/>
    </xf>
    <xf numFmtId="179" fontId="8" fillId="0" borderId="82" xfId="0" applyNumberFormat="1" applyFont="1" applyFill="1" applyBorder="1" applyAlignment="1">
      <alignment horizontal="left" vertical="center"/>
    </xf>
    <xf numFmtId="179" fontId="8" fillId="0" borderId="76" xfId="0" applyNumberFormat="1" applyFont="1" applyFill="1" applyBorder="1" applyAlignment="1">
      <alignment horizontal="center" vertical="center"/>
    </xf>
    <xf numFmtId="179" fontId="8" fillId="3" borderId="69" xfId="0" applyNumberFormat="1" applyFont="1" applyFill="1" applyBorder="1" applyAlignment="1" applyProtection="1">
      <alignment horizontal="center" vertical="center"/>
      <protection locked="0"/>
    </xf>
    <xf numFmtId="179" fontId="8" fillId="3" borderId="68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>
      <alignment vertical="center"/>
    </xf>
    <xf numFmtId="0" fontId="20" fillId="0" borderId="0" xfId="0" applyFont="1">
      <alignment vertical="center"/>
    </xf>
    <xf numFmtId="0" fontId="17" fillId="0" borderId="0" xfId="0" applyFont="1">
      <alignment vertical="center"/>
    </xf>
    <xf numFmtId="0" fontId="29" fillId="0" borderId="0" xfId="0" applyFont="1">
      <alignment vertical="center"/>
    </xf>
    <xf numFmtId="14" fontId="3" fillId="0" borderId="5" xfId="0" applyNumberFormat="1" applyFont="1" applyBorder="1" applyProtection="1">
      <alignment vertical="center"/>
      <protection locked="0"/>
    </xf>
    <xf numFmtId="0" fontId="3" fillId="0" borderId="5" xfId="0" applyFont="1" applyBorder="1" applyProtection="1">
      <alignment vertical="center"/>
      <protection locked="0"/>
    </xf>
    <xf numFmtId="14" fontId="3" fillId="0" borderId="0" xfId="0" applyNumberFormat="1" applyFont="1">
      <alignment vertical="center"/>
    </xf>
    <xf numFmtId="0" fontId="3" fillId="0" borderId="0" xfId="0" applyFont="1" applyFill="1">
      <alignment vertical="center"/>
    </xf>
    <xf numFmtId="14" fontId="10" fillId="0" borderId="0" xfId="0" applyNumberFormat="1" applyFont="1">
      <alignment vertical="center"/>
    </xf>
    <xf numFmtId="176" fontId="6" fillId="2" borderId="93" xfId="0" applyNumberFormat="1" applyFont="1" applyFill="1" applyBorder="1" applyAlignment="1">
      <alignment horizontal="center" vertical="center"/>
    </xf>
    <xf numFmtId="176" fontId="6" fillId="2" borderId="93" xfId="0" applyNumberFormat="1" applyFont="1" applyFill="1" applyBorder="1" applyAlignment="1" applyProtection="1">
      <alignment horizontal="center" vertical="center"/>
    </xf>
    <xf numFmtId="179" fontId="8" fillId="0" borderId="4" xfId="0" applyNumberFormat="1" applyFont="1" applyFill="1" applyBorder="1" applyAlignment="1">
      <alignment horizontal="left" vertical="center"/>
    </xf>
    <xf numFmtId="178" fontId="8" fillId="6" borderId="94" xfId="0" applyNumberFormat="1" applyFont="1" applyFill="1" applyBorder="1" applyAlignment="1" applyProtection="1">
      <alignment horizontal="center" vertical="center"/>
      <protection locked="0"/>
    </xf>
    <xf numFmtId="178" fontId="8" fillId="6" borderId="4" xfId="0" applyNumberFormat="1" applyFont="1" applyFill="1" applyBorder="1" applyAlignment="1" applyProtection="1">
      <alignment horizontal="center" vertical="center"/>
      <protection locked="0"/>
    </xf>
    <xf numFmtId="178" fontId="8" fillId="6" borderId="1" xfId="0" applyNumberFormat="1" applyFont="1" applyFill="1" applyBorder="1" applyAlignment="1" applyProtection="1">
      <alignment horizontal="center" vertical="center"/>
      <protection locked="0"/>
    </xf>
    <xf numFmtId="38" fontId="8" fillId="0" borderId="1" xfId="1" applyFont="1" applyBorder="1" applyAlignment="1" applyProtection="1">
      <alignment horizontal="right" vertical="center" shrinkToFit="1"/>
      <protection locked="0"/>
    </xf>
    <xf numFmtId="179" fontId="8" fillId="0" borderId="1" xfId="0" applyNumberFormat="1" applyFont="1" applyFill="1" applyBorder="1" applyAlignment="1">
      <alignment horizontal="left" vertical="center"/>
    </xf>
    <xf numFmtId="178" fontId="8" fillId="6" borderId="89" xfId="0" applyNumberFormat="1" applyFont="1" applyFill="1" applyBorder="1" applyAlignment="1" applyProtection="1">
      <alignment horizontal="center" vertical="center"/>
      <protection locked="0"/>
    </xf>
    <xf numFmtId="38" fontId="8" fillId="0" borderId="89" xfId="1" applyFont="1" applyBorder="1" applyAlignment="1" applyProtection="1">
      <alignment horizontal="right" vertical="center" shrinkToFit="1"/>
      <protection locked="0"/>
    </xf>
    <xf numFmtId="38" fontId="8" fillId="0" borderId="1" xfId="1" applyFont="1" applyBorder="1" applyAlignment="1">
      <alignment horizontal="right" vertical="center"/>
    </xf>
    <xf numFmtId="38" fontId="8" fillId="0" borderId="1" xfId="1" applyFont="1" applyBorder="1" applyAlignment="1">
      <alignment horizontal="center" vertical="center"/>
    </xf>
    <xf numFmtId="0" fontId="30" fillId="0" borderId="0" xfId="0" applyFont="1">
      <alignment vertical="center"/>
    </xf>
    <xf numFmtId="0" fontId="30" fillId="0" borderId="95" xfId="0" applyFont="1" applyBorder="1">
      <alignment vertical="center"/>
    </xf>
    <xf numFmtId="182" fontId="8" fillId="7" borderId="1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right" vertical="center"/>
    </xf>
    <xf numFmtId="182" fontId="8" fillId="7" borderId="1" xfId="0" applyNumberFormat="1" applyFont="1" applyFill="1" applyBorder="1" applyAlignment="1">
      <alignment horizontal="right" vertical="center"/>
    </xf>
    <xf numFmtId="182" fontId="8" fillId="8" borderId="97" xfId="0" applyNumberFormat="1" applyFont="1" applyFill="1" applyBorder="1" applyAlignment="1">
      <alignment horizontal="center" vertical="center"/>
    </xf>
    <xf numFmtId="182" fontId="8" fillId="8" borderId="100" xfId="0" applyNumberFormat="1" applyFont="1" applyFill="1" applyBorder="1" applyAlignment="1">
      <alignment horizontal="center" vertical="center"/>
    </xf>
    <xf numFmtId="182" fontId="8" fillId="8" borderId="102" xfId="0" applyNumberFormat="1" applyFont="1" applyFill="1" applyBorder="1" applyAlignment="1">
      <alignment horizontal="center" vertical="center"/>
    </xf>
    <xf numFmtId="179" fontId="8" fillId="0" borderId="80" xfId="0" applyNumberFormat="1" applyFont="1" applyFill="1" applyBorder="1" applyAlignment="1">
      <alignment horizontal="center" vertical="center"/>
    </xf>
    <xf numFmtId="179" fontId="8" fillId="0" borderId="104" xfId="0" applyNumberFormat="1" applyFont="1" applyFill="1" applyBorder="1" applyAlignment="1">
      <alignment horizontal="center" vertical="center"/>
    </xf>
    <xf numFmtId="38" fontId="8" fillId="0" borderId="105" xfId="1" applyFont="1" applyBorder="1" applyAlignment="1" applyProtection="1">
      <alignment horizontal="right" vertical="center" shrinkToFit="1"/>
      <protection locked="0"/>
    </xf>
    <xf numFmtId="179" fontId="8" fillId="0" borderId="58" xfId="0" applyNumberFormat="1" applyFont="1" applyFill="1" applyBorder="1" applyAlignment="1">
      <alignment horizontal="center" vertical="center"/>
    </xf>
    <xf numFmtId="38" fontId="8" fillId="0" borderId="59" xfId="1" applyFont="1" applyBorder="1" applyAlignment="1" applyProtection="1">
      <alignment horizontal="right" vertical="center" shrinkToFit="1"/>
      <protection locked="0"/>
    </xf>
    <xf numFmtId="179" fontId="8" fillId="0" borderId="8" xfId="0" applyNumberFormat="1" applyFont="1" applyFill="1" applyBorder="1" applyAlignment="1">
      <alignment horizontal="center" vertical="center"/>
    </xf>
    <xf numFmtId="38" fontId="8" fillId="0" borderId="8" xfId="1" applyFont="1" applyBorder="1" applyAlignment="1" applyProtection="1">
      <alignment horizontal="right" vertical="center" shrinkToFit="1"/>
      <protection locked="0"/>
    </xf>
    <xf numFmtId="179" fontId="8" fillId="3" borderId="8" xfId="0" applyNumberFormat="1" applyFont="1" applyFill="1" applyBorder="1" applyAlignment="1" applyProtection="1">
      <alignment horizontal="center" vertical="center"/>
      <protection locked="0"/>
    </xf>
    <xf numFmtId="179" fontId="8" fillId="0" borderId="23" xfId="0" applyNumberFormat="1" applyFont="1" applyFill="1" applyBorder="1" applyAlignment="1">
      <alignment horizontal="center" vertical="center"/>
    </xf>
    <xf numFmtId="38" fontId="8" fillId="0" borderId="23" xfId="1" applyFont="1" applyBorder="1" applyAlignment="1" applyProtection="1">
      <alignment horizontal="right" vertical="center" shrinkToFit="1"/>
      <protection locked="0"/>
    </xf>
    <xf numFmtId="179" fontId="8" fillId="0" borderId="107" xfId="0" applyNumberFormat="1" applyFont="1" applyFill="1" applyBorder="1" applyAlignment="1">
      <alignment horizontal="center" vertical="center"/>
    </xf>
    <xf numFmtId="38" fontId="8" fillId="0" borderId="109" xfId="1" applyFont="1" applyBorder="1" applyAlignment="1" applyProtection="1">
      <alignment horizontal="right" vertical="center" shrinkToFit="1"/>
      <protection locked="0"/>
    </xf>
    <xf numFmtId="179" fontId="8" fillId="0" borderId="110" xfId="0" applyNumberFormat="1" applyFont="1" applyFill="1" applyBorder="1" applyAlignment="1">
      <alignment horizontal="center" vertical="center"/>
    </xf>
    <xf numFmtId="38" fontId="8" fillId="0" borderId="111" xfId="1" applyFont="1" applyBorder="1" applyAlignment="1" applyProtection="1">
      <alignment horizontal="right" vertical="center" shrinkToFit="1"/>
      <protection locked="0"/>
    </xf>
    <xf numFmtId="176" fontId="6" fillId="2" borderId="0" xfId="0" applyNumberFormat="1" applyFont="1" applyFill="1" applyBorder="1" applyAlignment="1">
      <alignment horizontal="center" vertical="center"/>
    </xf>
    <xf numFmtId="179" fontId="8" fillId="0" borderId="112" xfId="0" applyNumberFormat="1" applyFont="1" applyFill="1" applyBorder="1" applyAlignment="1">
      <alignment horizontal="center" vertical="center"/>
    </xf>
    <xf numFmtId="38" fontId="8" fillId="0" borderId="114" xfId="1" applyFont="1" applyBorder="1" applyAlignment="1" applyProtection="1">
      <alignment horizontal="right" vertical="center" shrinkToFit="1"/>
      <protection locked="0"/>
    </xf>
    <xf numFmtId="179" fontId="8" fillId="0" borderId="110" xfId="0" applyNumberFormat="1" applyFont="1" applyFill="1" applyBorder="1" applyAlignment="1">
      <alignment horizontal="left" vertical="center"/>
    </xf>
    <xf numFmtId="179" fontId="8" fillId="0" borderId="104" xfId="0" applyNumberFormat="1" applyFont="1" applyFill="1" applyBorder="1" applyAlignment="1">
      <alignment horizontal="left" vertical="center"/>
    </xf>
    <xf numFmtId="179" fontId="8" fillId="0" borderId="116" xfId="0" applyNumberFormat="1" applyFont="1" applyFill="1" applyBorder="1" applyAlignment="1">
      <alignment horizontal="left" vertical="center"/>
    </xf>
    <xf numFmtId="38" fontId="8" fillId="0" borderId="118" xfId="1" applyFont="1" applyBorder="1" applyAlignment="1" applyProtection="1">
      <alignment horizontal="right" vertical="center" shrinkToFit="1"/>
      <protection locked="0"/>
    </xf>
    <xf numFmtId="0" fontId="17" fillId="0" borderId="0" xfId="0" applyFont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9" fontId="8" fillId="3" borderId="115" xfId="0" applyNumberFormat="1" applyFont="1" applyFill="1" applyBorder="1" applyAlignment="1" applyProtection="1">
      <alignment horizontal="center" vertical="center"/>
      <protection locked="0"/>
    </xf>
    <xf numFmtId="179" fontId="8" fillId="0" borderId="116" xfId="0" applyNumberFormat="1" applyFont="1" applyFill="1" applyBorder="1" applyAlignment="1">
      <alignment horizontal="center" vertical="center"/>
    </xf>
    <xf numFmtId="179" fontId="8" fillId="3" borderId="7" xfId="0" applyNumberFormat="1" applyFont="1" applyFill="1" applyBorder="1" applyAlignment="1" applyProtection="1">
      <alignment horizontal="center" vertical="center"/>
      <protection locked="0"/>
    </xf>
    <xf numFmtId="177" fontId="8" fillId="0" borderId="10" xfId="0" applyNumberFormat="1" applyFont="1" applyBorder="1" applyAlignment="1">
      <alignment horizontal="left" vertical="center"/>
    </xf>
    <xf numFmtId="38" fontId="27" fillId="0" borderId="30" xfId="1" applyFont="1" applyBorder="1" applyAlignment="1">
      <alignment vertical="center" shrinkToFit="1"/>
    </xf>
    <xf numFmtId="0" fontId="0" fillId="0" borderId="30" xfId="0" applyBorder="1" applyAlignment="1" applyProtection="1">
      <alignment vertical="center"/>
      <protection locked="0"/>
    </xf>
    <xf numFmtId="180" fontId="0" fillId="0" borderId="10" xfId="0" applyNumberFormat="1" applyBorder="1" applyAlignment="1">
      <alignment horizontal="center" vertical="center"/>
    </xf>
    <xf numFmtId="38" fontId="27" fillId="0" borderId="10" xfId="1" applyFont="1" applyBorder="1" applyAlignment="1">
      <alignment vertical="center" shrinkToFit="1"/>
    </xf>
    <xf numFmtId="0" fontId="0" fillId="0" borderId="10" xfId="0" applyBorder="1" applyAlignment="1" applyProtection="1">
      <alignment vertical="center"/>
      <protection locked="0"/>
    </xf>
    <xf numFmtId="38" fontId="8" fillId="0" borderId="30" xfId="1" applyFont="1" applyBorder="1" applyAlignment="1">
      <alignment horizontal="right" vertical="center"/>
    </xf>
    <xf numFmtId="38" fontId="27" fillId="0" borderId="23" xfId="1" applyFont="1" applyFill="1" applyBorder="1" applyAlignment="1">
      <alignment vertical="center" shrinkToFit="1"/>
    </xf>
    <xf numFmtId="0" fontId="9" fillId="0" borderId="0" xfId="0" applyFont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78" fontId="8" fillId="0" borderId="98" xfId="0" applyNumberFormat="1" applyFont="1" applyFill="1" applyBorder="1" applyAlignment="1">
      <alignment horizontal="center" vertical="center"/>
    </xf>
    <xf numFmtId="176" fontId="6" fillId="2" borderId="120" xfId="0" applyNumberFormat="1" applyFont="1" applyFill="1" applyBorder="1" applyAlignment="1">
      <alignment horizontal="center" vertical="center"/>
    </xf>
    <xf numFmtId="179" fontId="8" fillId="0" borderId="121" xfId="0" applyNumberFormat="1" applyFont="1" applyFill="1" applyBorder="1" applyAlignment="1">
      <alignment horizontal="left" vertical="center"/>
    </xf>
    <xf numFmtId="179" fontId="8" fillId="0" borderId="3" xfId="0" applyNumberFormat="1" applyFont="1" applyFill="1" applyBorder="1" applyAlignment="1">
      <alignment horizontal="left" vertical="center"/>
    </xf>
    <xf numFmtId="182" fontId="8" fillId="7" borderId="3" xfId="0" applyNumberFormat="1" applyFont="1" applyFill="1" applyBorder="1" applyAlignment="1">
      <alignment horizontal="center" vertical="center"/>
    </xf>
    <xf numFmtId="179" fontId="8" fillId="4" borderId="57" xfId="0" applyNumberFormat="1" applyFont="1" applyFill="1" applyBorder="1" applyAlignment="1" applyProtection="1">
      <alignment horizontal="center" vertical="center"/>
      <protection locked="0"/>
    </xf>
    <xf numFmtId="179" fontId="8" fillId="4" borderId="117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>
      <alignment vertical="center"/>
    </xf>
    <xf numFmtId="38" fontId="8" fillId="0" borderId="1" xfId="1" applyFont="1" applyBorder="1" applyAlignment="1" applyProtection="1">
      <alignment horizontal="right" vertical="center"/>
      <protection locked="0"/>
    </xf>
    <xf numFmtId="38" fontId="8" fillId="0" borderId="0" xfId="1" applyFont="1" applyBorder="1" applyAlignment="1" applyProtection="1">
      <alignment horizontal="center" vertical="center" shrinkToFit="1"/>
      <protection locked="0"/>
    </xf>
    <xf numFmtId="179" fontId="31" fillId="0" borderId="4" xfId="0" applyNumberFormat="1" applyFont="1" applyFill="1" applyBorder="1" applyAlignment="1">
      <alignment horizontal="left" vertical="center"/>
    </xf>
    <xf numFmtId="179" fontId="31" fillId="0" borderId="1" xfId="0" applyNumberFormat="1" applyFont="1" applyFill="1" applyBorder="1" applyAlignment="1">
      <alignment horizontal="left" vertical="center"/>
    </xf>
    <xf numFmtId="179" fontId="8" fillId="4" borderId="23" xfId="0" applyNumberFormat="1" applyFont="1" applyFill="1" applyBorder="1" applyAlignment="1" applyProtection="1">
      <alignment horizontal="center" vertical="center"/>
      <protection locked="0"/>
    </xf>
    <xf numFmtId="179" fontId="8" fillId="3" borderId="108" xfId="0" applyNumberFormat="1" applyFont="1" applyFill="1" applyBorder="1" applyAlignment="1" applyProtection="1">
      <alignment horizontal="center" vertical="center"/>
      <protection locked="0"/>
    </xf>
    <xf numFmtId="179" fontId="8" fillId="3" borderId="0" xfId="0" applyNumberFormat="1" applyFont="1" applyFill="1" applyBorder="1" applyAlignment="1" applyProtection="1">
      <alignment horizontal="center" vertical="center"/>
      <protection locked="0"/>
    </xf>
    <xf numFmtId="179" fontId="8" fillId="3" borderId="106" xfId="0" applyNumberFormat="1" applyFont="1" applyFill="1" applyBorder="1" applyAlignment="1" applyProtection="1">
      <alignment horizontal="center" vertical="center"/>
      <protection locked="0"/>
    </xf>
    <xf numFmtId="179" fontId="8" fillId="4" borderId="113" xfId="0" applyNumberFormat="1" applyFont="1" applyFill="1" applyBorder="1" applyAlignment="1" applyProtection="1">
      <alignment horizontal="center" vertical="center"/>
      <protection locked="0"/>
    </xf>
    <xf numFmtId="179" fontId="8" fillId="3" borderId="87" xfId="0" applyNumberFormat="1" applyFont="1" applyFill="1" applyBorder="1" applyAlignment="1" applyProtection="1">
      <alignment horizontal="center" vertical="center"/>
      <protection locked="0"/>
    </xf>
    <xf numFmtId="179" fontId="8" fillId="4" borderId="119" xfId="0" applyNumberFormat="1" applyFont="1" applyFill="1" applyBorder="1" applyAlignment="1" applyProtection="1">
      <alignment horizontal="center" vertical="center"/>
      <protection locked="0"/>
    </xf>
    <xf numFmtId="38" fontId="9" fillId="0" borderId="23" xfId="1" applyFont="1" applyBorder="1" applyAlignment="1">
      <alignment vertical="center" shrinkToFit="1"/>
    </xf>
    <xf numFmtId="38" fontId="9" fillId="0" borderId="30" xfId="1" applyFont="1" applyBorder="1" applyAlignment="1">
      <alignment vertical="center" shrinkToFit="1"/>
    </xf>
    <xf numFmtId="177" fontId="32" fillId="0" borderId="0" xfId="0" applyNumberFormat="1" applyFont="1" applyBorder="1" applyAlignment="1">
      <alignment horizontal="left" vertical="center"/>
    </xf>
    <xf numFmtId="38" fontId="8" fillId="0" borderId="89" xfId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horizontal="right" vertical="center"/>
    </xf>
    <xf numFmtId="38" fontId="8" fillId="0" borderId="4" xfId="1" applyFont="1" applyBorder="1" applyAlignment="1" applyProtection="1">
      <alignment horizontal="right" vertical="center" shrinkToFit="1"/>
      <protection locked="0"/>
    </xf>
    <xf numFmtId="0" fontId="21" fillId="5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vertical="top" wrapText="1"/>
    </xf>
    <xf numFmtId="0" fontId="13" fillId="0" borderId="0" xfId="0" applyFont="1" applyBorder="1" applyAlignment="1">
      <alignment vertical="top"/>
    </xf>
    <xf numFmtId="0" fontId="16" fillId="0" borderId="0" xfId="0" applyFont="1" applyBorder="1" applyAlignment="1">
      <alignment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182" fontId="3" fillId="6" borderId="63" xfId="0" applyNumberFormat="1" applyFont="1" applyFill="1" applyBorder="1" applyAlignment="1">
      <alignment horizontal="center" vertical="center"/>
    </xf>
    <xf numFmtId="182" fontId="3" fillId="6" borderId="45" xfId="0" applyNumberFormat="1" applyFont="1" applyFill="1" applyBorder="1" applyAlignment="1">
      <alignment horizontal="center" vertical="center"/>
    </xf>
    <xf numFmtId="182" fontId="24" fillId="3" borderId="9" xfId="0" applyNumberFormat="1" applyFont="1" applyFill="1" applyBorder="1" applyAlignment="1">
      <alignment horizontal="center" vertical="center"/>
    </xf>
    <xf numFmtId="182" fontId="24" fillId="3" borderId="10" xfId="0" applyNumberFormat="1" applyFont="1" applyFill="1" applyBorder="1" applyAlignment="1">
      <alignment horizontal="center" vertical="center"/>
    </xf>
    <xf numFmtId="182" fontId="24" fillId="3" borderId="1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2" fontId="3" fillId="6" borderId="9" xfId="0" applyNumberFormat="1" applyFont="1" applyFill="1" applyBorder="1" applyAlignment="1">
      <alignment horizontal="center" vertical="center"/>
    </xf>
    <xf numFmtId="182" fontId="3" fillId="6" borderId="10" xfId="0" applyNumberFormat="1" applyFont="1" applyFill="1" applyBorder="1" applyAlignment="1">
      <alignment horizontal="center" vertical="center"/>
    </xf>
    <xf numFmtId="176" fontId="6" fillId="7" borderId="56" xfId="0" applyNumberFormat="1" applyFont="1" applyFill="1" applyBorder="1" applyAlignment="1">
      <alignment horizontal="center" vertical="center"/>
    </xf>
    <xf numFmtId="176" fontId="6" fillId="7" borderId="57" xfId="0" applyNumberFormat="1" applyFont="1" applyFill="1" applyBorder="1" applyAlignment="1">
      <alignment horizontal="center" vertical="center"/>
    </xf>
    <xf numFmtId="176" fontId="6" fillId="7" borderId="46" xfId="0" applyNumberFormat="1" applyFont="1" applyFill="1" applyBorder="1" applyAlignment="1">
      <alignment horizontal="center" vertical="center"/>
    </xf>
    <xf numFmtId="182" fontId="3" fillId="0" borderId="0" xfId="0" applyNumberFormat="1" applyFont="1" applyFill="1" applyBorder="1" applyAlignment="1">
      <alignment horizontal="center" vertical="center"/>
    </xf>
    <xf numFmtId="178" fontId="5" fillId="0" borderId="62" xfId="0" applyNumberFormat="1" applyFont="1" applyBorder="1" applyAlignment="1">
      <alignment horizontal="left" vertical="center"/>
    </xf>
    <xf numFmtId="176" fontId="6" fillId="2" borderId="0" xfId="0" applyNumberFormat="1" applyFont="1" applyFill="1" applyBorder="1" applyAlignment="1">
      <alignment horizontal="center" vertical="center"/>
    </xf>
    <xf numFmtId="176" fontId="6" fillId="7" borderId="66" xfId="0" applyNumberFormat="1" applyFont="1" applyFill="1" applyBorder="1" applyAlignment="1">
      <alignment horizontal="center" vertical="center"/>
    </xf>
    <xf numFmtId="176" fontId="6" fillId="7" borderId="2" xfId="0" applyNumberFormat="1" applyFont="1" applyFill="1" applyBorder="1" applyAlignment="1">
      <alignment horizontal="center" vertical="center"/>
    </xf>
    <xf numFmtId="176" fontId="6" fillId="7" borderId="3" xfId="0" applyNumberFormat="1" applyFont="1" applyFill="1" applyBorder="1" applyAlignment="1">
      <alignment horizontal="center" vertical="center"/>
    </xf>
    <xf numFmtId="182" fontId="3" fillId="2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82" fontId="3" fillId="3" borderId="9" xfId="0" applyNumberFormat="1" applyFont="1" applyFill="1" applyBorder="1" applyAlignment="1">
      <alignment horizontal="center" vertical="center"/>
    </xf>
    <xf numFmtId="182" fontId="3" fillId="3" borderId="10" xfId="0" applyNumberFormat="1" applyFont="1" applyFill="1" applyBorder="1" applyAlignment="1">
      <alignment horizontal="center" vertical="center"/>
    </xf>
    <xf numFmtId="182" fontId="3" fillId="3" borderId="11" xfId="0" applyNumberFormat="1" applyFont="1" applyFill="1" applyBorder="1" applyAlignment="1">
      <alignment horizontal="center" vertical="center"/>
    </xf>
    <xf numFmtId="0" fontId="9" fillId="0" borderId="23" xfId="0" applyFont="1" applyBorder="1" applyAlignment="1" applyProtection="1">
      <alignment vertical="center"/>
      <protection locked="0"/>
    </xf>
    <xf numFmtId="0" fontId="0" fillId="0" borderId="26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2" fillId="0" borderId="23" xfId="0" applyFont="1" applyBorder="1" applyAlignment="1" applyProtection="1">
      <alignment vertical="center"/>
      <protection locked="0"/>
    </xf>
    <xf numFmtId="182" fontId="8" fillId="0" borderId="0" xfId="0" applyNumberFormat="1" applyFont="1" applyFill="1" applyBorder="1" applyAlignment="1">
      <alignment horizontal="left" vertical="center"/>
    </xf>
    <xf numFmtId="0" fontId="9" fillId="0" borderId="23" xfId="0" applyFont="1" applyBorder="1" applyAlignment="1" applyProtection="1">
      <alignment horizontal="center" vertical="center"/>
      <protection locked="0"/>
    </xf>
    <xf numFmtId="0" fontId="9" fillId="0" borderId="26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182" fontId="8" fillId="3" borderId="8" xfId="0" applyNumberFormat="1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182" fontId="8" fillId="6" borderId="63" xfId="0" applyNumberFormat="1" applyFont="1" applyFill="1" applyBorder="1" applyAlignment="1">
      <alignment horizontal="center" vertical="center"/>
    </xf>
    <xf numFmtId="182" fontId="8" fillId="6" borderId="45" xfId="0" applyNumberFormat="1" applyFont="1" applyFill="1" applyBorder="1" applyAlignment="1">
      <alignment horizontal="center" vertical="center"/>
    </xf>
    <xf numFmtId="176" fontId="6" fillId="7" borderId="89" xfId="0" applyNumberFormat="1" applyFont="1" applyFill="1" applyBorder="1" applyAlignment="1">
      <alignment horizontal="center" vertical="center"/>
    </xf>
    <xf numFmtId="176" fontId="6" fillId="7" borderId="92" xfId="0" applyNumberFormat="1" applyFont="1" applyFill="1" applyBorder="1" applyAlignment="1">
      <alignment horizontal="center" vertical="center"/>
    </xf>
    <xf numFmtId="38" fontId="8" fillId="0" borderId="7" xfId="1" applyFont="1" applyBorder="1" applyAlignment="1" applyProtection="1">
      <alignment horizontal="right" vertical="center" shrinkToFit="1"/>
      <protection locked="0"/>
    </xf>
    <xf numFmtId="38" fontId="8" fillId="0" borderId="96" xfId="1" applyFont="1" applyBorder="1" applyAlignment="1" applyProtection="1">
      <alignment horizontal="right" vertical="center" shrinkToFit="1"/>
      <protection locked="0"/>
    </xf>
    <xf numFmtId="38" fontId="8" fillId="0" borderId="4" xfId="1" applyFont="1" applyBorder="1" applyAlignment="1" applyProtection="1">
      <alignment horizontal="right" vertical="center" shrinkToFit="1"/>
      <protection locked="0"/>
    </xf>
    <xf numFmtId="176" fontId="6" fillId="7" borderId="90" xfId="0" applyNumberFormat="1" applyFont="1" applyFill="1" applyBorder="1" applyAlignment="1">
      <alignment horizontal="center" vertical="center"/>
    </xf>
    <xf numFmtId="176" fontId="6" fillId="7" borderId="91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182" fontId="8" fillId="6" borderId="24" xfId="0" applyNumberFormat="1" applyFont="1" applyFill="1" applyBorder="1" applyAlignment="1">
      <alignment horizontal="center" vertical="center"/>
    </xf>
    <xf numFmtId="182" fontId="8" fillId="6" borderId="30" xfId="0" applyNumberFormat="1" applyFont="1" applyFill="1" applyBorder="1" applyAlignment="1">
      <alignment horizontal="center" vertical="center"/>
    </xf>
    <xf numFmtId="182" fontId="8" fillId="0" borderId="0" xfId="0" applyNumberFormat="1" applyFont="1" applyFill="1" applyBorder="1" applyAlignment="1">
      <alignment horizontal="center" vertical="center"/>
    </xf>
    <xf numFmtId="182" fontId="8" fillId="3" borderId="9" xfId="0" applyNumberFormat="1" applyFont="1" applyFill="1" applyBorder="1" applyAlignment="1">
      <alignment horizontal="center" vertical="center"/>
    </xf>
    <xf numFmtId="182" fontId="8" fillId="3" borderId="10" xfId="0" applyNumberFormat="1" applyFont="1" applyFill="1" applyBorder="1" applyAlignment="1">
      <alignment horizontal="center" vertical="center"/>
    </xf>
    <xf numFmtId="182" fontId="8" fillId="3" borderId="11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82" fontId="8" fillId="6" borderId="9" xfId="0" applyNumberFormat="1" applyFont="1" applyFill="1" applyBorder="1" applyAlignment="1">
      <alignment horizontal="center" vertical="center"/>
    </xf>
    <xf numFmtId="182" fontId="8" fillId="6" borderId="10" xfId="0" applyNumberFormat="1" applyFont="1" applyFill="1" applyBorder="1" applyAlignment="1">
      <alignment horizontal="center" vertical="center"/>
    </xf>
    <xf numFmtId="177" fontId="8" fillId="0" borderId="24" xfId="0" applyNumberFormat="1" applyFont="1" applyBorder="1" applyAlignment="1">
      <alignment horizontal="left" vertical="center" shrinkToFit="1"/>
    </xf>
    <xf numFmtId="0" fontId="0" fillId="0" borderId="30" xfId="0" applyBorder="1" applyAlignment="1">
      <alignment vertical="center" shrinkToFit="1"/>
    </xf>
    <xf numFmtId="0" fontId="0" fillId="0" borderId="28" xfId="0" applyBorder="1" applyAlignment="1">
      <alignment vertical="center" shrinkToFit="1"/>
    </xf>
    <xf numFmtId="182" fontId="8" fillId="2" borderId="0" xfId="0" applyNumberFormat="1" applyFont="1" applyFill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22" xfId="0" applyBorder="1" applyAlignment="1">
      <alignment vertical="center"/>
    </xf>
    <xf numFmtId="178" fontId="8" fillId="0" borderId="99" xfId="1" applyNumberFormat="1" applyFont="1" applyBorder="1" applyAlignment="1" applyProtection="1">
      <alignment horizontal="center" vertical="center" shrinkToFit="1"/>
      <protection locked="0"/>
    </xf>
    <xf numFmtId="178" fontId="8" fillId="0" borderId="101" xfId="1" applyNumberFormat="1" applyFont="1" applyBorder="1" applyAlignment="1" applyProtection="1">
      <alignment horizontal="center" vertical="center" shrinkToFit="1"/>
      <protection locked="0"/>
    </xf>
    <xf numFmtId="178" fontId="8" fillId="0" borderId="103" xfId="1" applyNumberFormat="1" applyFont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74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strike val="0"/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CC"/>
      <color rgb="FFFFFF99"/>
      <color rgb="FF66FFFF"/>
      <color rgb="FF000000"/>
      <color rgb="FF00CCFF"/>
      <color rgb="FF66FF99"/>
      <color rgb="FF66FF66"/>
      <color rgb="FFF97A6D"/>
      <color rgb="FF9999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29883</xdr:colOff>
      <xdr:row>2</xdr:row>
      <xdr:rowOff>59766</xdr:rowOff>
    </xdr:from>
    <xdr:to>
      <xdr:col>15</xdr:col>
      <xdr:colOff>67235</xdr:colOff>
      <xdr:row>64</xdr:row>
      <xdr:rowOff>119530</xdr:rowOff>
    </xdr:to>
    <xdr:sp macro="" textlink="">
      <xdr:nvSpPr>
        <xdr:cNvPr id="2" name="テキスト ボックス 1"/>
        <xdr:cNvSpPr txBox="1"/>
      </xdr:nvSpPr>
      <xdr:spPr>
        <a:xfrm>
          <a:off x="156883" y="567766"/>
          <a:ext cx="7955802" cy="11337364"/>
        </a:xfrm>
        <a:prstGeom prst="rect">
          <a:avLst/>
        </a:prstGeom>
        <a:solidFill>
          <a:schemeClr val="lt1"/>
        </a:solidFill>
        <a:ln w="34925" cmpd="sng">
          <a:solidFill>
            <a:srgbClr val="F97A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600"/>
        </a:p>
        <a:p>
          <a:endParaRPr kumimoji="1" lang="en-US" altLang="ja-JP" sz="1600"/>
        </a:p>
        <a:p>
          <a:endParaRPr kumimoji="1" lang="ja-JP" altLang="en-US" sz="1600"/>
        </a:p>
      </xdr:txBody>
    </xdr:sp>
    <xdr:clientData/>
  </xdr:twoCellAnchor>
  <xdr:twoCellAnchor>
    <xdr:from>
      <xdr:col>1</xdr:col>
      <xdr:colOff>52295</xdr:colOff>
      <xdr:row>2</xdr:row>
      <xdr:rowOff>127000</xdr:rowOff>
    </xdr:from>
    <xdr:to>
      <xdr:col>15</xdr:col>
      <xdr:colOff>29883</xdr:colOff>
      <xdr:row>9</xdr:row>
      <xdr:rowOff>67235</xdr:rowOff>
    </xdr:to>
    <xdr:sp macro="" textlink="">
      <xdr:nvSpPr>
        <xdr:cNvPr id="3" name="テキスト ボックス 2"/>
        <xdr:cNvSpPr txBox="1"/>
      </xdr:nvSpPr>
      <xdr:spPr>
        <a:xfrm>
          <a:off x="179295" y="635000"/>
          <a:ext cx="7896038" cy="1686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●「香川県営業時間短縮協力金（第</a:t>
          </a:r>
          <a:r>
            <a:rPr kumimoji="1" lang="ja-JP" altLang="en-US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５</a:t>
          </a:r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次）申請方法フローチャート」または</a:t>
          </a:r>
          <a:endParaRPr lang="ja-JP" altLang="ja-JP" sz="1600">
            <a:effectLst/>
            <a:latin typeface="+mn-ea"/>
            <a:ea typeface="+mn-ea"/>
          </a:endParaRP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　「香川県営業時間短縮協力金申請書（第</a:t>
          </a:r>
          <a:r>
            <a:rPr kumimoji="1" lang="ja-JP" altLang="en-US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５</a:t>
          </a:r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次）の別紙２」を参考にしていただき、</a:t>
          </a:r>
          <a:endParaRPr lang="ja-JP" altLang="ja-JP" sz="1600">
            <a:effectLst/>
            <a:latin typeface="+mn-ea"/>
            <a:ea typeface="+mn-ea"/>
          </a:endParaRP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　売上高の計算方法を選択してください。</a:t>
          </a:r>
          <a:endParaRPr kumimoji="1" lang="en-US" altLang="ja-JP" sz="16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indent="0"/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●下記を参考にしていただき、使用する売上高計算シートを選択してください。</a:t>
          </a:r>
        </a:p>
        <a:p>
          <a:pPr marL="0" indent="0"/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  売上高計算シートの結果を基に、「香川県営業時間短縮協力金申請書（第</a:t>
          </a:r>
          <a:r>
            <a:rPr kumimoji="1" lang="ja-JP" altLang="en-US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５</a:t>
          </a:r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次）の</a:t>
          </a:r>
        </a:p>
        <a:p>
          <a:pPr marL="0" indent="0"/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  別紙２」以降に数値を記載してください。</a:t>
          </a:r>
        </a:p>
        <a:p>
          <a:endParaRPr lang="ja-JP" altLang="ja-JP" sz="1600">
            <a:effectLst/>
            <a:latin typeface="+mn-ea"/>
            <a:ea typeface="+mn-ea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22413</xdr:colOff>
      <xdr:row>48</xdr:row>
      <xdr:rowOff>119531</xdr:rowOff>
    </xdr:from>
    <xdr:to>
      <xdr:col>15</xdr:col>
      <xdr:colOff>1</xdr:colOff>
      <xdr:row>65</xdr:row>
      <xdr:rowOff>22412</xdr:rowOff>
    </xdr:to>
    <xdr:sp macro="" textlink="">
      <xdr:nvSpPr>
        <xdr:cNvPr id="4" name="テキスト ボックス 3"/>
        <xdr:cNvSpPr txBox="1"/>
      </xdr:nvSpPr>
      <xdr:spPr>
        <a:xfrm>
          <a:off x="149413" y="9142881"/>
          <a:ext cx="7896038" cy="2836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●売上高計算シートに、売上高（消費税を抜いた金額）を入力してください。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店休日の場合、「休」の欄には〇を記載してください。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なお、売上高は、日々の売上高の入力を省略し、各月計のみ入力することも可能です。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●営業時間短縮の要請の対象となる飲食業のみを行っている場合は、店舗ごとに、その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 売上高を飲食業売上高として計算します。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●営業時間短縮要請の対象とならない事業（テイクアウト、物品販売等）も行っている場合</a:t>
          </a:r>
          <a:endParaRPr kumimoji="1" lang="en-US" altLang="ja-JP" sz="16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ja-JP" altLang="en-US" sz="16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   </a:t>
          </a:r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は、原則として、それらの事業を除外して飲食業売上高を計算します。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●月単位方式、時短要請期間方式のいずれの場合も、飲食業売上高を参照する期間に</a:t>
          </a:r>
        </a:p>
        <a:p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休業日（定休日や不定休による店休日）があった場合には、その日数を除いて１日当たり</a:t>
          </a: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60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の飲食業売上高を計算します。</a:t>
          </a:r>
        </a:p>
        <a:p>
          <a:endParaRPr lang="ja-JP" altLang="ja-JP" sz="1600">
            <a:effectLst/>
            <a:latin typeface="+mn-ea"/>
            <a:ea typeface="+mn-ea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1</xdr:col>
      <xdr:colOff>7471</xdr:colOff>
      <xdr:row>9</xdr:row>
      <xdr:rowOff>29882</xdr:rowOff>
    </xdr:from>
    <xdr:to>
      <xdr:col>14</xdr:col>
      <xdr:colOff>793378</xdr:colOff>
      <xdr:row>30</xdr:row>
      <xdr:rowOff>28291</xdr:rowOff>
    </xdr:to>
    <xdr:grpSp>
      <xdr:nvGrpSpPr>
        <xdr:cNvPr id="5" name="グループ化 4"/>
        <xdr:cNvGrpSpPr/>
      </xdr:nvGrpSpPr>
      <xdr:grpSpPr>
        <a:xfrm>
          <a:off x="134471" y="2288668"/>
          <a:ext cx="7879764" cy="3699552"/>
          <a:chOff x="131710" y="2266186"/>
          <a:chExt cx="7928730" cy="3559456"/>
        </a:xfrm>
      </xdr:grpSpPr>
      <xdr:pic>
        <xdr:nvPicPr>
          <xdr:cNvPr id="6" name="図 5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412765" y="5503875"/>
            <a:ext cx="1424390" cy="321767"/>
          </a:xfrm>
          <a:prstGeom prst="rect">
            <a:avLst/>
          </a:prstGeom>
        </xdr:spPr>
      </xdr:pic>
      <xdr:sp macro="" textlink="">
        <xdr:nvSpPr>
          <xdr:cNvPr id="7" name="テキスト ボックス 6"/>
          <xdr:cNvSpPr txBox="1"/>
        </xdr:nvSpPr>
        <xdr:spPr>
          <a:xfrm>
            <a:off x="131710" y="4636963"/>
            <a:ext cx="7928730" cy="9416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ja-JP" altLang="ja-JP" sz="1600">
              <a:effectLst/>
              <a:latin typeface="+mn-ea"/>
              <a:ea typeface="+mn-ea"/>
            </a:endParaRPr>
          </a:p>
          <a:p>
            <a:r>
              <a:rPr kumimoji="1" lang="ja-JP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計算例：中小企業の場合、売上高計算シート①の１日当たり売上高が</a:t>
            </a:r>
            <a:r>
              <a:rPr kumimoji="1" lang="ja-JP" altLang="en-US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</a:t>
            </a:r>
            <a:r>
              <a:rPr kumimoji="1" lang="en-US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8</a:t>
            </a:r>
            <a:r>
              <a:rPr kumimoji="1" lang="ja-JP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万</a:t>
            </a:r>
            <a:r>
              <a:rPr kumimoji="1" lang="en-US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3,333</a:t>
            </a:r>
            <a:r>
              <a:rPr kumimoji="1" lang="ja-JP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円を</a:t>
            </a:r>
          </a:p>
          <a:p>
            <a:r>
              <a:rPr kumimoji="1" lang="ja-JP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　　　　 超えない場合、協力金の額は１日当たり</a:t>
            </a:r>
            <a:r>
              <a:rPr kumimoji="1" lang="ja-JP" altLang="en-US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</a:t>
            </a:r>
            <a:r>
              <a:rPr kumimoji="1" lang="en-US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25,000</a:t>
            </a:r>
            <a:r>
              <a:rPr kumimoji="1" lang="ja-JP" altLang="ja-JP" sz="16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円になります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  <a:endParaRPr lang="ja-JP" altLang="ja-JP">
              <a:effectLst/>
            </a:endParaRPr>
          </a:p>
          <a:p>
            <a:endParaRPr kumimoji="1" lang="ja-JP" altLang="en-US" sz="1100"/>
          </a:p>
        </xdr:txBody>
      </xdr:sp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1203" y="2266186"/>
            <a:ext cx="7320754" cy="25382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テキスト ボックス 8"/>
          <xdr:cNvSpPr txBox="1"/>
        </xdr:nvSpPr>
        <xdr:spPr>
          <a:xfrm>
            <a:off x="533497" y="5503875"/>
            <a:ext cx="3304357" cy="254336"/>
          </a:xfrm>
          <a:prstGeom prst="rect">
            <a:avLst/>
          </a:prstGeom>
          <a:noFill/>
          <a:ln w="44450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36000" tIns="14400" rIns="36000" bIns="14400" rtlCol="0" anchor="t">
            <a:spAutoFit/>
          </a:bodyPr>
          <a:lstStyle/>
          <a:p>
            <a:r>
              <a:rPr kumimoji="1" lang="ja-JP" altLang="en-US" sz="1050" b="1">
                <a:latin typeface="游ゴシック" panose="020B0400000000000000" pitchFamily="50" charset="-128"/>
                <a:ea typeface="游ゴシック" panose="020B0400000000000000" pitchFamily="50" charset="-128"/>
              </a:rPr>
              <a:t>香川県営業時間短縮協力金申請書（第５次）の</a:t>
            </a:r>
            <a:r>
              <a:rPr kumimoji="1" lang="ja-JP" altLang="en-US" sz="1050" b="1" u="sng">
                <a:latin typeface="游ゴシック" panose="020B0400000000000000" pitchFamily="50" charset="-128"/>
                <a:ea typeface="游ゴシック" panose="020B0400000000000000" pitchFamily="50" charset="-128"/>
              </a:rPr>
              <a:t>別紙２</a:t>
            </a:r>
          </a:p>
        </xdr:txBody>
      </xdr:sp>
    </xdr:grpSp>
    <xdr:clientData/>
  </xdr:twoCellAnchor>
  <xdr:twoCellAnchor editAs="oneCell">
    <xdr:from>
      <xdr:col>8</xdr:col>
      <xdr:colOff>381002</xdr:colOff>
      <xdr:row>31</xdr:row>
      <xdr:rowOff>140957</xdr:rowOff>
    </xdr:from>
    <xdr:to>
      <xdr:col>15</xdr:col>
      <xdr:colOff>22219</xdr:colOff>
      <xdr:row>47</xdr:row>
      <xdr:rowOff>142875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2" y="6249657"/>
          <a:ext cx="3819517" cy="274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87609</xdr:colOff>
      <xdr:row>30</xdr:row>
      <xdr:rowOff>68255</xdr:rowOff>
    </xdr:from>
    <xdr:to>
      <xdr:col>8</xdr:col>
      <xdr:colOff>330467</xdr:colOff>
      <xdr:row>47</xdr:row>
      <xdr:rowOff>69273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609" y="6005505"/>
          <a:ext cx="3983008" cy="2915668"/>
        </a:xfrm>
        <a:prstGeom prst="rect">
          <a:avLst/>
        </a:prstGeom>
      </xdr:spPr>
    </xdr:pic>
    <xdr:clientData/>
  </xdr:twoCellAnchor>
  <xdr:twoCellAnchor>
    <xdr:from>
      <xdr:col>3</xdr:col>
      <xdr:colOff>85572</xdr:colOff>
      <xdr:row>32</xdr:row>
      <xdr:rowOff>112059</xdr:rowOff>
    </xdr:from>
    <xdr:to>
      <xdr:col>4</xdr:col>
      <xdr:colOff>448234</xdr:colOff>
      <xdr:row>32</xdr:row>
      <xdr:rowOff>112738</xdr:rowOff>
    </xdr:to>
    <xdr:cxnSp macro="">
      <xdr:nvCxnSpPr>
        <xdr:cNvPr id="12" name="直線コネクタ 11"/>
        <xdr:cNvCxnSpPr/>
      </xdr:nvCxnSpPr>
      <xdr:spPr>
        <a:xfrm flipV="1">
          <a:off x="1012672" y="6392209"/>
          <a:ext cx="673812" cy="67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77897</xdr:colOff>
      <xdr:row>37</xdr:row>
      <xdr:rowOff>28186</xdr:rowOff>
    </xdr:from>
    <xdr:to>
      <xdr:col>5</xdr:col>
      <xdr:colOff>279400</xdr:colOff>
      <xdr:row>37</xdr:row>
      <xdr:rowOff>31750</xdr:rowOff>
    </xdr:to>
    <xdr:cxnSp macro="">
      <xdr:nvCxnSpPr>
        <xdr:cNvPr id="13" name="直線コネクタ 12"/>
        <xdr:cNvCxnSpPr/>
      </xdr:nvCxnSpPr>
      <xdr:spPr>
        <a:xfrm>
          <a:off x="312847" y="7165586"/>
          <a:ext cx="2017603" cy="3564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180244</xdr:colOff>
      <xdr:row>36</xdr:row>
      <xdr:rowOff>53585</xdr:rowOff>
    </xdr:from>
    <xdr:to>
      <xdr:col>5</xdr:col>
      <xdr:colOff>552823</xdr:colOff>
      <xdr:row>36</xdr:row>
      <xdr:rowOff>59764</xdr:rowOff>
    </xdr:to>
    <xdr:cxnSp macro="">
      <xdr:nvCxnSpPr>
        <xdr:cNvPr id="14" name="直線コネクタ 13"/>
        <xdr:cNvCxnSpPr/>
      </xdr:nvCxnSpPr>
      <xdr:spPr>
        <a:xfrm>
          <a:off x="1418494" y="7019535"/>
          <a:ext cx="1185379" cy="617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316209</xdr:colOff>
      <xdr:row>43</xdr:row>
      <xdr:rowOff>165373</xdr:rowOff>
    </xdr:from>
    <xdr:to>
      <xdr:col>8</xdr:col>
      <xdr:colOff>177221</xdr:colOff>
      <xdr:row>43</xdr:row>
      <xdr:rowOff>166052</xdr:rowOff>
    </xdr:to>
    <xdr:cxnSp macro="">
      <xdr:nvCxnSpPr>
        <xdr:cNvPr id="15" name="直線コネクタ 14"/>
        <xdr:cNvCxnSpPr/>
      </xdr:nvCxnSpPr>
      <xdr:spPr>
        <a:xfrm flipV="1">
          <a:off x="3370559" y="8331473"/>
          <a:ext cx="673812" cy="67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437282</xdr:colOff>
      <xdr:row>37</xdr:row>
      <xdr:rowOff>86592</xdr:rowOff>
    </xdr:from>
    <xdr:to>
      <xdr:col>4</xdr:col>
      <xdr:colOff>737464</xdr:colOff>
      <xdr:row>40</xdr:row>
      <xdr:rowOff>15876</xdr:rowOff>
    </xdr:to>
    <xdr:sp macro="" textlink="">
      <xdr:nvSpPr>
        <xdr:cNvPr id="16" name="下矢印 15"/>
        <xdr:cNvSpPr/>
      </xdr:nvSpPr>
      <xdr:spPr>
        <a:xfrm>
          <a:off x="1675532" y="7223992"/>
          <a:ext cx="300182" cy="443634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488952</xdr:colOff>
      <xdr:row>38</xdr:row>
      <xdr:rowOff>7607</xdr:rowOff>
    </xdr:from>
    <xdr:to>
      <xdr:col>11</xdr:col>
      <xdr:colOff>577850</xdr:colOff>
      <xdr:row>38</xdr:row>
      <xdr:rowOff>12700</xdr:rowOff>
    </xdr:to>
    <xdr:cxnSp macro="">
      <xdr:nvCxnSpPr>
        <xdr:cNvPr id="17" name="直線コネクタ 16"/>
        <xdr:cNvCxnSpPr/>
      </xdr:nvCxnSpPr>
      <xdr:spPr>
        <a:xfrm>
          <a:off x="4356102" y="7316457"/>
          <a:ext cx="1638298" cy="509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180977</xdr:colOff>
      <xdr:row>38</xdr:row>
      <xdr:rowOff>13957</xdr:rowOff>
    </xdr:from>
    <xdr:to>
      <xdr:col>15</xdr:col>
      <xdr:colOff>3175</xdr:colOff>
      <xdr:row>38</xdr:row>
      <xdr:rowOff>19050</xdr:rowOff>
    </xdr:to>
    <xdr:cxnSp macro="">
      <xdr:nvCxnSpPr>
        <xdr:cNvPr id="18" name="直線コネクタ 17"/>
        <xdr:cNvCxnSpPr/>
      </xdr:nvCxnSpPr>
      <xdr:spPr>
        <a:xfrm>
          <a:off x="6410327" y="7322807"/>
          <a:ext cx="1638298" cy="509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492127</xdr:colOff>
      <xdr:row>46</xdr:row>
      <xdr:rowOff>39357</xdr:rowOff>
    </xdr:from>
    <xdr:to>
      <xdr:col>11</xdr:col>
      <xdr:colOff>581025</xdr:colOff>
      <xdr:row>46</xdr:row>
      <xdr:rowOff>44450</xdr:rowOff>
    </xdr:to>
    <xdr:cxnSp macro="">
      <xdr:nvCxnSpPr>
        <xdr:cNvPr id="19" name="直線コネクタ 18"/>
        <xdr:cNvCxnSpPr/>
      </xdr:nvCxnSpPr>
      <xdr:spPr>
        <a:xfrm>
          <a:off x="4359277" y="8719807"/>
          <a:ext cx="1638298" cy="509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180977</xdr:colOff>
      <xdr:row>46</xdr:row>
      <xdr:rowOff>39357</xdr:rowOff>
    </xdr:from>
    <xdr:to>
      <xdr:col>15</xdr:col>
      <xdr:colOff>3175</xdr:colOff>
      <xdr:row>46</xdr:row>
      <xdr:rowOff>44450</xdr:rowOff>
    </xdr:to>
    <xdr:cxnSp macro="">
      <xdr:nvCxnSpPr>
        <xdr:cNvPr id="20" name="直線コネクタ 19"/>
        <xdr:cNvCxnSpPr/>
      </xdr:nvCxnSpPr>
      <xdr:spPr>
        <a:xfrm>
          <a:off x="6410327" y="8719807"/>
          <a:ext cx="1638298" cy="5093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532534</xdr:colOff>
      <xdr:row>33</xdr:row>
      <xdr:rowOff>171742</xdr:rowOff>
    </xdr:from>
    <xdr:to>
      <xdr:col>14</xdr:col>
      <xdr:colOff>15321</xdr:colOff>
      <xdr:row>37</xdr:row>
      <xdr:rowOff>50163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9084" y="6623342"/>
          <a:ext cx="1298887" cy="564221"/>
        </a:xfrm>
        <a:prstGeom prst="rect">
          <a:avLst/>
        </a:prstGeom>
      </xdr:spPr>
    </xdr:pic>
    <xdr:clientData/>
  </xdr:twoCellAnchor>
  <xdr:twoCellAnchor>
    <xdr:from>
      <xdr:col>5</xdr:col>
      <xdr:colOff>670024</xdr:colOff>
      <xdr:row>36</xdr:row>
      <xdr:rowOff>66581</xdr:rowOff>
    </xdr:from>
    <xdr:to>
      <xdr:col>8</xdr:col>
      <xdr:colOff>404478</xdr:colOff>
      <xdr:row>37</xdr:row>
      <xdr:rowOff>127002</xdr:rowOff>
    </xdr:to>
    <xdr:sp macro="" textlink="">
      <xdr:nvSpPr>
        <xdr:cNvPr id="22" name="左矢印 21"/>
        <xdr:cNvSpPr/>
      </xdr:nvSpPr>
      <xdr:spPr>
        <a:xfrm rot="288056">
          <a:off x="2721074" y="7032531"/>
          <a:ext cx="1550554" cy="231871"/>
        </a:xfrm>
        <a:prstGeom prst="left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97118</xdr:colOff>
      <xdr:row>0</xdr:row>
      <xdr:rowOff>59765</xdr:rowOff>
    </xdr:from>
    <xdr:to>
      <xdr:col>3</xdr:col>
      <xdr:colOff>82177</xdr:colOff>
      <xdr:row>1</xdr:row>
      <xdr:rowOff>7470</xdr:rowOff>
    </xdr:to>
    <xdr:sp macro="" textlink="">
      <xdr:nvSpPr>
        <xdr:cNvPr id="3" name="テキスト ボックス 21"/>
        <xdr:cNvSpPr txBox="1"/>
      </xdr:nvSpPr>
      <xdr:spPr>
        <a:xfrm>
          <a:off x="97118" y="59765"/>
          <a:ext cx="545353" cy="22411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1479550</xdr:colOff>
      <xdr:row>56</xdr:row>
      <xdr:rowOff>107950</xdr:rowOff>
    </xdr:from>
    <xdr:to>
      <xdr:col>8</xdr:col>
      <xdr:colOff>37353</xdr:colOff>
      <xdr:row>58</xdr:row>
      <xdr:rowOff>19050</xdr:rowOff>
    </xdr:to>
    <xdr:sp macro="" textlink="">
      <xdr:nvSpPr>
        <xdr:cNvPr id="2" name="テキスト ボックス 1"/>
        <xdr:cNvSpPr txBox="1"/>
      </xdr:nvSpPr>
      <xdr:spPr>
        <a:xfrm>
          <a:off x="3638550" y="11709774"/>
          <a:ext cx="522568" cy="314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50">
              <a:latin typeface="Meiryo UI" panose="020B0604030504040204" pitchFamily="50" charset="-128"/>
              <a:ea typeface="Meiryo UI" panose="020B0604030504040204" pitchFamily="50" charset="-128"/>
            </a:rPr>
            <a:t>（ウ）</a:t>
          </a:r>
        </a:p>
      </xdr:txBody>
    </xdr:sp>
    <xdr:clientData/>
  </xdr:twoCellAnchor>
  <xdr:twoCellAnchor>
    <xdr:from>
      <xdr:col>14</xdr:col>
      <xdr:colOff>1480344</xdr:colOff>
      <xdr:row>48</xdr:row>
      <xdr:rowOff>127000</xdr:rowOff>
    </xdr:from>
    <xdr:to>
      <xdr:col>16</xdr:col>
      <xdr:colOff>104588</xdr:colOff>
      <xdr:row>50</xdr:row>
      <xdr:rowOff>31750</xdr:rowOff>
    </xdr:to>
    <xdr:sp macro="" textlink="">
      <xdr:nvSpPr>
        <xdr:cNvPr id="3" name="テキスト ボックス 2"/>
        <xdr:cNvSpPr txBox="1"/>
      </xdr:nvSpPr>
      <xdr:spPr>
        <a:xfrm>
          <a:off x="7785520" y="10115176"/>
          <a:ext cx="589009" cy="308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50">
              <a:latin typeface="Meiryo UI" panose="020B0604030504040204" pitchFamily="50" charset="-128"/>
              <a:ea typeface="Meiryo UI" panose="020B0604030504040204" pitchFamily="50" charset="-128"/>
            </a:rPr>
            <a:t>（イ）</a:t>
          </a:r>
        </a:p>
      </xdr:txBody>
    </xdr:sp>
    <xdr:clientData/>
  </xdr:twoCellAnchor>
  <xdr:twoCellAnchor>
    <xdr:from>
      <xdr:col>14</xdr:col>
      <xdr:colOff>1486429</xdr:colOff>
      <xdr:row>56</xdr:row>
      <xdr:rowOff>133350</xdr:rowOff>
    </xdr:from>
    <xdr:to>
      <xdr:col>16</xdr:col>
      <xdr:colOff>38100</xdr:colOff>
      <xdr:row>58</xdr:row>
      <xdr:rowOff>25400</xdr:rowOff>
    </xdr:to>
    <xdr:sp macro="" textlink="">
      <xdr:nvSpPr>
        <xdr:cNvPr id="4" name="テキスト ボックス 3"/>
        <xdr:cNvSpPr txBox="1"/>
      </xdr:nvSpPr>
      <xdr:spPr>
        <a:xfrm>
          <a:off x="7906279" y="10433050"/>
          <a:ext cx="54557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50">
              <a:latin typeface="Meiryo UI" panose="020B0604030504040204" pitchFamily="50" charset="-128"/>
              <a:ea typeface="Meiryo UI" panose="020B0604030504040204" pitchFamily="50" charset="-128"/>
            </a:rPr>
            <a:t>（エ）</a:t>
          </a:r>
        </a:p>
      </xdr:txBody>
    </xdr:sp>
    <xdr:clientData/>
  </xdr:twoCellAnchor>
  <xdr:twoCellAnchor>
    <xdr:from>
      <xdr:col>0</xdr:col>
      <xdr:colOff>57150</xdr:colOff>
      <xdr:row>0</xdr:row>
      <xdr:rowOff>50801</xdr:rowOff>
    </xdr:from>
    <xdr:to>
      <xdr:col>3</xdr:col>
      <xdr:colOff>67235</xdr:colOff>
      <xdr:row>0</xdr:row>
      <xdr:rowOff>254001</xdr:rowOff>
    </xdr:to>
    <xdr:sp macro="" textlink="">
      <xdr:nvSpPr>
        <xdr:cNvPr id="6" name="テキスト ボックス 21"/>
        <xdr:cNvSpPr txBox="1"/>
      </xdr:nvSpPr>
      <xdr:spPr>
        <a:xfrm>
          <a:off x="57150" y="50801"/>
          <a:ext cx="570379" cy="203200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1493762</xdr:colOff>
      <xdr:row>46</xdr:row>
      <xdr:rowOff>165402</xdr:rowOff>
    </xdr:from>
    <xdr:to>
      <xdr:col>10</xdr:col>
      <xdr:colOff>55563</xdr:colOff>
      <xdr:row>48</xdr:row>
      <xdr:rowOff>79375</xdr:rowOff>
    </xdr:to>
    <xdr:sp macro="" textlink="">
      <xdr:nvSpPr>
        <xdr:cNvPr id="2" name="テキスト ボックス 1"/>
        <xdr:cNvSpPr txBox="1"/>
      </xdr:nvSpPr>
      <xdr:spPr>
        <a:xfrm>
          <a:off x="3660700" y="9849152"/>
          <a:ext cx="665238" cy="326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50">
              <a:latin typeface="Meiryo UI" panose="020B0604030504040204" pitchFamily="50" charset="-128"/>
              <a:ea typeface="Meiryo UI" panose="020B0604030504040204" pitchFamily="50" charset="-128"/>
            </a:rPr>
            <a:t>（オ）</a:t>
          </a:r>
        </a:p>
      </xdr:txBody>
    </xdr:sp>
    <xdr:clientData/>
  </xdr:twoCellAnchor>
  <xdr:twoCellAnchor>
    <xdr:from>
      <xdr:col>6</xdr:col>
      <xdr:colOff>1485201</xdr:colOff>
      <xdr:row>54</xdr:row>
      <xdr:rowOff>131750</xdr:rowOff>
    </xdr:from>
    <xdr:to>
      <xdr:col>9</xdr:col>
      <xdr:colOff>79374</xdr:colOff>
      <xdr:row>56</xdr:row>
      <xdr:rowOff>38768</xdr:rowOff>
    </xdr:to>
    <xdr:sp macro="" textlink="">
      <xdr:nvSpPr>
        <xdr:cNvPr id="3" name="テキスト ボックス 2"/>
        <xdr:cNvSpPr txBox="1"/>
      </xdr:nvSpPr>
      <xdr:spPr>
        <a:xfrm>
          <a:off x="3636264" y="11466500"/>
          <a:ext cx="594423" cy="3197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50">
              <a:latin typeface="Meiryo UI" panose="020B0604030504040204" pitchFamily="50" charset="-128"/>
              <a:ea typeface="Meiryo UI" panose="020B0604030504040204" pitchFamily="50" charset="-128"/>
            </a:rPr>
            <a:t>（カ）</a:t>
          </a:r>
        </a:p>
      </xdr:txBody>
    </xdr:sp>
    <xdr:clientData/>
  </xdr:twoCellAnchor>
  <xdr:twoCellAnchor>
    <xdr:from>
      <xdr:col>0</xdr:col>
      <xdr:colOff>55564</xdr:colOff>
      <xdr:row>0</xdr:row>
      <xdr:rowOff>47628</xdr:rowOff>
    </xdr:from>
    <xdr:to>
      <xdr:col>3</xdr:col>
      <xdr:colOff>53229</xdr:colOff>
      <xdr:row>0</xdr:row>
      <xdr:rowOff>271745</xdr:rowOff>
    </xdr:to>
    <xdr:sp macro="" textlink="">
      <xdr:nvSpPr>
        <xdr:cNvPr id="4" name="テキスト ボックス 21"/>
        <xdr:cNvSpPr txBox="1"/>
      </xdr:nvSpPr>
      <xdr:spPr>
        <a:xfrm>
          <a:off x="55564" y="47628"/>
          <a:ext cx="545353" cy="22411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176389</xdr:colOff>
      <xdr:row>0</xdr:row>
      <xdr:rowOff>77612</xdr:rowOff>
    </xdr:from>
    <xdr:to>
      <xdr:col>1</xdr:col>
      <xdr:colOff>580572</xdr:colOff>
      <xdr:row>0</xdr:row>
      <xdr:rowOff>263071</xdr:rowOff>
    </xdr:to>
    <xdr:sp macro="" textlink="">
      <xdr:nvSpPr>
        <xdr:cNvPr id="2" name="テキスト ボックス 21"/>
        <xdr:cNvSpPr txBox="1"/>
      </xdr:nvSpPr>
      <xdr:spPr>
        <a:xfrm>
          <a:off x="93839" y="77612"/>
          <a:ext cx="581983" cy="185459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  <xdr:twoCellAnchor>
    <xdr:from>
      <xdr:col>22</xdr:col>
      <xdr:colOff>84667</xdr:colOff>
      <xdr:row>0</xdr:row>
      <xdr:rowOff>77611</xdr:rowOff>
    </xdr:from>
    <xdr:to>
      <xdr:col>22</xdr:col>
      <xdr:colOff>627945</xdr:colOff>
      <xdr:row>0</xdr:row>
      <xdr:rowOff>296333</xdr:rowOff>
    </xdr:to>
    <xdr:sp macro="" textlink="">
      <xdr:nvSpPr>
        <xdr:cNvPr id="3" name="テキスト ボックス 21"/>
        <xdr:cNvSpPr txBox="1"/>
      </xdr:nvSpPr>
      <xdr:spPr>
        <a:xfrm>
          <a:off x="12879917" y="77611"/>
          <a:ext cx="543278" cy="218722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74082</xdr:colOff>
      <xdr:row>0</xdr:row>
      <xdr:rowOff>63498</xdr:rowOff>
    </xdr:from>
    <xdr:to>
      <xdr:col>3</xdr:col>
      <xdr:colOff>58518</xdr:colOff>
      <xdr:row>0</xdr:row>
      <xdr:rowOff>287615</xdr:rowOff>
    </xdr:to>
    <xdr:sp macro="" textlink="">
      <xdr:nvSpPr>
        <xdr:cNvPr id="2" name="テキスト ボックス 21"/>
        <xdr:cNvSpPr txBox="1"/>
      </xdr:nvSpPr>
      <xdr:spPr>
        <a:xfrm>
          <a:off x="74082" y="63498"/>
          <a:ext cx="545353" cy="22411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52915</xdr:colOff>
      <xdr:row>0</xdr:row>
      <xdr:rowOff>63499</xdr:rowOff>
    </xdr:from>
    <xdr:to>
      <xdr:col>3</xdr:col>
      <xdr:colOff>37351</xdr:colOff>
      <xdr:row>1</xdr:row>
      <xdr:rowOff>1866</xdr:rowOff>
    </xdr:to>
    <xdr:sp macro="" textlink="">
      <xdr:nvSpPr>
        <xdr:cNvPr id="2" name="テキスト ボックス 21"/>
        <xdr:cNvSpPr txBox="1"/>
      </xdr:nvSpPr>
      <xdr:spPr>
        <a:xfrm>
          <a:off x="52915" y="63499"/>
          <a:ext cx="545353" cy="224117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73271</xdr:colOff>
      <xdr:row>0</xdr:row>
      <xdr:rowOff>56988</xdr:rowOff>
    </xdr:from>
    <xdr:to>
      <xdr:col>3</xdr:col>
      <xdr:colOff>73269</xdr:colOff>
      <xdr:row>0</xdr:row>
      <xdr:rowOff>252371</xdr:rowOff>
    </xdr:to>
    <xdr:sp macro="" textlink="">
      <xdr:nvSpPr>
        <xdr:cNvPr id="2" name="テキスト ボックス 21"/>
        <xdr:cNvSpPr txBox="1"/>
      </xdr:nvSpPr>
      <xdr:spPr>
        <a:xfrm>
          <a:off x="73271" y="56988"/>
          <a:ext cx="553588" cy="195383"/>
        </a:xfrm>
        <a:prstGeom prst="rect">
          <a:avLst/>
        </a:prstGeom>
        <a:solidFill>
          <a:sysClr val="window" lastClr="FFFFFF"/>
        </a:solidFill>
        <a:ln w="12700">
          <a:solidFill>
            <a:prstClr val="black"/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第</a:t>
          </a:r>
          <a:r>
            <a:rPr lang="ja-JP" altLang="en-US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５</a:t>
          </a:r>
          <a:r>
            <a:rPr lang="ja-JP" sz="1050" kern="100"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Times New Roman" panose="02020603050405020304" pitchFamily="18" charset="0"/>
            </a:rPr>
            <a:t>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16"/>
  <sheetViews>
    <sheetView showGridLines="0" view="pageBreakPreview" topLeftCell="A262" zoomScale="70" zoomScaleNormal="75" zoomScaleSheetLayoutView="70" workbookViewId="0">
      <selection activeCell="S43" sqref="S43"/>
    </sheetView>
  </sheetViews>
  <sheetFormatPr defaultColWidth="9" defaultRowHeight="13.5" x14ac:dyDescent="0.3"/>
  <cols>
    <col min="1" max="1" width="1.6640625" style="1" customWidth="1"/>
    <col min="2" max="2" width="1.4140625" style="1" customWidth="1"/>
    <col min="3" max="3" width="9.08203125" style="1" customWidth="1"/>
    <col min="4" max="4" width="4.08203125" style="1" customWidth="1"/>
    <col min="5" max="5" width="10.6640625" style="1" customWidth="1"/>
    <col min="6" max="6" width="9.08203125" style="1" customWidth="1"/>
    <col min="7" max="7" width="4.08203125" style="1" customWidth="1"/>
    <col min="8" max="8" width="10.6640625" style="1" customWidth="1"/>
    <col min="9" max="9" width="7.1640625" style="11" customWidth="1"/>
    <col min="10" max="10" width="9.08203125" style="1" customWidth="1"/>
    <col min="11" max="11" width="4.08203125" style="1" customWidth="1"/>
    <col min="12" max="12" width="10.6640625" style="1" customWidth="1"/>
    <col min="13" max="13" width="9.08203125" style="1" customWidth="1"/>
    <col min="14" max="14" width="4.08203125" style="1" customWidth="1"/>
    <col min="15" max="15" width="10.6640625" style="1" customWidth="1"/>
    <col min="16" max="16" width="1.1640625" style="11" customWidth="1"/>
    <col min="17" max="17" width="1.9140625" style="11" customWidth="1"/>
    <col min="18" max="18" width="0.75" style="1" customWidth="1"/>
    <col min="19" max="19" width="11.75" style="1" customWidth="1"/>
    <col min="20" max="20" width="0.6640625" style="17" customWidth="1"/>
    <col min="21" max="16384" width="9" style="1"/>
  </cols>
  <sheetData>
    <row r="2" spans="1:22" ht="26.5" x14ac:dyDescent="0.3">
      <c r="A2" s="414" t="s">
        <v>25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</row>
    <row r="3" spans="1:22" ht="22" x14ac:dyDescent="0.3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</row>
    <row r="4" spans="1:22" ht="27" customHeight="1" x14ac:dyDescent="0.3">
      <c r="A4" s="103"/>
      <c r="B4" s="103"/>
      <c r="C4" s="415" t="s">
        <v>26</v>
      </c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103"/>
      <c r="Q4" s="103"/>
      <c r="R4" s="11"/>
      <c r="S4" s="11"/>
      <c r="T4" s="1"/>
      <c r="V4" s="17"/>
    </row>
    <row r="5" spans="1:22" ht="26.4" customHeight="1" x14ac:dyDescent="0.3">
      <c r="A5" s="103"/>
      <c r="B5" s="103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103"/>
      <c r="Q5" s="103"/>
      <c r="R5" s="11"/>
    </row>
    <row r="6" spans="1:22" ht="9" customHeight="1" x14ac:dyDescent="0.3">
      <c r="A6" s="103"/>
      <c r="B6" s="103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103"/>
      <c r="Q6" s="103"/>
    </row>
    <row r="7" spans="1:22" ht="24.9" customHeight="1" x14ac:dyDescent="0.3">
      <c r="A7" s="103"/>
      <c r="B7" s="103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126"/>
      <c r="Q7" s="127"/>
      <c r="R7" s="2"/>
      <c r="S7" s="2"/>
      <c r="T7" s="15"/>
    </row>
    <row r="8" spans="1:22" ht="9" customHeight="1" x14ac:dyDescent="0.3">
      <c r="A8" s="103"/>
      <c r="B8" s="103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126"/>
      <c r="Q8" s="127"/>
      <c r="R8" s="2"/>
      <c r="S8" s="2"/>
      <c r="T8" s="15"/>
    </row>
    <row r="9" spans="1:22" s="6" customFormat="1" ht="20.149999999999999" customHeight="1" x14ac:dyDescent="0.3">
      <c r="A9" s="128"/>
      <c r="B9" s="128"/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375"/>
      <c r="Q9" s="102"/>
      <c r="R9" s="5"/>
      <c r="S9" s="5"/>
      <c r="T9" s="23"/>
    </row>
    <row r="10" spans="1:22" s="20" customFormat="1" ht="20.149999999999999" customHeight="1" x14ac:dyDescent="0.3">
      <c r="A10" s="128"/>
      <c r="B10" s="128"/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  <c r="P10" s="375"/>
      <c r="Q10" s="102"/>
      <c r="R10" s="21"/>
      <c r="S10" s="21"/>
      <c r="T10" s="22"/>
    </row>
    <row r="11" spans="1:22" s="8" customFormat="1" x14ac:dyDescent="0.3">
      <c r="A11" s="129"/>
      <c r="B11" s="129"/>
      <c r="C11" s="417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29"/>
      <c r="Q11" s="37"/>
      <c r="R11" s="7"/>
      <c r="S11" s="7"/>
      <c r="T11" s="18"/>
    </row>
    <row r="12" spans="1:22" x14ac:dyDescent="0.3">
      <c r="A12" s="103"/>
      <c r="B12" s="103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106"/>
      <c r="Q12" s="103"/>
      <c r="T12" s="18">
        <v>43092</v>
      </c>
    </row>
    <row r="13" spans="1:22" s="8" customFormat="1" x14ac:dyDescent="0.3">
      <c r="A13" s="129"/>
      <c r="B13" s="129"/>
      <c r="C13" s="417"/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  <c r="O13" s="417"/>
      <c r="P13" s="29"/>
      <c r="Q13" s="37"/>
      <c r="R13" s="7"/>
      <c r="S13" s="7"/>
      <c r="T13" s="18"/>
    </row>
    <row r="14" spans="1:22" s="8" customFormat="1" x14ac:dyDescent="0.3">
      <c r="A14" s="129"/>
      <c r="B14" s="129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29"/>
      <c r="Q14" s="37"/>
      <c r="R14" s="7"/>
      <c r="S14" s="7"/>
      <c r="T14" s="18"/>
    </row>
    <row r="15" spans="1:22" s="28" customFormat="1" x14ac:dyDescent="0.3">
      <c r="A15" s="129"/>
      <c r="B15" s="129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29"/>
      <c r="Q15" s="37"/>
      <c r="R15" s="30"/>
      <c r="S15" s="30"/>
      <c r="T15" s="31"/>
    </row>
    <row r="16" spans="1:22" s="8" customFormat="1" x14ac:dyDescent="0.3">
      <c r="A16" s="129"/>
      <c r="B16" s="129"/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29"/>
      <c r="Q16" s="37"/>
      <c r="R16" s="7"/>
      <c r="S16" s="7"/>
      <c r="T16" s="18">
        <v>43062</v>
      </c>
    </row>
    <row r="17" spans="1:20" x14ac:dyDescent="0.3">
      <c r="A17" s="103"/>
      <c r="B17" s="103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103"/>
      <c r="Q17" s="103"/>
      <c r="T17" s="18">
        <v>43108</v>
      </c>
    </row>
    <row r="18" spans="1:20" x14ac:dyDescent="0.3">
      <c r="A18" s="103"/>
      <c r="B18" s="103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  <c r="N18" s="417"/>
      <c r="O18" s="417"/>
      <c r="P18" s="103"/>
      <c r="Q18" s="103"/>
      <c r="T18" s="18"/>
    </row>
    <row r="19" spans="1:20" x14ac:dyDescent="0.3">
      <c r="A19" s="103"/>
      <c r="B19" s="103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103"/>
      <c r="Q19" s="103"/>
      <c r="T19" s="18">
        <v>43142</v>
      </c>
    </row>
    <row r="20" spans="1:20" x14ac:dyDescent="0.3">
      <c r="A20" s="103"/>
      <c r="B20" s="103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103"/>
      <c r="Q20" s="103"/>
      <c r="T20" s="18"/>
    </row>
    <row r="21" spans="1:20" x14ac:dyDescent="0.3">
      <c r="A21" s="103"/>
      <c r="B21" s="103"/>
      <c r="C21" s="417"/>
      <c r="D21" s="417"/>
      <c r="E21" s="417"/>
      <c r="F21" s="417"/>
      <c r="G21" s="417"/>
      <c r="H21" s="417"/>
      <c r="I21" s="417"/>
      <c r="J21" s="417"/>
      <c r="K21" s="417"/>
      <c r="L21" s="417"/>
      <c r="M21" s="417"/>
      <c r="N21" s="417"/>
      <c r="O21" s="417"/>
      <c r="P21" s="103"/>
      <c r="Q21" s="103"/>
      <c r="T21" s="18">
        <v>43143</v>
      </c>
    </row>
    <row r="22" spans="1:20" x14ac:dyDescent="0.3">
      <c r="A22" s="103"/>
      <c r="B22" s="103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103"/>
      <c r="Q22" s="103"/>
      <c r="T22" s="18"/>
    </row>
    <row r="23" spans="1:20" x14ac:dyDescent="0.3">
      <c r="A23" s="103"/>
      <c r="B23" s="103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103"/>
      <c r="Q23" s="103"/>
      <c r="T23" s="18"/>
    </row>
    <row r="24" spans="1:20" x14ac:dyDescent="0.3">
      <c r="A24" s="103"/>
      <c r="B24" s="103"/>
      <c r="C24" s="417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106"/>
      <c r="Q24" s="103"/>
      <c r="T24" s="18">
        <v>43092</v>
      </c>
    </row>
    <row r="25" spans="1:20" s="8" customFormat="1" x14ac:dyDescent="0.3">
      <c r="A25" s="129"/>
      <c r="B25" s="129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29"/>
      <c r="Q25" s="37"/>
      <c r="R25" s="7"/>
      <c r="S25" s="7"/>
      <c r="T25" s="18"/>
    </row>
    <row r="26" spans="1:20" s="8" customFormat="1" x14ac:dyDescent="0.3">
      <c r="A26" s="129"/>
      <c r="B26" s="129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29"/>
      <c r="Q26" s="37"/>
      <c r="R26" s="7"/>
      <c r="S26" s="7"/>
      <c r="T26" s="18"/>
    </row>
    <row r="27" spans="1:20" x14ac:dyDescent="0.3">
      <c r="A27" s="103"/>
      <c r="B27" s="103"/>
      <c r="C27" s="417"/>
      <c r="D27" s="417"/>
      <c r="E27" s="417"/>
      <c r="F27" s="417"/>
      <c r="G27" s="417"/>
      <c r="H27" s="417"/>
      <c r="I27" s="417"/>
      <c r="J27" s="417"/>
      <c r="K27" s="417"/>
      <c r="L27" s="417"/>
      <c r="M27" s="417"/>
      <c r="N27" s="417"/>
      <c r="O27" s="417"/>
      <c r="P27" s="106"/>
      <c r="Q27" s="103"/>
      <c r="T27" s="18"/>
    </row>
    <row r="28" spans="1:20" s="8" customFormat="1" x14ac:dyDescent="0.3">
      <c r="A28" s="129"/>
      <c r="B28" s="129"/>
      <c r="C28" s="417"/>
      <c r="D28" s="417"/>
      <c r="E28" s="417"/>
      <c r="F28" s="417"/>
      <c r="G28" s="417"/>
      <c r="H28" s="417"/>
      <c r="I28" s="417"/>
      <c r="J28" s="417"/>
      <c r="K28" s="417"/>
      <c r="L28" s="417"/>
      <c r="M28" s="417"/>
      <c r="N28" s="417"/>
      <c r="O28" s="417"/>
      <c r="P28" s="29"/>
      <c r="Q28" s="37"/>
      <c r="R28" s="7"/>
      <c r="S28" s="7"/>
      <c r="T28" s="18">
        <v>43062</v>
      </c>
    </row>
    <row r="29" spans="1:20" x14ac:dyDescent="0.3">
      <c r="A29" s="103"/>
      <c r="B29" s="103"/>
      <c r="C29" s="417"/>
      <c r="D29" s="417"/>
      <c r="E29" s="417"/>
      <c r="F29" s="417"/>
      <c r="G29" s="417"/>
      <c r="H29" s="417"/>
      <c r="I29" s="417"/>
      <c r="J29" s="417"/>
      <c r="K29" s="417"/>
      <c r="L29" s="417"/>
      <c r="M29" s="417"/>
      <c r="N29" s="417"/>
      <c r="O29" s="417"/>
      <c r="P29" s="103"/>
      <c r="Q29" s="103"/>
      <c r="T29" s="18">
        <v>43108</v>
      </c>
    </row>
    <row r="30" spans="1:20" x14ac:dyDescent="0.3">
      <c r="A30" s="103"/>
      <c r="B30" s="103"/>
      <c r="C30" s="417"/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103"/>
      <c r="Q30" s="103"/>
      <c r="T30" s="18"/>
    </row>
    <row r="31" spans="1:20" x14ac:dyDescent="0.3">
      <c r="A31" s="103"/>
      <c r="B31" s="103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103"/>
      <c r="Q31" s="103"/>
      <c r="T31" s="18">
        <v>43142</v>
      </c>
    </row>
    <row r="32" spans="1:20" x14ac:dyDescent="0.3">
      <c r="A32" s="103"/>
      <c r="B32" s="103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103"/>
      <c r="Q32" s="103"/>
      <c r="T32" s="18">
        <v>43180</v>
      </c>
    </row>
    <row r="33" spans="1:20" x14ac:dyDescent="0.3">
      <c r="A33" s="103"/>
      <c r="B33" s="103"/>
      <c r="C33" s="417"/>
      <c r="D33" s="417"/>
      <c r="E33" s="417"/>
      <c r="F33" s="417"/>
      <c r="G33" s="417"/>
      <c r="H33" s="417"/>
      <c r="I33" s="417"/>
      <c r="J33" s="417"/>
      <c r="K33" s="417"/>
      <c r="L33" s="417"/>
      <c r="M33" s="417"/>
      <c r="N33" s="417"/>
      <c r="O33" s="417"/>
      <c r="P33" s="103"/>
      <c r="Q33" s="103"/>
      <c r="T33" s="18">
        <v>43219</v>
      </c>
    </row>
    <row r="34" spans="1:20" x14ac:dyDescent="0.3">
      <c r="A34" s="103"/>
      <c r="B34" s="103"/>
      <c r="C34" s="417"/>
      <c r="D34" s="417"/>
      <c r="E34" s="417"/>
      <c r="F34" s="417"/>
      <c r="G34" s="417"/>
      <c r="H34" s="417"/>
      <c r="I34" s="417"/>
      <c r="J34" s="417"/>
      <c r="K34" s="417"/>
      <c r="L34" s="417"/>
      <c r="M34" s="417"/>
      <c r="N34" s="417"/>
      <c r="O34" s="417"/>
      <c r="P34" s="103"/>
      <c r="Q34" s="103"/>
      <c r="T34" s="18">
        <v>43220</v>
      </c>
    </row>
    <row r="35" spans="1:20" x14ac:dyDescent="0.3">
      <c r="C35" s="417"/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7"/>
      <c r="O35" s="417"/>
      <c r="T35" s="18">
        <v>43223</v>
      </c>
    </row>
    <row r="36" spans="1:20" x14ac:dyDescent="0.3"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T36" s="18">
        <v>43224</v>
      </c>
    </row>
    <row r="37" spans="1:20" x14ac:dyDescent="0.3">
      <c r="C37" s="417"/>
      <c r="D37" s="417"/>
      <c r="E37" s="417"/>
      <c r="F37" s="417"/>
      <c r="G37" s="417"/>
      <c r="H37" s="417"/>
      <c r="I37" s="417"/>
      <c r="J37" s="417"/>
      <c r="K37" s="417"/>
      <c r="L37" s="417"/>
      <c r="M37" s="417"/>
      <c r="N37" s="417"/>
      <c r="O37" s="417"/>
      <c r="T37" s="18">
        <v>43225</v>
      </c>
    </row>
    <row r="38" spans="1:20" x14ac:dyDescent="0.3">
      <c r="C38" s="417"/>
      <c r="D38" s="417"/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T38" s="18">
        <v>43297</v>
      </c>
    </row>
    <row r="39" spans="1:20" x14ac:dyDescent="0.3">
      <c r="C39" s="417"/>
      <c r="D39" s="417"/>
      <c r="E39" s="417"/>
      <c r="F39" s="417"/>
      <c r="G39" s="417"/>
      <c r="H39" s="417"/>
      <c r="I39" s="417"/>
      <c r="J39" s="417"/>
      <c r="K39" s="417"/>
      <c r="L39" s="417"/>
      <c r="M39" s="417"/>
      <c r="N39" s="417"/>
      <c r="O39" s="417"/>
      <c r="S39" s="324"/>
      <c r="T39" s="18">
        <v>43323</v>
      </c>
    </row>
    <row r="40" spans="1:20" x14ac:dyDescent="0.3"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T40" s="18">
        <v>43360</v>
      </c>
    </row>
    <row r="41" spans="1:20" x14ac:dyDescent="0.3"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T41" s="18">
        <v>43366</v>
      </c>
    </row>
    <row r="42" spans="1:20" x14ac:dyDescent="0.3"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T42" s="18">
        <v>43367</v>
      </c>
    </row>
    <row r="43" spans="1:20" x14ac:dyDescent="0.3"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T43" s="18">
        <v>43381</v>
      </c>
    </row>
    <row r="44" spans="1:20" x14ac:dyDescent="0.3"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T44" s="18">
        <v>43407</v>
      </c>
    </row>
    <row r="45" spans="1:20" x14ac:dyDescent="0.3">
      <c r="C45" s="417"/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T45" s="18">
        <v>43427</v>
      </c>
    </row>
    <row r="46" spans="1:20" x14ac:dyDescent="0.3"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T46" s="18">
        <v>43457</v>
      </c>
    </row>
    <row r="47" spans="1:20" x14ac:dyDescent="0.3">
      <c r="C47" s="417"/>
      <c r="D47" s="417"/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T47" s="18">
        <v>43458</v>
      </c>
    </row>
    <row r="48" spans="1:20" x14ac:dyDescent="0.3">
      <c r="C48" s="417"/>
      <c r="D48" s="417"/>
      <c r="E48" s="417"/>
      <c r="F48" s="417"/>
      <c r="G48" s="417"/>
      <c r="H48" s="417"/>
      <c r="I48" s="417"/>
      <c r="J48" s="417"/>
      <c r="K48" s="417"/>
      <c r="L48" s="417"/>
      <c r="M48" s="417"/>
      <c r="N48" s="417"/>
      <c r="O48" s="417"/>
      <c r="T48" s="19">
        <v>43466</v>
      </c>
    </row>
    <row r="49" spans="3:20" x14ac:dyDescent="0.3"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T49" s="19">
        <v>43479</v>
      </c>
    </row>
    <row r="50" spans="3:20" x14ac:dyDescent="0.3"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T50" s="19">
        <v>43507</v>
      </c>
    </row>
    <row r="51" spans="3:20" x14ac:dyDescent="0.3"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T51" s="19">
        <v>43545</v>
      </c>
    </row>
    <row r="52" spans="3:20" x14ac:dyDescent="0.3"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T52" s="19">
        <v>43584</v>
      </c>
    </row>
    <row r="53" spans="3:20" x14ac:dyDescent="0.3"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T53" s="19">
        <v>43588</v>
      </c>
    </row>
    <row r="54" spans="3:20" x14ac:dyDescent="0.3"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T54" s="19">
        <v>43589</v>
      </c>
    </row>
    <row r="55" spans="3:20" x14ac:dyDescent="0.3"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T55" s="19">
        <v>43590</v>
      </c>
    </row>
    <row r="56" spans="3:20" x14ac:dyDescent="0.3"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T56" s="19">
        <v>43591</v>
      </c>
    </row>
    <row r="57" spans="3:20" x14ac:dyDescent="0.3">
      <c r="C57" s="417"/>
      <c r="D57" s="417"/>
      <c r="E57" s="417"/>
      <c r="F57" s="417"/>
      <c r="G57" s="417"/>
      <c r="H57" s="417"/>
      <c r="I57" s="417"/>
      <c r="J57" s="417"/>
      <c r="K57" s="417"/>
      <c r="L57" s="417"/>
      <c r="M57" s="417"/>
      <c r="N57" s="417"/>
      <c r="O57" s="417"/>
      <c r="T57" s="19">
        <v>43661</v>
      </c>
    </row>
    <row r="58" spans="3:20" x14ac:dyDescent="0.3"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T58" s="19">
        <v>43688</v>
      </c>
    </row>
    <row r="59" spans="3:20" x14ac:dyDescent="0.3">
      <c r="C59" s="417"/>
      <c r="D59" s="417"/>
      <c r="E59" s="417"/>
      <c r="F59" s="417"/>
      <c r="G59" s="417"/>
      <c r="H59" s="417"/>
      <c r="I59" s="417"/>
      <c r="J59" s="417"/>
      <c r="K59" s="417"/>
      <c r="L59" s="417"/>
      <c r="M59" s="417"/>
      <c r="N59" s="417"/>
      <c r="O59" s="417"/>
      <c r="T59" s="19">
        <v>43689</v>
      </c>
    </row>
    <row r="60" spans="3:20" x14ac:dyDescent="0.3">
      <c r="C60" s="417"/>
      <c r="D60" s="417"/>
      <c r="E60" s="417"/>
      <c r="F60" s="417"/>
      <c r="G60" s="417"/>
      <c r="H60" s="417"/>
      <c r="I60" s="417"/>
      <c r="J60" s="417"/>
      <c r="K60" s="417"/>
      <c r="L60" s="417"/>
      <c r="M60" s="417"/>
      <c r="N60" s="417"/>
      <c r="O60" s="417"/>
      <c r="T60" s="19">
        <v>43724</v>
      </c>
    </row>
    <row r="61" spans="3:20" ht="13.5" customHeight="1" x14ac:dyDescent="0.3">
      <c r="C61" s="417"/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T61" s="19">
        <v>43731</v>
      </c>
    </row>
    <row r="62" spans="3:20" x14ac:dyDescent="0.3">
      <c r="C62" s="417"/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T62" s="19">
        <v>43752</v>
      </c>
    </row>
    <row r="63" spans="3:20" ht="15" customHeight="1" x14ac:dyDescent="0.3">
      <c r="C63" s="417"/>
      <c r="D63" s="417"/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T63" s="19">
        <v>43772</v>
      </c>
    </row>
    <row r="64" spans="3:20" x14ac:dyDescent="0.3">
      <c r="C64" s="417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T64" s="19">
        <v>43773</v>
      </c>
    </row>
    <row r="65" spans="3:20" x14ac:dyDescent="0.3">
      <c r="C65" s="417"/>
      <c r="D65" s="417"/>
      <c r="E65" s="417"/>
      <c r="F65" s="417"/>
      <c r="G65" s="417"/>
      <c r="H65" s="417"/>
      <c r="I65" s="417"/>
      <c r="J65" s="417"/>
      <c r="K65" s="417"/>
      <c r="L65" s="417"/>
      <c r="M65" s="417"/>
      <c r="N65" s="417"/>
      <c r="O65" s="417"/>
      <c r="T65" s="19">
        <v>43792</v>
      </c>
    </row>
    <row r="66" spans="3:20" x14ac:dyDescent="0.3">
      <c r="T66" s="19">
        <v>43822</v>
      </c>
    </row>
    <row r="67" spans="3:20" x14ac:dyDescent="0.3">
      <c r="T67" s="19">
        <v>43831</v>
      </c>
    </row>
    <row r="68" spans="3:20" x14ac:dyDescent="0.3">
      <c r="T68" s="19">
        <v>43843</v>
      </c>
    </row>
    <row r="69" spans="3:20" x14ac:dyDescent="0.3">
      <c r="T69" s="19">
        <v>43872</v>
      </c>
    </row>
    <row r="70" spans="3:20" x14ac:dyDescent="0.3">
      <c r="T70" s="19">
        <v>43885</v>
      </c>
    </row>
    <row r="71" spans="3:20" x14ac:dyDescent="0.3">
      <c r="T71" s="19">
        <v>43910</v>
      </c>
    </row>
    <row r="72" spans="3:20" x14ac:dyDescent="0.3">
      <c r="T72" s="19">
        <v>43950</v>
      </c>
    </row>
    <row r="73" spans="3:20" x14ac:dyDescent="0.3">
      <c r="T73" s="19">
        <v>43954</v>
      </c>
    </row>
    <row r="74" spans="3:20" x14ac:dyDescent="0.3">
      <c r="T74" s="19">
        <v>43955</v>
      </c>
    </row>
    <row r="75" spans="3:20" x14ac:dyDescent="0.3">
      <c r="T75" s="19">
        <v>43956</v>
      </c>
    </row>
    <row r="76" spans="3:20" x14ac:dyDescent="0.3">
      <c r="T76" s="19">
        <v>43957</v>
      </c>
    </row>
    <row r="77" spans="3:20" x14ac:dyDescent="0.3">
      <c r="T77" s="19">
        <v>44035</v>
      </c>
    </row>
    <row r="78" spans="3:20" x14ac:dyDescent="0.3">
      <c r="T78" s="19">
        <v>44036</v>
      </c>
    </row>
    <row r="79" spans="3:20" x14ac:dyDescent="0.3">
      <c r="T79" s="19">
        <v>44053</v>
      </c>
    </row>
    <row r="80" spans="3:20" x14ac:dyDescent="0.3">
      <c r="T80" s="19">
        <v>44095</v>
      </c>
    </row>
    <row r="81" spans="20:20" x14ac:dyDescent="0.3">
      <c r="T81" s="19">
        <v>44096</v>
      </c>
    </row>
    <row r="82" spans="20:20" x14ac:dyDescent="0.3">
      <c r="T82" s="19">
        <v>44138</v>
      </c>
    </row>
    <row r="83" spans="20:20" x14ac:dyDescent="0.3">
      <c r="T83" s="19">
        <v>44158</v>
      </c>
    </row>
    <row r="84" spans="20:20" x14ac:dyDescent="0.3">
      <c r="T84" s="19">
        <v>44197</v>
      </c>
    </row>
    <row r="85" spans="20:20" x14ac:dyDescent="0.3">
      <c r="T85" s="19">
        <v>44207</v>
      </c>
    </row>
    <row r="86" spans="20:20" x14ac:dyDescent="0.3">
      <c r="T86" s="19">
        <v>44238</v>
      </c>
    </row>
    <row r="87" spans="20:20" x14ac:dyDescent="0.3">
      <c r="T87" s="19">
        <v>44250</v>
      </c>
    </row>
    <row r="88" spans="20:20" x14ac:dyDescent="0.3">
      <c r="T88" s="19">
        <v>44275</v>
      </c>
    </row>
    <row r="89" spans="20:20" x14ac:dyDescent="0.3">
      <c r="T89" s="19">
        <v>44315</v>
      </c>
    </row>
    <row r="90" spans="20:20" x14ac:dyDescent="0.3">
      <c r="T90" s="19">
        <v>44319</v>
      </c>
    </row>
    <row r="91" spans="20:20" x14ac:dyDescent="0.3">
      <c r="T91" s="19">
        <v>44320</v>
      </c>
    </row>
    <row r="92" spans="20:20" x14ac:dyDescent="0.3">
      <c r="T92" s="19">
        <v>44321</v>
      </c>
    </row>
    <row r="93" spans="20:20" x14ac:dyDescent="0.3">
      <c r="T93" s="19">
        <v>44396</v>
      </c>
    </row>
    <row r="94" spans="20:20" x14ac:dyDescent="0.3">
      <c r="T94" s="19">
        <v>44419</v>
      </c>
    </row>
    <row r="95" spans="20:20" x14ac:dyDescent="0.3">
      <c r="T95" s="19">
        <v>44459</v>
      </c>
    </row>
    <row r="96" spans="20:20" x14ac:dyDescent="0.3">
      <c r="T96" s="19">
        <v>44462</v>
      </c>
    </row>
    <row r="97" spans="20:20" x14ac:dyDescent="0.3">
      <c r="T97" s="19">
        <v>44480</v>
      </c>
    </row>
    <row r="98" spans="20:20" x14ac:dyDescent="0.3">
      <c r="T98" s="19">
        <v>44503</v>
      </c>
    </row>
    <row r="99" spans="20:20" x14ac:dyDescent="0.3">
      <c r="T99" s="19">
        <v>44523</v>
      </c>
    </row>
    <row r="100" spans="20:20" x14ac:dyDescent="0.3">
      <c r="T100" s="19">
        <v>44562</v>
      </c>
    </row>
    <row r="101" spans="20:20" x14ac:dyDescent="0.3">
      <c r="T101" s="19">
        <v>44571</v>
      </c>
    </row>
    <row r="102" spans="20:20" x14ac:dyDescent="0.3">
      <c r="T102" s="19">
        <v>44603</v>
      </c>
    </row>
    <row r="103" spans="20:20" x14ac:dyDescent="0.3">
      <c r="T103" s="19">
        <v>44615</v>
      </c>
    </row>
    <row r="104" spans="20:20" x14ac:dyDescent="0.3">
      <c r="T104" s="19">
        <v>44641</v>
      </c>
    </row>
    <row r="105" spans="20:20" x14ac:dyDescent="0.3">
      <c r="T105" s="19">
        <v>44680</v>
      </c>
    </row>
    <row r="106" spans="20:20" x14ac:dyDescent="0.3">
      <c r="T106" s="19">
        <v>44684</v>
      </c>
    </row>
    <row r="107" spans="20:20" x14ac:dyDescent="0.3">
      <c r="T107" s="19">
        <v>44685</v>
      </c>
    </row>
    <row r="108" spans="20:20" x14ac:dyDescent="0.3">
      <c r="T108" s="19">
        <v>44686</v>
      </c>
    </row>
    <row r="109" spans="20:20" x14ac:dyDescent="0.3">
      <c r="T109" s="19">
        <v>44760</v>
      </c>
    </row>
    <row r="110" spans="20:20" x14ac:dyDescent="0.3">
      <c r="T110" s="19">
        <v>44784</v>
      </c>
    </row>
    <row r="111" spans="20:20" x14ac:dyDescent="0.3">
      <c r="T111" s="19">
        <v>44823</v>
      </c>
    </row>
    <row r="112" spans="20:20" x14ac:dyDescent="0.3">
      <c r="T112" s="19">
        <v>44827</v>
      </c>
    </row>
    <row r="113" spans="20:20" x14ac:dyDescent="0.3">
      <c r="T113" s="19">
        <v>44844</v>
      </c>
    </row>
    <row r="114" spans="20:20" x14ac:dyDescent="0.3">
      <c r="T114" s="19">
        <v>44868</v>
      </c>
    </row>
    <row r="115" spans="20:20" x14ac:dyDescent="0.3">
      <c r="T115" s="19">
        <v>44888</v>
      </c>
    </row>
    <row r="116" spans="20:20" x14ac:dyDescent="0.3">
      <c r="T116" s="19"/>
    </row>
  </sheetData>
  <sheetProtection algorithmName="SHA-512" hashValue="Rk7VTkkf5nD5dYKbaoTpzkph0oVU4UB2Afpry+ijLYnzISslolQaJu7BGbY/PiDQMvRcr1useoD6XMhwdLqhrA==" saltValue="PBLFpUptg6Is0WbqyyLhHw==" spinCount="100000" sheet="1" objects="1" scenarios="1"/>
  <mergeCells count="2">
    <mergeCell ref="A2:Q2"/>
    <mergeCell ref="C4:O65"/>
  </mergeCells>
  <phoneticPr fontId="1"/>
  <printOptions horizontalCentered="1"/>
  <pageMargins left="0.31496062992125984" right="0.31496062992125984" top="0.35433070866141736" bottom="0.35433070866141736" header="0.31496062992125984" footer="0.31496062992125984"/>
  <pageSetup paperSize="9" scale="79" orientation="portrait" r:id="rId1"/>
  <headerFooter>
    <oddFooter>&amp;C&amp;"Century,標準"&amp;[34</oddFooter>
  </headerFooter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V144"/>
  <sheetViews>
    <sheetView showGridLines="0" showWhiteSpace="0" view="pageBreakPreview" zoomScale="85" zoomScaleNormal="75" zoomScaleSheetLayoutView="85" workbookViewId="0">
      <selection activeCell="S3" sqref="S3"/>
    </sheetView>
  </sheetViews>
  <sheetFormatPr defaultColWidth="9" defaultRowHeight="13.5" x14ac:dyDescent="0.3"/>
  <cols>
    <col min="1" max="1" width="1.6640625" style="1" customWidth="1"/>
    <col min="2" max="2" width="1.41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5.4140625" style="1" customWidth="1"/>
    <col min="9" max="9" width="1.4140625" style="1" customWidth="1"/>
    <col min="10" max="10" width="2" style="11" customWidth="1"/>
    <col min="11" max="11" width="4.33203125" style="1" customWidth="1"/>
    <col min="12" max="12" width="2.1640625" style="1" customWidth="1"/>
    <col min="13" max="13" width="13.4140625" style="1" customWidth="1"/>
    <col min="14" max="14" width="5.4140625" style="1" customWidth="1"/>
    <col min="15" max="15" width="20.4140625" style="1" customWidth="1"/>
    <col min="16" max="16" width="5.4140625" style="11" customWidth="1"/>
    <col min="17" max="17" width="1.9140625" style="11" customWidth="1"/>
    <col min="18" max="18" width="0.75" style="1" customWidth="1"/>
    <col min="19" max="19" width="11.75" style="1" customWidth="1"/>
    <col min="20" max="20" width="0.6640625" style="17" customWidth="1"/>
    <col min="21" max="16384" width="9" style="1"/>
  </cols>
  <sheetData>
    <row r="1" spans="1:22" ht="22" x14ac:dyDescent="0.3">
      <c r="A1" s="425" t="s">
        <v>92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</row>
    <row r="2" spans="1:22" ht="27" customHeight="1" x14ac:dyDescent="0.3">
      <c r="C2" s="111" t="s">
        <v>55</v>
      </c>
      <c r="D2" s="6"/>
      <c r="F2" s="111"/>
      <c r="J2" s="1"/>
      <c r="K2" s="111" t="s">
        <v>123</v>
      </c>
      <c r="P2" s="1"/>
      <c r="Q2" s="1"/>
      <c r="R2" s="11"/>
      <c r="S2" s="11"/>
      <c r="T2" s="1"/>
      <c r="V2" s="17"/>
    </row>
    <row r="3" spans="1:22" ht="26.4" customHeight="1" thickBot="1" x14ac:dyDescent="0.35">
      <c r="C3" s="25" t="s">
        <v>2</v>
      </c>
      <c r="D3" s="25"/>
      <c r="K3" s="134" t="s">
        <v>1</v>
      </c>
      <c r="L3" s="134"/>
      <c r="M3" s="137"/>
      <c r="N3" s="137"/>
      <c r="O3" s="137"/>
      <c r="R3" s="11"/>
    </row>
    <row r="4" spans="1:22" ht="9" customHeight="1" thickTop="1" thickBot="1" x14ac:dyDescent="0.35">
      <c r="C4" s="25"/>
      <c r="D4" s="25"/>
      <c r="K4" s="9"/>
      <c r="L4" s="9"/>
      <c r="M4" s="11"/>
      <c r="N4" s="11"/>
      <c r="O4" s="11"/>
    </row>
    <row r="5" spans="1:22" ht="24.9" customHeight="1" thickBot="1" x14ac:dyDescent="0.35">
      <c r="A5" s="11"/>
      <c r="B5" s="142"/>
      <c r="C5" s="433" t="s">
        <v>96</v>
      </c>
      <c r="D5" s="433"/>
      <c r="E5" s="433"/>
      <c r="F5" s="433"/>
      <c r="G5" s="433"/>
      <c r="H5" s="144"/>
      <c r="I5" s="10"/>
      <c r="J5" s="165"/>
      <c r="K5" s="248" t="s">
        <v>54</v>
      </c>
      <c r="L5" s="248"/>
      <c r="M5" s="248"/>
      <c r="N5" s="248"/>
      <c r="O5" s="143"/>
      <c r="P5" s="166"/>
      <c r="Q5" s="10"/>
      <c r="R5" s="2"/>
      <c r="S5" s="2"/>
      <c r="T5" s="15"/>
    </row>
    <row r="6" spans="1:22" s="28" customFormat="1" ht="20" customHeight="1" x14ac:dyDescent="0.3">
      <c r="A6" s="129"/>
      <c r="B6" s="151"/>
      <c r="C6" s="184" t="s">
        <v>28</v>
      </c>
      <c r="D6" s="139"/>
      <c r="E6" s="139"/>
      <c r="F6" s="139"/>
      <c r="G6" s="140"/>
      <c r="H6" s="152"/>
      <c r="I6" s="29"/>
      <c r="J6" s="170"/>
      <c r="K6" s="184" t="s">
        <v>28</v>
      </c>
      <c r="L6" s="139"/>
      <c r="M6" s="139"/>
      <c r="N6" s="139"/>
      <c r="O6" s="140"/>
      <c r="P6" s="152"/>
      <c r="Q6" s="37"/>
      <c r="R6" s="30"/>
      <c r="S6" s="30"/>
      <c r="T6" s="31"/>
    </row>
    <row r="7" spans="1:22" ht="6" customHeight="1" x14ac:dyDescent="0.3">
      <c r="B7" s="145"/>
      <c r="C7" s="11"/>
      <c r="D7" s="11"/>
      <c r="E7" s="11"/>
      <c r="F7" s="11"/>
      <c r="G7" s="70"/>
      <c r="H7" s="175"/>
      <c r="I7" s="70"/>
      <c r="J7" s="145"/>
      <c r="K7" s="11"/>
      <c r="L7" s="11"/>
      <c r="M7" s="11"/>
      <c r="N7" s="11"/>
      <c r="O7" s="70"/>
      <c r="P7" s="158"/>
      <c r="T7" s="18"/>
    </row>
    <row r="8" spans="1:22" s="6" customFormat="1" ht="20.149999999999999" customHeight="1" x14ac:dyDescent="0.3">
      <c r="B8" s="146"/>
      <c r="C8" s="120"/>
      <c r="D8" s="229"/>
      <c r="E8" s="429">
        <f>DATE(2019,8,1)</f>
        <v>43678</v>
      </c>
      <c r="F8" s="430"/>
      <c r="G8" s="431"/>
      <c r="H8" s="196"/>
      <c r="I8" s="60"/>
      <c r="J8" s="167"/>
      <c r="K8" s="120"/>
      <c r="L8" s="218"/>
      <c r="M8" s="429">
        <v>44044</v>
      </c>
      <c r="N8" s="430"/>
      <c r="O8" s="431"/>
      <c r="P8" s="227"/>
      <c r="Q8" s="34"/>
      <c r="R8" s="5"/>
      <c r="S8" s="5"/>
      <c r="T8" s="23"/>
    </row>
    <row r="9" spans="1:22" s="20" customFormat="1" ht="20.149999999999999" customHeight="1" x14ac:dyDescent="0.3">
      <c r="B9" s="147"/>
      <c r="C9" s="120"/>
      <c r="D9" s="218"/>
      <c r="E9" s="222" t="s">
        <v>11</v>
      </c>
      <c r="F9" s="32" t="s">
        <v>20</v>
      </c>
      <c r="G9" s="223" t="s">
        <v>0</v>
      </c>
      <c r="H9" s="196"/>
      <c r="I9" s="60"/>
      <c r="J9" s="226"/>
      <c r="K9" s="120"/>
      <c r="L9" s="218"/>
      <c r="M9" s="222" t="s">
        <v>11</v>
      </c>
      <c r="N9" s="32" t="s">
        <v>20</v>
      </c>
      <c r="O9" s="223" t="s">
        <v>0</v>
      </c>
      <c r="P9" s="196"/>
      <c r="Q9" s="35"/>
      <c r="R9" s="21"/>
      <c r="S9" s="21"/>
      <c r="T9" s="22"/>
    </row>
    <row r="10" spans="1:22" s="8" customFormat="1" ht="16" x14ac:dyDescent="0.3">
      <c r="B10" s="149"/>
      <c r="C10" s="120"/>
      <c r="D10" s="221"/>
      <c r="E10" s="354">
        <f>E8</f>
        <v>43678</v>
      </c>
      <c r="F10" s="394"/>
      <c r="G10" s="355"/>
      <c r="H10" s="150"/>
      <c r="I10" s="141"/>
      <c r="J10" s="169"/>
      <c r="K10" s="120"/>
      <c r="L10" s="221"/>
      <c r="M10" s="354">
        <f>M8</f>
        <v>44044</v>
      </c>
      <c r="N10" s="394"/>
      <c r="O10" s="355"/>
      <c r="P10" s="157"/>
      <c r="Q10" s="36"/>
      <c r="R10" s="7"/>
      <c r="S10" s="7"/>
      <c r="T10" s="16">
        <v>42370</v>
      </c>
    </row>
    <row r="11" spans="1:22" s="8" customFormat="1" ht="16" x14ac:dyDescent="0.3">
      <c r="B11" s="149"/>
      <c r="C11" s="120"/>
      <c r="D11" s="221"/>
      <c r="E11" s="235">
        <f>E10+1</f>
        <v>43679</v>
      </c>
      <c r="F11" s="312"/>
      <c r="G11" s="225"/>
      <c r="H11" s="150"/>
      <c r="I11" s="141"/>
      <c r="J11" s="169"/>
      <c r="K11" s="120"/>
      <c r="L11" s="221"/>
      <c r="M11" s="235">
        <f>M10+1</f>
        <v>44045</v>
      </c>
      <c r="N11" s="312"/>
      <c r="O11" s="225"/>
      <c r="P11" s="157"/>
      <c r="Q11" s="36"/>
      <c r="R11" s="7"/>
      <c r="S11" s="7"/>
      <c r="T11" s="16">
        <v>42380</v>
      </c>
    </row>
    <row r="12" spans="1:22" s="8" customFormat="1" ht="16" x14ac:dyDescent="0.3">
      <c r="B12" s="149"/>
      <c r="C12" s="120"/>
      <c r="D12" s="221"/>
      <c r="E12" s="235">
        <f t="shared" ref="E12:E37" si="0">E11+1</f>
        <v>43680</v>
      </c>
      <c r="F12" s="312"/>
      <c r="G12" s="225"/>
      <c r="H12" s="150"/>
      <c r="I12" s="141"/>
      <c r="J12" s="169"/>
      <c r="K12" s="120"/>
      <c r="L12" s="221"/>
      <c r="M12" s="235">
        <f t="shared" ref="M12:M37" si="1">M11+1</f>
        <v>44046</v>
      </c>
      <c r="N12" s="312"/>
      <c r="O12" s="225"/>
      <c r="P12" s="157"/>
      <c r="Q12" s="36"/>
      <c r="R12" s="7"/>
      <c r="S12" s="7"/>
      <c r="T12" s="16">
        <v>42411</v>
      </c>
    </row>
    <row r="13" spans="1:22" s="8" customFormat="1" ht="16" x14ac:dyDescent="0.3">
      <c r="B13" s="149"/>
      <c r="C13" s="120"/>
      <c r="D13" s="221"/>
      <c r="E13" s="356">
        <f>E12+1</f>
        <v>43681</v>
      </c>
      <c r="F13" s="313"/>
      <c r="G13" s="357"/>
      <c r="H13" s="150"/>
      <c r="I13" s="141"/>
      <c r="J13" s="169"/>
      <c r="K13" s="120"/>
      <c r="L13" s="221"/>
      <c r="M13" s="235">
        <f>M12+1</f>
        <v>44047</v>
      </c>
      <c r="N13" s="312"/>
      <c r="O13" s="225"/>
      <c r="P13" s="157"/>
      <c r="Q13" s="36"/>
      <c r="R13" s="7"/>
      <c r="S13" s="7"/>
      <c r="T13" s="16">
        <v>42449</v>
      </c>
    </row>
    <row r="14" spans="1:22" s="8" customFormat="1" ht="16" x14ac:dyDescent="0.3">
      <c r="B14" s="149"/>
      <c r="C14" s="120"/>
      <c r="D14" s="221"/>
      <c r="E14" s="358">
        <f t="shared" si="0"/>
        <v>43682</v>
      </c>
      <c r="F14" s="314"/>
      <c r="G14" s="359"/>
      <c r="H14" s="150"/>
      <c r="I14" s="141"/>
      <c r="J14" s="169"/>
      <c r="K14" s="120"/>
      <c r="L14" s="221"/>
      <c r="M14" s="235">
        <f t="shared" si="1"/>
        <v>44048</v>
      </c>
      <c r="N14" s="312"/>
      <c r="O14" s="225"/>
      <c r="P14" s="157"/>
      <c r="Q14" s="36"/>
      <c r="R14" s="7"/>
      <c r="S14" s="7"/>
      <c r="T14" s="16">
        <v>42450</v>
      </c>
    </row>
    <row r="15" spans="1:22" s="8" customFormat="1" ht="16.5" thickBot="1" x14ac:dyDescent="0.35">
      <c r="B15" s="149"/>
      <c r="C15" s="120"/>
      <c r="D15" s="221"/>
      <c r="E15" s="361">
        <f t="shared" si="0"/>
        <v>43683</v>
      </c>
      <c r="F15" s="401"/>
      <c r="G15" s="362"/>
      <c r="H15" s="150"/>
      <c r="I15" s="141"/>
      <c r="J15" s="169"/>
      <c r="K15" s="120"/>
      <c r="L15" s="221"/>
      <c r="M15" s="356">
        <f t="shared" si="1"/>
        <v>44049</v>
      </c>
      <c r="N15" s="313"/>
      <c r="O15" s="357"/>
      <c r="P15" s="157"/>
      <c r="Q15" s="36"/>
      <c r="R15" s="7"/>
      <c r="S15" s="7"/>
      <c r="T15" s="16">
        <v>42489</v>
      </c>
    </row>
    <row r="16" spans="1:22" s="8" customFormat="1" ht="16.5" thickTop="1" x14ac:dyDescent="0.3">
      <c r="B16" s="149"/>
      <c r="C16" s="120"/>
      <c r="D16" s="221"/>
      <c r="E16" s="363">
        <f t="shared" si="0"/>
        <v>43684</v>
      </c>
      <c r="F16" s="402"/>
      <c r="G16" s="364"/>
      <c r="H16" s="150"/>
      <c r="I16" s="141"/>
      <c r="J16" s="169"/>
      <c r="K16" s="120"/>
      <c r="L16" s="221"/>
      <c r="M16" s="241">
        <f t="shared" si="1"/>
        <v>44050</v>
      </c>
      <c r="N16" s="300"/>
      <c r="O16" s="210"/>
      <c r="P16" s="157"/>
      <c r="Q16" s="36"/>
      <c r="R16" s="7"/>
      <c r="S16" s="7"/>
      <c r="T16" s="16">
        <v>42493</v>
      </c>
    </row>
    <row r="17" spans="2:20" s="8" customFormat="1" ht="16" x14ac:dyDescent="0.3">
      <c r="B17" s="149"/>
      <c r="C17" s="120"/>
      <c r="D17" s="221"/>
      <c r="E17" s="303">
        <f t="shared" si="0"/>
        <v>43685</v>
      </c>
      <c r="F17" s="360"/>
      <c r="G17" s="302"/>
      <c r="H17" s="150"/>
      <c r="I17" s="141"/>
      <c r="J17" s="169"/>
      <c r="K17" s="120"/>
      <c r="L17" s="221"/>
      <c r="M17" s="242">
        <f t="shared" si="1"/>
        <v>44051</v>
      </c>
      <c r="N17" s="130"/>
      <c r="O17" s="211"/>
      <c r="P17" s="157"/>
      <c r="Q17" s="36"/>
      <c r="R17" s="7"/>
      <c r="S17" s="7"/>
      <c r="T17" s="16">
        <v>42494</v>
      </c>
    </row>
    <row r="18" spans="2:20" s="8" customFormat="1" ht="16" x14ac:dyDescent="0.3">
      <c r="B18" s="149"/>
      <c r="C18" s="120"/>
      <c r="D18" s="221"/>
      <c r="E18" s="303">
        <f t="shared" si="0"/>
        <v>43686</v>
      </c>
      <c r="F18" s="360"/>
      <c r="G18" s="302"/>
      <c r="H18" s="150"/>
      <c r="I18" s="141"/>
      <c r="J18" s="169"/>
      <c r="K18" s="120"/>
      <c r="L18" s="221"/>
      <c r="M18" s="242">
        <f t="shared" si="1"/>
        <v>44052</v>
      </c>
      <c r="N18" s="130"/>
      <c r="O18" s="211"/>
      <c r="P18" s="157"/>
      <c r="Q18" s="36"/>
      <c r="R18" s="7"/>
      <c r="S18" s="7"/>
      <c r="T18" s="16">
        <v>42495</v>
      </c>
    </row>
    <row r="19" spans="2:20" s="8" customFormat="1" ht="16" x14ac:dyDescent="0.3">
      <c r="B19" s="149"/>
      <c r="C19" s="120"/>
      <c r="D19" s="221"/>
      <c r="E19" s="303">
        <f t="shared" si="0"/>
        <v>43687</v>
      </c>
      <c r="F19" s="360"/>
      <c r="G19" s="302"/>
      <c r="H19" s="150"/>
      <c r="I19" s="141"/>
      <c r="J19" s="169"/>
      <c r="K19" s="120"/>
      <c r="L19" s="221"/>
      <c r="M19" s="242">
        <f t="shared" si="1"/>
        <v>44053</v>
      </c>
      <c r="N19" s="130"/>
      <c r="O19" s="211"/>
      <c r="P19" s="157"/>
      <c r="Q19" s="36"/>
      <c r="R19" s="7"/>
      <c r="S19" s="7"/>
      <c r="T19" s="16">
        <v>42569</v>
      </c>
    </row>
    <row r="20" spans="2:20" s="8" customFormat="1" ht="16" x14ac:dyDescent="0.3">
      <c r="B20" s="149"/>
      <c r="C20" s="120"/>
      <c r="D20" s="221"/>
      <c r="E20" s="353">
        <f t="shared" si="0"/>
        <v>43688</v>
      </c>
      <c r="F20" s="403"/>
      <c r="G20" s="304"/>
      <c r="H20" s="150"/>
      <c r="I20" s="141"/>
      <c r="J20" s="169"/>
      <c r="K20" s="120"/>
      <c r="L20" s="221"/>
      <c r="M20" s="310">
        <f t="shared" si="1"/>
        <v>44054</v>
      </c>
      <c r="N20" s="406"/>
      <c r="O20" s="311"/>
      <c r="P20" s="157"/>
      <c r="Q20" s="36"/>
      <c r="R20" s="7"/>
      <c r="S20" s="7"/>
      <c r="T20" s="16">
        <v>42632</v>
      </c>
    </row>
    <row r="21" spans="2:20" s="8" customFormat="1" ht="16" x14ac:dyDescent="0.3">
      <c r="B21" s="149"/>
      <c r="C21" s="120"/>
      <c r="D21" s="221"/>
      <c r="E21" s="309">
        <f t="shared" si="0"/>
        <v>43689</v>
      </c>
      <c r="F21" s="322"/>
      <c r="G21" s="306"/>
      <c r="H21" s="150"/>
      <c r="I21" s="141"/>
      <c r="J21" s="169"/>
      <c r="K21" s="120"/>
      <c r="L21" s="221"/>
      <c r="M21" s="309">
        <f t="shared" si="1"/>
        <v>44055</v>
      </c>
      <c r="N21" s="322"/>
      <c r="O21" s="306"/>
      <c r="P21" s="157"/>
      <c r="Q21" s="36"/>
      <c r="R21" s="7"/>
      <c r="S21" s="7"/>
      <c r="T21" s="16">
        <v>42635</v>
      </c>
    </row>
    <row r="22" spans="2:20" s="8" customFormat="1" ht="16" x14ac:dyDescent="0.3">
      <c r="B22" s="149"/>
      <c r="C22" s="120"/>
      <c r="D22" s="221"/>
      <c r="E22" s="242">
        <f t="shared" si="0"/>
        <v>43690</v>
      </c>
      <c r="F22" s="316"/>
      <c r="G22" s="211"/>
      <c r="H22" s="150"/>
      <c r="I22" s="141"/>
      <c r="J22" s="169"/>
      <c r="K22" s="120"/>
      <c r="L22" s="221"/>
      <c r="M22" s="242">
        <f t="shared" si="1"/>
        <v>44056</v>
      </c>
      <c r="N22" s="316"/>
      <c r="O22" s="211"/>
      <c r="P22" s="157"/>
      <c r="Q22" s="36"/>
      <c r="R22" s="7"/>
      <c r="S22" s="7"/>
      <c r="T22" s="16">
        <v>42653</v>
      </c>
    </row>
    <row r="23" spans="2:20" s="8" customFormat="1" ht="16" x14ac:dyDescent="0.3">
      <c r="B23" s="149"/>
      <c r="C23" s="120"/>
      <c r="D23" s="221"/>
      <c r="E23" s="310">
        <f t="shared" si="0"/>
        <v>43691</v>
      </c>
      <c r="F23" s="404"/>
      <c r="G23" s="311"/>
      <c r="H23" s="150"/>
      <c r="I23" s="141"/>
      <c r="J23" s="169"/>
      <c r="K23" s="120"/>
      <c r="L23" s="221"/>
      <c r="M23" s="310">
        <f t="shared" si="1"/>
        <v>44057</v>
      </c>
      <c r="N23" s="404"/>
      <c r="O23" s="311"/>
      <c r="P23" s="157"/>
      <c r="Q23" s="36"/>
      <c r="R23" s="7"/>
      <c r="S23" s="7"/>
      <c r="T23" s="16">
        <v>42677</v>
      </c>
    </row>
    <row r="24" spans="2:20" s="8" customFormat="1" ht="16" x14ac:dyDescent="0.3">
      <c r="B24" s="149"/>
      <c r="C24" s="120"/>
      <c r="D24" s="221"/>
      <c r="E24" s="242">
        <f t="shared" si="0"/>
        <v>43692</v>
      </c>
      <c r="F24" s="316"/>
      <c r="G24" s="211"/>
      <c r="H24" s="150"/>
      <c r="I24" s="141"/>
      <c r="J24" s="169"/>
      <c r="K24" s="120"/>
      <c r="L24" s="221"/>
      <c r="M24" s="365">
        <f t="shared" si="1"/>
        <v>44058</v>
      </c>
      <c r="N24" s="317"/>
      <c r="O24" s="366"/>
      <c r="P24" s="157"/>
      <c r="Q24" s="36"/>
      <c r="R24" s="7"/>
      <c r="S24" s="7"/>
      <c r="T24" s="16">
        <v>42697</v>
      </c>
    </row>
    <row r="25" spans="2:20" s="8" customFormat="1" ht="16" x14ac:dyDescent="0.3">
      <c r="B25" s="149"/>
      <c r="C25" s="120"/>
      <c r="D25" s="221"/>
      <c r="E25" s="242">
        <f>E24+1</f>
        <v>43693</v>
      </c>
      <c r="F25" s="316"/>
      <c r="G25" s="211"/>
      <c r="H25" s="150"/>
      <c r="I25" s="141"/>
      <c r="J25" s="169"/>
      <c r="K25" s="120"/>
      <c r="L25" s="221"/>
      <c r="M25" s="242">
        <f t="shared" si="1"/>
        <v>44059</v>
      </c>
      <c r="N25" s="316"/>
      <c r="O25" s="211"/>
      <c r="P25" s="157"/>
      <c r="Q25" s="36"/>
      <c r="R25" s="7"/>
      <c r="S25" s="7"/>
      <c r="T25" s="16">
        <v>42727</v>
      </c>
    </row>
    <row r="26" spans="2:20" s="8" customFormat="1" ht="16" x14ac:dyDescent="0.3">
      <c r="B26" s="149"/>
      <c r="C26" s="120"/>
      <c r="D26" s="221"/>
      <c r="E26" s="242">
        <f>E25+1</f>
        <v>43694</v>
      </c>
      <c r="F26" s="316"/>
      <c r="G26" s="211"/>
      <c r="H26" s="150"/>
      <c r="I26" s="141"/>
      <c r="J26" s="169"/>
      <c r="K26" s="120"/>
      <c r="L26" s="221"/>
      <c r="M26" s="242">
        <f t="shared" si="1"/>
        <v>44060</v>
      </c>
      <c r="N26" s="316"/>
      <c r="O26" s="211"/>
      <c r="P26" s="157"/>
      <c r="Q26" s="36"/>
      <c r="R26" s="7"/>
      <c r="S26" s="7"/>
      <c r="T26" s="18">
        <v>42736</v>
      </c>
    </row>
    <row r="27" spans="2:20" s="8" customFormat="1" ht="16" x14ac:dyDescent="0.3">
      <c r="B27" s="149"/>
      <c r="C27" s="120"/>
      <c r="D27" s="221"/>
      <c r="E27" s="242">
        <f t="shared" si="0"/>
        <v>43695</v>
      </c>
      <c r="F27" s="316"/>
      <c r="G27" s="211"/>
      <c r="H27" s="150"/>
      <c r="I27" s="141"/>
      <c r="J27" s="169"/>
      <c r="K27" s="120"/>
      <c r="L27" s="221"/>
      <c r="M27" s="242">
        <f t="shared" si="1"/>
        <v>44061</v>
      </c>
      <c r="N27" s="316"/>
      <c r="O27" s="211"/>
      <c r="P27" s="157"/>
      <c r="Q27" s="36"/>
      <c r="R27" s="7"/>
      <c r="S27" s="7"/>
      <c r="T27" s="18">
        <v>42744</v>
      </c>
    </row>
    <row r="28" spans="2:20" s="8" customFormat="1" ht="16.5" thickBot="1" x14ac:dyDescent="0.35">
      <c r="B28" s="149"/>
      <c r="C28" s="120"/>
      <c r="D28" s="221"/>
      <c r="E28" s="321">
        <f t="shared" si="0"/>
        <v>43696</v>
      </c>
      <c r="F28" s="378"/>
      <c r="G28" s="301"/>
      <c r="H28" s="150"/>
      <c r="I28" s="141"/>
      <c r="J28" s="169"/>
      <c r="K28" s="120"/>
      <c r="L28" s="221"/>
      <c r="M28" s="321">
        <f t="shared" si="1"/>
        <v>44062</v>
      </c>
      <c r="N28" s="378"/>
      <c r="O28" s="301"/>
      <c r="P28" s="157"/>
      <c r="Q28" s="36"/>
      <c r="R28" s="7"/>
      <c r="S28" s="7"/>
      <c r="T28" s="18">
        <v>42777</v>
      </c>
    </row>
    <row r="29" spans="2:20" s="8" customFormat="1" ht="16.5" thickTop="1" x14ac:dyDescent="0.3">
      <c r="B29" s="149"/>
      <c r="C29" s="120"/>
      <c r="D29" s="221"/>
      <c r="E29" s="368">
        <f t="shared" si="0"/>
        <v>43697</v>
      </c>
      <c r="F29" s="405"/>
      <c r="G29" s="369"/>
      <c r="H29" s="150"/>
      <c r="I29" s="141"/>
      <c r="J29" s="169"/>
      <c r="K29" s="120"/>
      <c r="L29" s="221"/>
      <c r="M29" s="368">
        <f t="shared" si="1"/>
        <v>44063</v>
      </c>
      <c r="N29" s="405"/>
      <c r="O29" s="369"/>
      <c r="P29" s="157"/>
      <c r="Q29" s="36"/>
      <c r="R29" s="7"/>
      <c r="S29" s="7"/>
      <c r="T29" s="18">
        <v>42814</v>
      </c>
    </row>
    <row r="30" spans="2:20" s="8" customFormat="1" ht="16" x14ac:dyDescent="0.3">
      <c r="B30" s="149"/>
      <c r="C30" s="120"/>
      <c r="D30" s="221"/>
      <c r="E30" s="307">
        <f t="shared" si="0"/>
        <v>43698</v>
      </c>
      <c r="F30" s="131"/>
      <c r="G30" s="308"/>
      <c r="H30" s="150"/>
      <c r="I30" s="141"/>
      <c r="J30" s="169"/>
      <c r="K30" s="120"/>
      <c r="L30" s="221"/>
      <c r="M30" s="307">
        <f t="shared" si="1"/>
        <v>44064</v>
      </c>
      <c r="N30" s="131"/>
      <c r="O30" s="308"/>
      <c r="P30" s="157"/>
      <c r="Q30" s="36"/>
      <c r="R30" s="7"/>
      <c r="S30" s="7"/>
      <c r="T30" s="18">
        <v>42854</v>
      </c>
    </row>
    <row r="31" spans="2:20" s="8" customFormat="1" ht="16" x14ac:dyDescent="0.3">
      <c r="B31" s="149"/>
      <c r="C31" s="120"/>
      <c r="D31" s="221"/>
      <c r="E31" s="235">
        <f t="shared" si="0"/>
        <v>43699</v>
      </c>
      <c r="F31" s="132"/>
      <c r="G31" s="225"/>
      <c r="H31" s="150"/>
      <c r="I31" s="141"/>
      <c r="J31" s="169"/>
      <c r="K31" s="120"/>
      <c r="L31" s="221"/>
      <c r="M31" s="235">
        <f t="shared" si="1"/>
        <v>44065</v>
      </c>
      <c r="N31" s="132"/>
      <c r="O31" s="225"/>
      <c r="P31" s="157"/>
      <c r="Q31" s="36"/>
      <c r="R31" s="7"/>
      <c r="S31" s="7"/>
      <c r="T31" s="18">
        <v>42858</v>
      </c>
    </row>
    <row r="32" spans="2:20" s="8" customFormat="1" ht="16" x14ac:dyDescent="0.3">
      <c r="B32" s="149"/>
      <c r="C32" s="120"/>
      <c r="D32" s="221"/>
      <c r="E32" s="235">
        <f t="shared" si="0"/>
        <v>43700</v>
      </c>
      <c r="F32" s="132"/>
      <c r="G32" s="225"/>
      <c r="H32" s="150"/>
      <c r="I32" s="141"/>
      <c r="J32" s="169"/>
      <c r="K32" s="120"/>
      <c r="L32" s="221"/>
      <c r="M32" s="235">
        <f t="shared" si="1"/>
        <v>44066</v>
      </c>
      <c r="N32" s="132"/>
      <c r="O32" s="225"/>
      <c r="P32" s="157"/>
      <c r="Q32" s="36"/>
      <c r="R32" s="7"/>
      <c r="S32" s="7"/>
      <c r="T32" s="18">
        <v>42859</v>
      </c>
    </row>
    <row r="33" spans="1:20" s="8" customFormat="1" ht="16" x14ac:dyDescent="0.3">
      <c r="B33" s="149"/>
      <c r="C33" s="120"/>
      <c r="D33" s="221"/>
      <c r="E33" s="235">
        <f t="shared" si="0"/>
        <v>43701</v>
      </c>
      <c r="F33" s="132"/>
      <c r="G33" s="225"/>
      <c r="H33" s="150"/>
      <c r="I33" s="141"/>
      <c r="J33" s="169"/>
      <c r="K33" s="120"/>
      <c r="L33" s="221"/>
      <c r="M33" s="235">
        <f t="shared" si="1"/>
        <v>44067</v>
      </c>
      <c r="N33" s="132"/>
      <c r="O33" s="225"/>
      <c r="P33" s="157"/>
      <c r="Q33" s="36"/>
      <c r="R33" s="7"/>
      <c r="S33" s="7"/>
      <c r="T33" s="18">
        <v>42860</v>
      </c>
    </row>
    <row r="34" spans="1:20" s="8" customFormat="1" ht="16" x14ac:dyDescent="0.3">
      <c r="B34" s="149"/>
      <c r="C34" s="120"/>
      <c r="D34" s="221"/>
      <c r="E34" s="235">
        <f t="shared" si="0"/>
        <v>43702</v>
      </c>
      <c r="F34" s="132"/>
      <c r="G34" s="225"/>
      <c r="H34" s="150"/>
      <c r="I34" s="141"/>
      <c r="J34" s="169"/>
      <c r="K34" s="120"/>
      <c r="L34" s="221"/>
      <c r="M34" s="235">
        <f t="shared" si="1"/>
        <v>44068</v>
      </c>
      <c r="N34" s="132"/>
      <c r="O34" s="225"/>
      <c r="P34" s="157"/>
      <c r="Q34" s="36"/>
      <c r="R34" s="7"/>
      <c r="S34" s="7"/>
      <c r="T34" s="18">
        <v>42933</v>
      </c>
    </row>
    <row r="35" spans="1:20" s="8" customFormat="1" ht="16" x14ac:dyDescent="0.3">
      <c r="B35" s="149"/>
      <c r="C35" s="120"/>
      <c r="D35" s="221"/>
      <c r="E35" s="235">
        <f t="shared" si="0"/>
        <v>43703</v>
      </c>
      <c r="F35" s="132"/>
      <c r="G35" s="225"/>
      <c r="H35" s="150"/>
      <c r="I35" s="141"/>
      <c r="J35" s="169"/>
      <c r="K35" s="120"/>
      <c r="L35" s="221"/>
      <c r="M35" s="235">
        <f t="shared" si="1"/>
        <v>44069</v>
      </c>
      <c r="N35" s="132"/>
      <c r="O35" s="225"/>
      <c r="P35" s="157"/>
      <c r="Q35" s="36"/>
      <c r="R35" s="7"/>
      <c r="S35" s="7"/>
      <c r="T35" s="18">
        <v>42958</v>
      </c>
    </row>
    <row r="36" spans="1:20" s="8" customFormat="1" ht="16" x14ac:dyDescent="0.3">
      <c r="B36" s="149"/>
      <c r="C36" s="120"/>
      <c r="D36" s="221"/>
      <c r="E36" s="235">
        <f t="shared" si="0"/>
        <v>43704</v>
      </c>
      <c r="F36" s="132"/>
      <c r="G36" s="225"/>
      <c r="H36" s="150"/>
      <c r="I36" s="141"/>
      <c r="J36" s="169"/>
      <c r="K36" s="120"/>
      <c r="L36" s="221"/>
      <c r="M36" s="235">
        <f t="shared" si="1"/>
        <v>44070</v>
      </c>
      <c r="N36" s="132"/>
      <c r="O36" s="225"/>
      <c r="P36" s="157"/>
      <c r="Q36" s="36"/>
      <c r="R36" s="7"/>
      <c r="S36" s="7"/>
      <c r="T36" s="18">
        <v>42996</v>
      </c>
    </row>
    <row r="37" spans="1:20" s="8" customFormat="1" ht="16" x14ac:dyDescent="0.3">
      <c r="B37" s="149"/>
      <c r="C37" s="120"/>
      <c r="D37" s="221"/>
      <c r="E37" s="235">
        <f t="shared" si="0"/>
        <v>43705</v>
      </c>
      <c r="F37" s="133"/>
      <c r="G37" s="225"/>
      <c r="H37" s="150"/>
      <c r="I37" s="141"/>
      <c r="J37" s="169"/>
      <c r="K37" s="120"/>
      <c r="L37" s="221"/>
      <c r="M37" s="235">
        <f t="shared" si="1"/>
        <v>44071</v>
      </c>
      <c r="N37" s="133"/>
      <c r="O37" s="225"/>
      <c r="P37" s="157"/>
      <c r="Q37" s="36"/>
      <c r="R37" s="7"/>
      <c r="S37" s="7"/>
      <c r="T37" s="18">
        <v>43001</v>
      </c>
    </row>
    <row r="38" spans="1:20" s="8" customFormat="1" ht="16" x14ac:dyDescent="0.3">
      <c r="B38" s="149"/>
      <c r="C38" s="120"/>
      <c r="D38" s="221"/>
      <c r="E38" s="235">
        <f>IF(E37="","",IF(DAY(E37+1)=1,"",E37+1))</f>
        <v>43706</v>
      </c>
      <c r="F38" s="133"/>
      <c r="G38" s="225"/>
      <c r="H38" s="150"/>
      <c r="I38" s="141"/>
      <c r="J38" s="169"/>
      <c r="K38" s="120"/>
      <c r="L38" s="221"/>
      <c r="M38" s="235">
        <f>IF(M37="","",IF(DAY(M37+1)=1,"",M37+1))</f>
        <v>44072</v>
      </c>
      <c r="N38" s="133"/>
      <c r="O38" s="225"/>
      <c r="P38" s="157"/>
      <c r="Q38" s="36"/>
      <c r="R38" s="7"/>
      <c r="S38" s="7"/>
      <c r="T38" s="18">
        <v>43017</v>
      </c>
    </row>
    <row r="39" spans="1:20" s="8" customFormat="1" ht="16" x14ac:dyDescent="0.3">
      <c r="B39" s="149"/>
      <c r="C39" s="120"/>
      <c r="D39" s="221"/>
      <c r="E39" s="235">
        <f t="shared" ref="E39:E40" si="2">IF(E38="","",IF(DAY(E38+1)=1,"",E38+1))</f>
        <v>43707</v>
      </c>
      <c r="F39" s="133"/>
      <c r="G39" s="225"/>
      <c r="H39" s="150"/>
      <c r="I39" s="141"/>
      <c r="J39" s="169"/>
      <c r="K39" s="120"/>
      <c r="L39" s="221"/>
      <c r="M39" s="235">
        <f t="shared" ref="M39:M40" si="3">IF(M38="","",IF(DAY(M38+1)=1,"",M38+1))</f>
        <v>44073</v>
      </c>
      <c r="N39" s="133"/>
      <c r="O39" s="225"/>
      <c r="P39" s="157"/>
      <c r="Q39" s="36"/>
      <c r="R39" s="7"/>
      <c r="S39" s="7"/>
      <c r="T39" s="18"/>
    </row>
    <row r="40" spans="1:20" s="8" customFormat="1" ht="16" x14ac:dyDescent="0.3">
      <c r="B40" s="149"/>
      <c r="C40" s="120"/>
      <c r="D40" s="221"/>
      <c r="E40" s="235">
        <f t="shared" si="2"/>
        <v>43708</v>
      </c>
      <c r="F40" s="133"/>
      <c r="G40" s="225"/>
      <c r="H40" s="150"/>
      <c r="I40" s="141"/>
      <c r="J40" s="169"/>
      <c r="K40" s="120"/>
      <c r="L40" s="221"/>
      <c r="M40" s="235">
        <f t="shared" si="3"/>
        <v>44074</v>
      </c>
      <c r="N40" s="133"/>
      <c r="O40" s="225"/>
      <c r="P40" s="157"/>
      <c r="Q40" s="36"/>
      <c r="R40" s="7"/>
      <c r="S40" s="7"/>
      <c r="T40" s="18">
        <v>43042</v>
      </c>
    </row>
    <row r="41" spans="1:20" ht="9" customHeight="1" thickBot="1" x14ac:dyDescent="0.35">
      <c r="A41" s="11"/>
      <c r="B41" s="185"/>
      <c r="C41" s="186" t="e">
        <f>+DATE(C5,4,1)</f>
        <v>#VALUE!</v>
      </c>
      <c r="D41" s="186"/>
      <c r="E41" s="187"/>
      <c r="F41" s="187"/>
      <c r="G41" s="187"/>
      <c r="H41" s="188"/>
      <c r="I41" s="179"/>
      <c r="J41" s="189"/>
      <c r="K41" s="186" t="e">
        <f>+DATE(K5,4,1)</f>
        <v>#VALUE!</v>
      </c>
      <c r="L41" s="186"/>
      <c r="M41" s="190"/>
      <c r="N41" s="190"/>
      <c r="O41" s="191"/>
      <c r="P41" s="192"/>
      <c r="Q41" s="10"/>
      <c r="R41" s="2"/>
      <c r="S41" s="2"/>
      <c r="T41" s="15"/>
    </row>
    <row r="42" spans="1:20" s="28" customFormat="1" x14ac:dyDescent="0.3">
      <c r="A42" s="129"/>
      <c r="B42" s="155"/>
      <c r="C42" s="182" t="s">
        <v>27</v>
      </c>
      <c r="D42" s="12"/>
      <c r="E42" s="12"/>
      <c r="F42" s="12"/>
      <c r="G42" s="29"/>
      <c r="H42" s="156"/>
      <c r="I42" s="29"/>
      <c r="J42" s="173"/>
      <c r="K42" s="182" t="s">
        <v>27</v>
      </c>
      <c r="L42" s="12"/>
      <c r="M42" s="12"/>
      <c r="N42" s="12"/>
      <c r="O42" s="29"/>
      <c r="P42" s="156"/>
      <c r="Q42" s="37"/>
      <c r="R42" s="30"/>
      <c r="S42" s="30"/>
      <c r="T42" s="31"/>
    </row>
    <row r="43" spans="1:20" ht="8.5" customHeight="1" x14ac:dyDescent="0.3">
      <c r="B43" s="193"/>
      <c r="H43" s="194"/>
      <c r="J43" s="193"/>
      <c r="P43" s="194"/>
      <c r="T43" s="18">
        <v>43220</v>
      </c>
    </row>
    <row r="44" spans="1:20" s="8" customFormat="1" ht="15" x14ac:dyDescent="0.3">
      <c r="B44" s="149"/>
      <c r="C44" s="177" t="s">
        <v>4</v>
      </c>
      <c r="D44" s="12"/>
      <c r="E44" s="12"/>
      <c r="F44" s="12"/>
      <c r="G44" s="29"/>
      <c r="H44" s="156"/>
      <c r="I44" s="29"/>
      <c r="J44" s="173"/>
      <c r="K44" s="177" t="s">
        <v>5</v>
      </c>
      <c r="L44" s="12"/>
      <c r="M44" s="12"/>
      <c r="N44" s="12"/>
      <c r="O44" s="29"/>
      <c r="P44" s="156"/>
      <c r="Q44" s="36"/>
      <c r="R44" s="7"/>
      <c r="S44" s="7"/>
      <c r="T44" s="18"/>
    </row>
    <row r="45" spans="1:20" x14ac:dyDescent="0.3">
      <c r="B45" s="145"/>
      <c r="C45" s="11" t="s">
        <v>94</v>
      </c>
      <c r="D45" s="11"/>
      <c r="E45" s="11"/>
      <c r="F45" s="11"/>
      <c r="G45" s="26"/>
      <c r="H45" s="153"/>
      <c r="I45" s="26"/>
      <c r="J45" s="171"/>
      <c r="K45" s="11" t="s">
        <v>95</v>
      </c>
      <c r="L45" s="11"/>
      <c r="M45" s="13"/>
      <c r="N45" s="13"/>
      <c r="O45" s="27"/>
      <c r="P45" s="172"/>
      <c r="T45" s="18">
        <v>43092</v>
      </c>
    </row>
    <row r="46" spans="1:20" s="28" customFormat="1" ht="14" thickBot="1" x14ac:dyDescent="0.35">
      <c r="B46" s="155"/>
      <c r="C46" s="138" t="s">
        <v>43</v>
      </c>
      <c r="D46" s="12"/>
      <c r="E46" s="12"/>
      <c r="F46" s="12"/>
      <c r="G46" s="29"/>
      <c r="H46" s="156"/>
      <c r="I46" s="29"/>
      <c r="J46" s="173"/>
      <c r="K46" s="138" t="s">
        <v>44</v>
      </c>
      <c r="L46" s="12"/>
      <c r="M46" s="12"/>
      <c r="N46" s="12"/>
      <c r="O46" s="29"/>
      <c r="P46" s="156"/>
      <c r="Q46" s="37"/>
      <c r="R46" s="30"/>
      <c r="S46" s="30"/>
      <c r="T46" s="31"/>
    </row>
    <row r="47" spans="1:20" s="8" customFormat="1" ht="15.5" thickBot="1" x14ac:dyDescent="0.35">
      <c r="B47" s="149"/>
      <c r="C47" s="228"/>
      <c r="D47" s="228"/>
      <c r="E47" s="420" t="s">
        <v>37</v>
      </c>
      <c r="F47" s="421"/>
      <c r="G47" s="208">
        <f>SUM(G10:G40)</f>
        <v>0</v>
      </c>
      <c r="H47" s="150"/>
      <c r="I47" s="141"/>
      <c r="J47" s="169"/>
      <c r="K47" s="432"/>
      <c r="L47" s="432"/>
      <c r="M47" s="427" t="s">
        <v>33</v>
      </c>
      <c r="N47" s="428"/>
      <c r="O47" s="208">
        <f>SUM(O10:O40)</f>
        <v>0</v>
      </c>
      <c r="P47" s="157"/>
      <c r="Q47" s="36"/>
      <c r="R47" s="7"/>
      <c r="S47" s="7"/>
      <c r="T47" s="18">
        <v>43062</v>
      </c>
    </row>
    <row r="48" spans="1:20" s="8" customFormat="1" x14ac:dyDescent="0.3">
      <c r="B48" s="149"/>
      <c r="C48" s="219"/>
      <c r="D48" s="219"/>
      <c r="E48" s="418" t="s">
        <v>3</v>
      </c>
      <c r="F48" s="419"/>
      <c r="G48" s="183">
        <f>31-G49</f>
        <v>31</v>
      </c>
      <c r="H48" s="154"/>
      <c r="I48" s="61"/>
      <c r="J48" s="173"/>
      <c r="K48" s="426"/>
      <c r="L48" s="426"/>
      <c r="M48" s="418" t="s">
        <v>3</v>
      </c>
      <c r="N48" s="419"/>
      <c r="O48" s="183">
        <f>31-O49</f>
        <v>31</v>
      </c>
      <c r="P48" s="156"/>
      <c r="Q48" s="36"/>
      <c r="R48" s="7"/>
      <c r="S48" s="7"/>
      <c r="T48" s="18"/>
    </row>
    <row r="49" spans="2:20" s="8" customFormat="1" x14ac:dyDescent="0.3">
      <c r="B49" s="149"/>
      <c r="C49" s="219"/>
      <c r="D49" s="219"/>
      <c r="E49" s="418" t="s">
        <v>32</v>
      </c>
      <c r="F49" s="419"/>
      <c r="G49" s="40">
        <f>COUNTIF(F10:F40,"○")</f>
        <v>0</v>
      </c>
      <c r="H49" s="154"/>
      <c r="I49" s="61"/>
      <c r="J49" s="173"/>
      <c r="K49" s="426"/>
      <c r="L49" s="426"/>
      <c r="M49" s="418" t="s">
        <v>32</v>
      </c>
      <c r="N49" s="419"/>
      <c r="O49" s="40">
        <f>COUNTIF(N10:N40,"○")</f>
        <v>0</v>
      </c>
      <c r="P49" s="156"/>
      <c r="Q49" s="36"/>
      <c r="R49" s="7"/>
      <c r="S49" s="7"/>
      <c r="T49" s="18"/>
    </row>
    <row r="50" spans="2:20" x14ac:dyDescent="0.3">
      <c r="B50" s="145"/>
      <c r="C50" s="422" t="s">
        <v>38</v>
      </c>
      <c r="D50" s="423"/>
      <c r="E50" s="423"/>
      <c r="F50" s="424"/>
      <c r="G50" s="209">
        <f>ROUNDUP(G47/G48,0)</f>
        <v>0</v>
      </c>
      <c r="H50" s="157"/>
      <c r="I50" s="39"/>
      <c r="J50" s="145"/>
      <c r="K50" s="422" t="s">
        <v>39</v>
      </c>
      <c r="L50" s="423"/>
      <c r="M50" s="423"/>
      <c r="N50" s="424"/>
      <c r="O50" s="214">
        <f>ROUNDUP(O47/O48,0)</f>
        <v>0</v>
      </c>
      <c r="P50" s="158"/>
      <c r="T50" s="18">
        <v>43108</v>
      </c>
    </row>
    <row r="51" spans="2:20" ht="16" x14ac:dyDescent="0.3">
      <c r="B51" s="145"/>
      <c r="C51" s="422" t="s">
        <v>36</v>
      </c>
      <c r="D51" s="423"/>
      <c r="E51" s="423"/>
      <c r="F51" s="424"/>
      <c r="G51" s="213">
        <f>ROUNDUP((+G50*0.3),-3)</f>
        <v>0</v>
      </c>
      <c r="H51" s="157"/>
      <c r="I51" s="39"/>
      <c r="J51" s="145"/>
      <c r="K51" s="422" t="s">
        <v>36</v>
      </c>
      <c r="L51" s="423"/>
      <c r="M51" s="423"/>
      <c r="N51" s="423"/>
      <c r="O51" s="213">
        <f>ROUNDUP((+O50*0.3),-3)</f>
        <v>0</v>
      </c>
      <c r="P51" s="158"/>
      <c r="T51" s="18"/>
    </row>
    <row r="52" spans="2:20" ht="14" thickBot="1" x14ac:dyDescent="0.35">
      <c r="B52" s="237"/>
      <c r="C52" s="42"/>
      <c r="D52" s="11"/>
      <c r="E52" s="11"/>
      <c r="F52" s="11"/>
      <c r="G52" s="70" t="s">
        <v>9</v>
      </c>
      <c r="H52" s="238"/>
      <c r="I52" s="39"/>
      <c r="J52" s="237"/>
      <c r="K52" s="11"/>
      <c r="L52" s="11"/>
      <c r="M52" s="11"/>
      <c r="N52" s="11"/>
      <c r="O52" s="70" t="s">
        <v>9</v>
      </c>
      <c r="P52" s="239"/>
      <c r="T52" s="18">
        <v>43142</v>
      </c>
    </row>
    <row r="53" spans="2:20" ht="15" x14ac:dyDescent="0.3">
      <c r="B53" s="145"/>
      <c r="C53" s="236" t="s">
        <v>6</v>
      </c>
      <c r="D53" s="44"/>
      <c r="E53" s="41"/>
      <c r="F53" s="41"/>
      <c r="G53" s="41"/>
      <c r="H53" s="157"/>
      <c r="I53" s="39"/>
      <c r="J53" s="145"/>
      <c r="K53" s="178" t="s">
        <v>6</v>
      </c>
      <c r="L53" s="44"/>
      <c r="M53" s="41"/>
      <c r="N53" s="41"/>
      <c r="O53" s="41"/>
      <c r="P53" s="158"/>
      <c r="T53" s="18"/>
    </row>
    <row r="54" spans="2:20" x14ac:dyDescent="0.3">
      <c r="B54" s="145"/>
      <c r="C54" s="11" t="s">
        <v>97</v>
      </c>
      <c r="D54" s="11"/>
      <c r="E54" s="11"/>
      <c r="F54" s="11"/>
      <c r="G54" s="26"/>
      <c r="H54" s="175"/>
      <c r="I54" s="176"/>
      <c r="J54" s="145"/>
      <c r="K54" s="11" t="s">
        <v>98</v>
      </c>
      <c r="L54" s="11"/>
      <c r="M54" s="13"/>
      <c r="N54" s="13"/>
      <c r="O54" s="27"/>
      <c r="P54" s="158"/>
      <c r="T54" s="18">
        <v>43143</v>
      </c>
    </row>
    <row r="55" spans="2:20" ht="14" thickBot="1" x14ac:dyDescent="0.35">
      <c r="B55" s="145"/>
      <c r="C55" s="138" t="s">
        <v>45</v>
      </c>
      <c r="D55" s="11"/>
      <c r="E55" s="11"/>
      <c r="F55" s="11"/>
      <c r="G55" s="26"/>
      <c r="H55" s="158"/>
      <c r="I55" s="11"/>
      <c r="J55" s="145"/>
      <c r="K55" s="138" t="s">
        <v>46</v>
      </c>
      <c r="L55" s="11"/>
      <c r="M55" s="13"/>
      <c r="N55" s="13"/>
      <c r="O55" s="27"/>
      <c r="P55" s="158"/>
      <c r="T55" s="18"/>
    </row>
    <row r="56" spans="2:20" ht="15.5" thickBot="1" x14ac:dyDescent="0.35">
      <c r="B56" s="145"/>
      <c r="C56" s="432"/>
      <c r="D56" s="432"/>
      <c r="E56" s="420" t="s">
        <v>41</v>
      </c>
      <c r="F56" s="421"/>
      <c r="G56" s="208">
        <f>SUM(G$16:G$28)</f>
        <v>0</v>
      </c>
      <c r="H56" s="153"/>
      <c r="I56" s="26"/>
      <c r="J56" s="171"/>
      <c r="K56" s="432"/>
      <c r="L56" s="432"/>
      <c r="M56" s="427" t="s">
        <v>40</v>
      </c>
      <c r="N56" s="428"/>
      <c r="O56" s="208">
        <f>SUM(O$16:O$28)</f>
        <v>0</v>
      </c>
      <c r="P56" s="172"/>
      <c r="T56" s="18">
        <v>43092</v>
      </c>
    </row>
    <row r="57" spans="2:20" x14ac:dyDescent="0.3">
      <c r="B57" s="145"/>
      <c r="C57" s="426"/>
      <c r="D57" s="426"/>
      <c r="E57" s="418" t="s">
        <v>3</v>
      </c>
      <c r="F57" s="419"/>
      <c r="G57" s="183">
        <f>13-G58</f>
        <v>13</v>
      </c>
      <c r="H57" s="153"/>
      <c r="I57" s="26"/>
      <c r="J57" s="171"/>
      <c r="K57" s="426"/>
      <c r="L57" s="426"/>
      <c r="M57" s="418" t="s">
        <v>3</v>
      </c>
      <c r="N57" s="419"/>
      <c r="O57" s="183">
        <f>13-O58</f>
        <v>13</v>
      </c>
      <c r="P57" s="172"/>
      <c r="T57" s="18"/>
    </row>
    <row r="58" spans="2:20" s="8" customFormat="1" x14ac:dyDescent="0.3">
      <c r="B58" s="149"/>
      <c r="C58" s="426"/>
      <c r="D58" s="426"/>
      <c r="E58" s="418" t="s">
        <v>32</v>
      </c>
      <c r="F58" s="419"/>
      <c r="G58" s="40">
        <f>COUNTIF(F16:F28,"○")</f>
        <v>0</v>
      </c>
      <c r="H58" s="150"/>
      <c r="I58" s="141"/>
      <c r="J58" s="169"/>
      <c r="K58" s="426"/>
      <c r="L58" s="426"/>
      <c r="M58" s="418" t="s">
        <v>32</v>
      </c>
      <c r="N58" s="419"/>
      <c r="O58" s="40">
        <f>COUNTIF(N16:N28,"○")</f>
        <v>0</v>
      </c>
      <c r="P58" s="157"/>
      <c r="Q58" s="36"/>
      <c r="R58" s="7"/>
      <c r="S58" s="7"/>
      <c r="T58" s="18">
        <v>43062</v>
      </c>
    </row>
    <row r="59" spans="2:20" s="8" customFormat="1" x14ac:dyDescent="0.3">
      <c r="B59" s="149"/>
      <c r="C59" s="422" t="s">
        <v>38</v>
      </c>
      <c r="D59" s="423"/>
      <c r="E59" s="423"/>
      <c r="F59" s="424"/>
      <c r="G59" s="245">
        <f>ROUNDUP(G56/G57,0)</f>
        <v>0</v>
      </c>
      <c r="H59" s="154"/>
      <c r="I59" s="61"/>
      <c r="J59" s="173"/>
      <c r="K59" s="422" t="s">
        <v>39</v>
      </c>
      <c r="L59" s="423"/>
      <c r="M59" s="423"/>
      <c r="N59" s="424"/>
      <c r="O59" s="245">
        <f>ROUNDUP(O56/O57,0)</f>
        <v>0</v>
      </c>
      <c r="P59" s="156"/>
      <c r="Q59" s="36"/>
      <c r="R59" s="7"/>
      <c r="S59" s="7"/>
      <c r="T59" s="18"/>
    </row>
    <row r="60" spans="2:20" s="28" customFormat="1" ht="13.5" customHeight="1" x14ac:dyDescent="0.3">
      <c r="B60" s="155"/>
      <c r="C60" s="422" t="s">
        <v>36</v>
      </c>
      <c r="D60" s="423"/>
      <c r="E60" s="423"/>
      <c r="F60" s="423"/>
      <c r="G60" s="213">
        <f>ROUNDUP((+G59*0.3),-3)</f>
        <v>0</v>
      </c>
      <c r="H60" s="156"/>
      <c r="I60" s="29"/>
      <c r="J60" s="173"/>
      <c r="K60" s="422" t="s">
        <v>36</v>
      </c>
      <c r="L60" s="423"/>
      <c r="M60" s="423"/>
      <c r="N60" s="423"/>
      <c r="O60" s="213">
        <f>ROUNDUP((+O59*0.3),-3)</f>
        <v>0</v>
      </c>
      <c r="P60" s="156"/>
      <c r="Q60" s="37"/>
      <c r="R60" s="30"/>
      <c r="S60" s="30"/>
      <c r="T60" s="31"/>
    </row>
    <row r="61" spans="2:20" ht="14" thickBot="1" x14ac:dyDescent="0.35">
      <c r="B61" s="161"/>
      <c r="C61" s="162"/>
      <c r="D61" s="162"/>
      <c r="E61" s="162"/>
      <c r="F61" s="162"/>
      <c r="G61" s="163" t="s">
        <v>9</v>
      </c>
      <c r="H61" s="164"/>
      <c r="I61" s="176"/>
      <c r="J61" s="161"/>
      <c r="K61" s="162"/>
      <c r="L61" s="162"/>
      <c r="M61" s="162"/>
      <c r="N61" s="162"/>
      <c r="O61" s="163" t="s">
        <v>9</v>
      </c>
      <c r="P61" s="174"/>
      <c r="T61" s="18">
        <v>43108</v>
      </c>
    </row>
    <row r="62" spans="2:20" x14ac:dyDescent="0.3">
      <c r="T62" s="18"/>
    </row>
    <row r="63" spans="2:20" x14ac:dyDescent="0.3">
      <c r="T63" s="18">
        <v>43223</v>
      </c>
    </row>
    <row r="64" spans="2:20" x14ac:dyDescent="0.3">
      <c r="T64" s="18">
        <v>43224</v>
      </c>
    </row>
    <row r="65" spans="20:20" x14ac:dyDescent="0.3">
      <c r="T65" s="18">
        <v>43225</v>
      </c>
    </row>
    <row r="66" spans="20:20" x14ac:dyDescent="0.3">
      <c r="T66" s="18">
        <v>43297</v>
      </c>
    </row>
    <row r="67" spans="20:20" x14ac:dyDescent="0.3">
      <c r="T67" s="18">
        <v>43323</v>
      </c>
    </row>
    <row r="68" spans="20:20" x14ac:dyDescent="0.3">
      <c r="T68" s="18">
        <v>43360</v>
      </c>
    </row>
    <row r="69" spans="20:20" x14ac:dyDescent="0.3">
      <c r="T69" s="18">
        <v>43366</v>
      </c>
    </row>
    <row r="70" spans="20:20" x14ac:dyDescent="0.3">
      <c r="T70" s="18">
        <v>43367</v>
      </c>
    </row>
    <row r="71" spans="20:20" x14ac:dyDescent="0.3">
      <c r="T71" s="18">
        <v>43381</v>
      </c>
    </row>
    <row r="72" spans="20:20" x14ac:dyDescent="0.3">
      <c r="T72" s="18">
        <v>43407</v>
      </c>
    </row>
    <row r="73" spans="20:20" x14ac:dyDescent="0.3">
      <c r="T73" s="18">
        <v>43427</v>
      </c>
    </row>
    <row r="74" spans="20:20" x14ac:dyDescent="0.3">
      <c r="T74" s="18">
        <v>43457</v>
      </c>
    </row>
    <row r="75" spans="20:20" x14ac:dyDescent="0.3">
      <c r="T75" s="18">
        <v>43458</v>
      </c>
    </row>
    <row r="76" spans="20:20" x14ac:dyDescent="0.3">
      <c r="T76" s="19">
        <v>43466</v>
      </c>
    </row>
    <row r="77" spans="20:20" x14ac:dyDescent="0.3">
      <c r="T77" s="19">
        <v>43479</v>
      </c>
    </row>
    <row r="78" spans="20:20" x14ac:dyDescent="0.3">
      <c r="T78" s="19">
        <v>43507</v>
      </c>
    </row>
    <row r="79" spans="20:20" x14ac:dyDescent="0.3">
      <c r="T79" s="19">
        <v>43545</v>
      </c>
    </row>
    <row r="80" spans="20:20" x14ac:dyDescent="0.3">
      <c r="T80" s="19">
        <v>43584</v>
      </c>
    </row>
    <row r="81" spans="20:20" x14ac:dyDescent="0.3">
      <c r="T81" s="19">
        <v>43588</v>
      </c>
    </row>
    <row r="82" spans="20:20" x14ac:dyDescent="0.3">
      <c r="T82" s="19">
        <v>43589</v>
      </c>
    </row>
    <row r="83" spans="20:20" x14ac:dyDescent="0.3">
      <c r="T83" s="19">
        <v>43590</v>
      </c>
    </row>
    <row r="84" spans="20:20" x14ac:dyDescent="0.3">
      <c r="T84" s="19">
        <v>43591</v>
      </c>
    </row>
    <row r="85" spans="20:20" x14ac:dyDescent="0.3">
      <c r="T85" s="19">
        <v>43661</v>
      </c>
    </row>
    <row r="86" spans="20:20" x14ac:dyDescent="0.3">
      <c r="T86" s="19">
        <v>43688</v>
      </c>
    </row>
    <row r="87" spans="20:20" x14ac:dyDescent="0.3">
      <c r="T87" s="19">
        <v>43689</v>
      </c>
    </row>
    <row r="88" spans="20:20" x14ac:dyDescent="0.3">
      <c r="T88" s="19">
        <v>43724</v>
      </c>
    </row>
    <row r="89" spans="20:20" x14ac:dyDescent="0.3">
      <c r="T89" s="19">
        <v>43731</v>
      </c>
    </row>
    <row r="90" spans="20:20" x14ac:dyDescent="0.3">
      <c r="T90" s="19">
        <v>43752</v>
      </c>
    </row>
    <row r="91" spans="20:20" x14ac:dyDescent="0.3">
      <c r="T91" s="19">
        <v>43772</v>
      </c>
    </row>
    <row r="92" spans="20:20" x14ac:dyDescent="0.3">
      <c r="T92" s="19">
        <v>43773</v>
      </c>
    </row>
    <row r="93" spans="20:20" x14ac:dyDescent="0.3">
      <c r="T93" s="19">
        <v>43792</v>
      </c>
    </row>
    <row r="94" spans="20:20" x14ac:dyDescent="0.3">
      <c r="T94" s="19">
        <v>43822</v>
      </c>
    </row>
    <row r="95" spans="20:20" x14ac:dyDescent="0.3">
      <c r="T95" s="19">
        <v>43831</v>
      </c>
    </row>
    <row r="96" spans="20:20" x14ac:dyDescent="0.3">
      <c r="T96" s="19">
        <v>43843</v>
      </c>
    </row>
    <row r="97" spans="20:20" x14ac:dyDescent="0.3">
      <c r="T97" s="19">
        <v>43872</v>
      </c>
    </row>
    <row r="98" spans="20:20" x14ac:dyDescent="0.3">
      <c r="T98" s="19">
        <v>43885</v>
      </c>
    </row>
    <row r="99" spans="20:20" x14ac:dyDescent="0.3">
      <c r="T99" s="19">
        <v>43910</v>
      </c>
    </row>
    <row r="100" spans="20:20" x14ac:dyDescent="0.3">
      <c r="T100" s="19">
        <v>43950</v>
      </c>
    </row>
    <row r="101" spans="20:20" x14ac:dyDescent="0.3">
      <c r="T101" s="19">
        <v>43954</v>
      </c>
    </row>
    <row r="102" spans="20:20" x14ac:dyDescent="0.3">
      <c r="T102" s="19">
        <v>43955</v>
      </c>
    </row>
    <row r="103" spans="20:20" x14ac:dyDescent="0.3">
      <c r="T103" s="19">
        <v>43956</v>
      </c>
    </row>
    <row r="104" spans="20:20" x14ac:dyDescent="0.3">
      <c r="T104" s="19">
        <v>43957</v>
      </c>
    </row>
    <row r="105" spans="20:20" x14ac:dyDescent="0.3">
      <c r="T105" s="19">
        <v>44035</v>
      </c>
    </row>
    <row r="106" spans="20:20" x14ac:dyDescent="0.3">
      <c r="T106" s="19">
        <v>44036</v>
      </c>
    </row>
    <row r="107" spans="20:20" x14ac:dyDescent="0.3">
      <c r="T107" s="19">
        <v>44053</v>
      </c>
    </row>
    <row r="108" spans="20:20" x14ac:dyDescent="0.3">
      <c r="T108" s="19">
        <v>44095</v>
      </c>
    </row>
    <row r="109" spans="20:20" x14ac:dyDescent="0.3">
      <c r="T109" s="19">
        <v>44096</v>
      </c>
    </row>
    <row r="110" spans="20:20" x14ac:dyDescent="0.3">
      <c r="T110" s="19">
        <v>44138</v>
      </c>
    </row>
    <row r="111" spans="20:20" x14ac:dyDescent="0.3">
      <c r="T111" s="19">
        <v>44158</v>
      </c>
    </row>
    <row r="112" spans="20:20" x14ac:dyDescent="0.3">
      <c r="T112" s="19">
        <v>44197</v>
      </c>
    </row>
    <row r="113" spans="20:20" x14ac:dyDescent="0.3">
      <c r="T113" s="19">
        <v>44207</v>
      </c>
    </row>
    <row r="114" spans="20:20" x14ac:dyDescent="0.3">
      <c r="T114" s="19">
        <v>44238</v>
      </c>
    </row>
    <row r="115" spans="20:20" x14ac:dyDescent="0.3">
      <c r="T115" s="19">
        <v>44250</v>
      </c>
    </row>
    <row r="116" spans="20:20" x14ac:dyDescent="0.3">
      <c r="T116" s="19">
        <v>44275</v>
      </c>
    </row>
    <row r="117" spans="20:20" x14ac:dyDescent="0.3">
      <c r="T117" s="19">
        <v>44315</v>
      </c>
    </row>
    <row r="118" spans="20:20" x14ac:dyDescent="0.3">
      <c r="T118" s="19">
        <v>44319</v>
      </c>
    </row>
    <row r="119" spans="20:20" x14ac:dyDescent="0.3">
      <c r="T119" s="19">
        <v>44320</v>
      </c>
    </row>
    <row r="120" spans="20:20" x14ac:dyDescent="0.3">
      <c r="T120" s="19">
        <v>44321</v>
      </c>
    </row>
    <row r="121" spans="20:20" x14ac:dyDescent="0.3">
      <c r="T121" s="19">
        <v>44396</v>
      </c>
    </row>
    <row r="122" spans="20:20" x14ac:dyDescent="0.3">
      <c r="T122" s="19">
        <v>44419</v>
      </c>
    </row>
    <row r="123" spans="20:20" x14ac:dyDescent="0.3">
      <c r="T123" s="19">
        <v>44459</v>
      </c>
    </row>
    <row r="124" spans="20:20" x14ac:dyDescent="0.3">
      <c r="T124" s="19">
        <v>44462</v>
      </c>
    </row>
    <row r="125" spans="20:20" x14ac:dyDescent="0.3">
      <c r="T125" s="19">
        <v>44480</v>
      </c>
    </row>
    <row r="126" spans="20:20" x14ac:dyDescent="0.3">
      <c r="T126" s="19">
        <v>44503</v>
      </c>
    </row>
    <row r="127" spans="20:20" x14ac:dyDescent="0.3">
      <c r="T127" s="19">
        <v>44523</v>
      </c>
    </row>
    <row r="128" spans="20:20" x14ac:dyDescent="0.3">
      <c r="T128" s="19">
        <v>44562</v>
      </c>
    </row>
    <row r="129" spans="20:20" x14ac:dyDescent="0.3">
      <c r="T129" s="19">
        <v>44571</v>
      </c>
    </row>
    <row r="130" spans="20:20" x14ac:dyDescent="0.3">
      <c r="T130" s="19">
        <v>44603</v>
      </c>
    </row>
    <row r="131" spans="20:20" x14ac:dyDescent="0.3">
      <c r="T131" s="19">
        <v>44615</v>
      </c>
    </row>
    <row r="132" spans="20:20" x14ac:dyDescent="0.3">
      <c r="T132" s="19">
        <v>44641</v>
      </c>
    </row>
    <row r="133" spans="20:20" x14ac:dyDescent="0.3">
      <c r="T133" s="19">
        <v>44680</v>
      </c>
    </row>
    <row r="134" spans="20:20" x14ac:dyDescent="0.3">
      <c r="T134" s="19">
        <v>44684</v>
      </c>
    </row>
    <row r="135" spans="20:20" x14ac:dyDescent="0.3">
      <c r="T135" s="19">
        <v>44685</v>
      </c>
    </row>
    <row r="136" spans="20:20" x14ac:dyDescent="0.3">
      <c r="T136" s="19">
        <v>44686</v>
      </c>
    </row>
    <row r="137" spans="20:20" x14ac:dyDescent="0.3">
      <c r="T137" s="19">
        <v>44760</v>
      </c>
    </row>
    <row r="138" spans="20:20" x14ac:dyDescent="0.3">
      <c r="T138" s="19">
        <v>44784</v>
      </c>
    </row>
    <row r="139" spans="20:20" x14ac:dyDescent="0.3">
      <c r="T139" s="19">
        <v>44823</v>
      </c>
    </row>
    <row r="140" spans="20:20" x14ac:dyDescent="0.3">
      <c r="T140" s="19">
        <v>44827</v>
      </c>
    </row>
    <row r="141" spans="20:20" x14ac:dyDescent="0.3">
      <c r="T141" s="19">
        <v>44844</v>
      </c>
    </row>
    <row r="142" spans="20:20" x14ac:dyDescent="0.3">
      <c r="T142" s="19">
        <v>44868</v>
      </c>
    </row>
    <row r="143" spans="20:20" x14ac:dyDescent="0.3">
      <c r="T143" s="19">
        <v>44888</v>
      </c>
    </row>
    <row r="144" spans="20:20" x14ac:dyDescent="0.3">
      <c r="T144" s="19"/>
    </row>
  </sheetData>
  <sheetProtection algorithmName="SHA-512" hashValue="J8jXoNdJ+zNdkISiqDHq5JBNSl/mWm6p3xrOoBXlxpXcODQq/dC9DbnZ3Isr8XisYxv34raZ+io22ADwTdPdFQ==" saltValue="Gr9hsFLtupaqK6tHagrwUA==" spinCount="100000" sheet="1" objects="1" scenarios="1"/>
  <mergeCells count="33">
    <mergeCell ref="C56:D56"/>
    <mergeCell ref="C5:G5"/>
    <mergeCell ref="C50:F50"/>
    <mergeCell ref="C57:D57"/>
    <mergeCell ref="C60:F60"/>
    <mergeCell ref="C58:D58"/>
    <mergeCell ref="E57:F57"/>
    <mergeCell ref="E58:F58"/>
    <mergeCell ref="K57:L57"/>
    <mergeCell ref="K58:L58"/>
    <mergeCell ref="K50:N50"/>
    <mergeCell ref="K51:N51"/>
    <mergeCell ref="K60:N60"/>
    <mergeCell ref="M57:N57"/>
    <mergeCell ref="M58:N58"/>
    <mergeCell ref="K56:L56"/>
    <mergeCell ref="M56:N56"/>
    <mergeCell ref="M49:N49"/>
    <mergeCell ref="E56:F56"/>
    <mergeCell ref="C51:F51"/>
    <mergeCell ref="A1:Q1"/>
    <mergeCell ref="K59:N59"/>
    <mergeCell ref="K48:L48"/>
    <mergeCell ref="K49:L49"/>
    <mergeCell ref="M47:N47"/>
    <mergeCell ref="E8:G8"/>
    <mergeCell ref="M8:O8"/>
    <mergeCell ref="M48:N48"/>
    <mergeCell ref="K47:L47"/>
    <mergeCell ref="E47:F47"/>
    <mergeCell ref="E48:F48"/>
    <mergeCell ref="C59:F59"/>
    <mergeCell ref="E49:F49"/>
  </mergeCells>
  <phoneticPr fontId="1"/>
  <conditionalFormatting sqref="E10:E23 E25:E40">
    <cfRule type="expression" dxfId="73" priority="11">
      <formula>TEXT(E10,"aaa")="土"</formula>
    </cfRule>
  </conditionalFormatting>
  <conditionalFormatting sqref="E10:E23 E25:E40">
    <cfRule type="expression" dxfId="72" priority="10">
      <formula>TEXT(E10,"aaa")="日"</formula>
    </cfRule>
  </conditionalFormatting>
  <conditionalFormatting sqref="M10:M40">
    <cfRule type="expression" dxfId="71" priority="5">
      <formula>TEXT(M10,"aaa")="土"</formula>
    </cfRule>
  </conditionalFormatting>
  <conditionalFormatting sqref="M10:M40">
    <cfRule type="expression" dxfId="70" priority="4">
      <formula>TEXT(M10,"aaa")="日"</formula>
    </cfRule>
  </conditionalFormatting>
  <conditionalFormatting sqref="E10:E23 E25:E40 M10:M40">
    <cfRule type="expression" dxfId="69" priority="955">
      <formula>COUNTIF($AG$9:$AG$127,$M10)</formula>
    </cfRule>
  </conditionalFormatting>
  <conditionalFormatting sqref="E24">
    <cfRule type="expression" dxfId="68" priority="2">
      <formula>TEXT(E24,"aaa")="土"</formula>
    </cfRule>
  </conditionalFormatting>
  <conditionalFormatting sqref="E24">
    <cfRule type="expression" dxfId="67" priority="1">
      <formula>TEXT(E24,"aaa")="日"</formula>
    </cfRule>
  </conditionalFormatting>
  <conditionalFormatting sqref="E24">
    <cfRule type="expression" dxfId="66" priority="3">
      <formula>COUNTIF($AG$9:$AG$127,$M24)</formula>
    </cfRule>
  </conditionalFormatting>
  <dataValidations count="1">
    <dataValidation type="list" allowBlank="1" showInputMessage="1" showErrorMessage="1" sqref="D10:D40 L10:L40 F10:F40 N10:N40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7" orientation="portrait" r:id="rId1"/>
  <headerFooter>
    <oddFooter xml:space="preserve">&amp;C&amp;"Century,標準" &amp;11 </oddFooter>
  </headerFooter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V142"/>
  <sheetViews>
    <sheetView showGridLines="0" view="pageBreakPreview" zoomScale="85" zoomScaleNormal="75" zoomScaleSheetLayoutView="85" workbookViewId="0">
      <selection activeCell="U9" sqref="U9"/>
    </sheetView>
  </sheetViews>
  <sheetFormatPr defaultColWidth="9" defaultRowHeight="13.5" x14ac:dyDescent="0.3"/>
  <cols>
    <col min="1" max="1" width="1.6640625" style="1" customWidth="1"/>
    <col min="2" max="2" width="1.41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5.4140625" style="1" customWidth="1"/>
    <col min="9" max="9" width="1.4140625" style="1" customWidth="1"/>
    <col min="10" max="10" width="2" style="11" customWidth="1"/>
    <col min="11" max="11" width="4.33203125" style="1" customWidth="1"/>
    <col min="12" max="12" width="2.1640625" style="1" customWidth="1"/>
    <col min="13" max="13" width="13.4140625" style="1" customWidth="1"/>
    <col min="14" max="14" width="5.4140625" style="1" customWidth="1"/>
    <col min="15" max="15" width="20.4140625" style="1" customWidth="1"/>
    <col min="16" max="16" width="5.4140625" style="11" customWidth="1"/>
    <col min="17" max="17" width="1.9140625" style="11" customWidth="1"/>
    <col min="18" max="18" width="0.75" style="1" customWidth="1"/>
    <col min="19" max="19" width="11.75" style="1" customWidth="1"/>
    <col min="20" max="20" width="0.6640625" style="17" customWidth="1"/>
    <col min="21" max="16384" width="9" style="1"/>
  </cols>
  <sheetData>
    <row r="1" spans="1:22" ht="22" x14ac:dyDescent="0.3">
      <c r="A1" s="425" t="s">
        <v>91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</row>
    <row r="2" spans="1:22" ht="27" customHeight="1" x14ac:dyDescent="0.3">
      <c r="C2" s="110" t="s">
        <v>29</v>
      </c>
      <c r="D2" s="6"/>
      <c r="E2" s="111"/>
      <c r="F2" s="6"/>
      <c r="J2" s="1"/>
      <c r="K2" s="111" t="s">
        <v>123</v>
      </c>
      <c r="P2" s="1"/>
      <c r="Q2" s="1"/>
      <c r="R2" s="11"/>
      <c r="S2" s="11"/>
      <c r="T2" s="1"/>
      <c r="V2" s="17"/>
    </row>
    <row r="3" spans="1:22" ht="26.4" customHeight="1" thickBot="1" x14ac:dyDescent="0.35">
      <c r="C3" s="25" t="s">
        <v>2</v>
      </c>
      <c r="D3" s="25"/>
      <c r="K3" s="134" t="s">
        <v>1</v>
      </c>
      <c r="L3" s="134"/>
      <c r="M3" s="137"/>
      <c r="N3" s="137"/>
      <c r="O3" s="137"/>
      <c r="R3" s="11"/>
    </row>
    <row r="4" spans="1:22" ht="9" customHeight="1" thickTop="1" thickBot="1" x14ac:dyDescent="0.35">
      <c r="C4" s="25"/>
      <c r="D4" s="25"/>
      <c r="K4" s="9"/>
      <c r="L4" s="9"/>
      <c r="M4" s="11"/>
      <c r="N4" s="11"/>
      <c r="O4" s="11"/>
    </row>
    <row r="5" spans="1:22" ht="24.9" customHeight="1" thickBot="1" x14ac:dyDescent="0.35">
      <c r="A5" s="11"/>
      <c r="B5" s="142"/>
      <c r="C5" s="433" t="s">
        <v>96</v>
      </c>
      <c r="D5" s="433"/>
      <c r="E5" s="433"/>
      <c r="F5" s="433"/>
      <c r="G5" s="433"/>
      <c r="H5" s="144"/>
      <c r="I5" s="10"/>
      <c r="J5" s="165"/>
      <c r="K5" s="248" t="s">
        <v>54</v>
      </c>
      <c r="L5" s="248"/>
      <c r="M5" s="248"/>
      <c r="N5" s="248"/>
      <c r="O5" s="143"/>
      <c r="P5" s="166"/>
      <c r="Q5" s="10"/>
      <c r="R5" s="2"/>
      <c r="S5" s="2"/>
      <c r="T5" s="15"/>
    </row>
    <row r="6" spans="1:22" s="28" customFormat="1" ht="20" customHeight="1" x14ac:dyDescent="0.3">
      <c r="A6" s="129"/>
      <c r="B6" s="151"/>
      <c r="C6" s="184" t="s">
        <v>28</v>
      </c>
      <c r="D6" s="139"/>
      <c r="E6" s="139"/>
      <c r="F6" s="139"/>
      <c r="G6" s="140"/>
      <c r="H6" s="152"/>
      <c r="I6" s="29"/>
      <c r="J6" s="170"/>
      <c r="K6" s="184" t="s">
        <v>28</v>
      </c>
      <c r="L6" s="139"/>
      <c r="M6" s="139"/>
      <c r="N6" s="139"/>
      <c r="O6" s="140"/>
      <c r="P6" s="152"/>
      <c r="Q6" s="37"/>
      <c r="R6" s="30"/>
      <c r="S6" s="30"/>
      <c r="T6" s="31"/>
    </row>
    <row r="7" spans="1:22" ht="6" customHeight="1" x14ac:dyDescent="0.3">
      <c r="B7" s="145"/>
      <c r="C7" s="11"/>
      <c r="D7" s="11"/>
      <c r="E7" s="11"/>
      <c r="F7" s="11"/>
      <c r="G7" s="70"/>
      <c r="H7" s="175"/>
      <c r="I7" s="70"/>
      <c r="J7" s="145"/>
      <c r="K7" s="11"/>
      <c r="L7" s="11"/>
      <c r="M7" s="11"/>
      <c r="N7" s="11"/>
      <c r="O7" s="70"/>
      <c r="P7" s="158"/>
      <c r="T7" s="18"/>
    </row>
    <row r="8" spans="1:22" s="6" customFormat="1" ht="20.149999999999999" customHeight="1" x14ac:dyDescent="0.3">
      <c r="B8" s="146"/>
      <c r="C8" s="434"/>
      <c r="D8" s="434"/>
      <c r="E8" s="435">
        <f>DATE(2019,8,1)</f>
        <v>43678</v>
      </c>
      <c r="F8" s="436"/>
      <c r="G8" s="437"/>
      <c r="H8" s="196"/>
      <c r="I8" s="60"/>
      <c r="J8" s="167"/>
      <c r="K8" s="434"/>
      <c r="L8" s="434"/>
      <c r="M8" s="435">
        <v>44044</v>
      </c>
      <c r="N8" s="436"/>
      <c r="O8" s="437"/>
      <c r="P8" s="168"/>
      <c r="Q8" s="34"/>
      <c r="R8" s="5"/>
      <c r="S8" s="5"/>
      <c r="T8" s="23"/>
    </row>
    <row r="9" spans="1:22" s="20" customFormat="1" ht="20.149999999999999" customHeight="1" x14ac:dyDescent="0.3">
      <c r="B9" s="147"/>
      <c r="C9" s="233"/>
      <c r="D9" s="60"/>
      <c r="E9" s="222" t="s">
        <v>11</v>
      </c>
      <c r="F9" s="32" t="s">
        <v>19</v>
      </c>
      <c r="G9" s="32" t="s">
        <v>0</v>
      </c>
      <c r="H9" s="148"/>
      <c r="I9" s="60"/>
      <c r="J9" s="226"/>
      <c r="K9" s="60"/>
      <c r="L9" s="60"/>
      <c r="M9" s="222" t="s">
        <v>11</v>
      </c>
      <c r="N9" s="32" t="s">
        <v>19</v>
      </c>
      <c r="O9" s="32" t="s">
        <v>0</v>
      </c>
      <c r="P9" s="148"/>
      <c r="Q9" s="35"/>
      <c r="R9" s="21"/>
      <c r="S9" s="21"/>
      <c r="T9" s="22"/>
    </row>
    <row r="10" spans="1:22" s="8" customFormat="1" ht="16" customHeight="1" x14ac:dyDescent="0.3">
      <c r="B10" s="149"/>
      <c r="C10" s="234" t="s">
        <v>34</v>
      </c>
      <c r="D10" s="231"/>
      <c r="E10" s="371">
        <f>E8</f>
        <v>43678</v>
      </c>
      <c r="F10" s="394"/>
      <c r="G10" s="355"/>
      <c r="H10" s="150"/>
      <c r="I10" s="141"/>
      <c r="J10" s="169"/>
      <c r="K10" s="234" t="s">
        <v>34</v>
      </c>
      <c r="L10" s="231"/>
      <c r="M10" s="371">
        <f>M8</f>
        <v>44044</v>
      </c>
      <c r="N10" s="305"/>
      <c r="O10" s="355"/>
      <c r="P10" s="157"/>
      <c r="Q10" s="36"/>
      <c r="R10" s="7"/>
      <c r="S10" s="7"/>
      <c r="T10" s="16">
        <v>42370</v>
      </c>
    </row>
    <row r="11" spans="1:22" s="8" customFormat="1" ht="16" customHeight="1" x14ac:dyDescent="0.3">
      <c r="B11" s="149"/>
      <c r="C11" s="234" t="s">
        <v>34</v>
      </c>
      <c r="D11" s="231"/>
      <c r="E11" s="224">
        <f>E10+1</f>
        <v>43679</v>
      </c>
      <c r="F11" s="312"/>
      <c r="G11" s="225"/>
      <c r="H11" s="150"/>
      <c r="I11" s="141"/>
      <c r="J11" s="169"/>
      <c r="K11" s="234" t="s">
        <v>34</v>
      </c>
      <c r="L11" s="231"/>
      <c r="M11" s="224">
        <f>M10+1</f>
        <v>44045</v>
      </c>
      <c r="N11" s="305"/>
      <c r="O11" s="225"/>
      <c r="P11" s="157"/>
      <c r="Q11" s="36"/>
      <c r="R11" s="7"/>
      <c r="S11" s="7"/>
      <c r="T11" s="16">
        <v>42380</v>
      </c>
    </row>
    <row r="12" spans="1:22" s="8" customFormat="1" ht="16" customHeight="1" x14ac:dyDescent="0.3">
      <c r="B12" s="149"/>
      <c r="C12" s="234" t="s">
        <v>34</v>
      </c>
      <c r="D12" s="231"/>
      <c r="E12" s="224">
        <f t="shared" ref="E12:E37" si="0">E11+1</f>
        <v>43680</v>
      </c>
      <c r="F12" s="312"/>
      <c r="G12" s="225"/>
      <c r="H12" s="150"/>
      <c r="I12" s="141"/>
      <c r="J12" s="169"/>
      <c r="K12" s="234" t="s">
        <v>34</v>
      </c>
      <c r="L12" s="231"/>
      <c r="M12" s="224">
        <f t="shared" ref="M12:M37" si="1">M11+1</f>
        <v>44046</v>
      </c>
      <c r="N12" s="305"/>
      <c r="O12" s="225"/>
      <c r="P12" s="157"/>
      <c r="Q12" s="36"/>
      <c r="R12" s="7"/>
      <c r="S12" s="7"/>
      <c r="T12" s="16">
        <v>42411</v>
      </c>
    </row>
    <row r="13" spans="1:22" s="8" customFormat="1" ht="16" customHeight="1" x14ac:dyDescent="0.3">
      <c r="B13" s="149"/>
      <c r="C13" s="234" t="s">
        <v>35</v>
      </c>
      <c r="D13" s="231"/>
      <c r="E13" s="224">
        <f>E12+1</f>
        <v>43681</v>
      </c>
      <c r="F13" s="312"/>
      <c r="G13" s="225"/>
      <c r="H13" s="150"/>
      <c r="I13" s="141"/>
      <c r="J13" s="169"/>
      <c r="K13" s="234" t="s">
        <v>35</v>
      </c>
      <c r="L13" s="231"/>
      <c r="M13" s="224">
        <f>M12+1</f>
        <v>44047</v>
      </c>
      <c r="N13" s="305"/>
      <c r="O13" s="225"/>
      <c r="P13" s="157"/>
      <c r="Q13" s="36"/>
      <c r="R13" s="7"/>
      <c r="S13" s="7"/>
      <c r="T13" s="16">
        <v>42449</v>
      </c>
    </row>
    <row r="14" spans="1:22" s="8" customFormat="1" ht="16" customHeight="1" x14ac:dyDescent="0.3">
      <c r="B14" s="149"/>
      <c r="C14" s="234" t="s">
        <v>34</v>
      </c>
      <c r="D14" s="231"/>
      <c r="E14" s="224">
        <f t="shared" si="0"/>
        <v>43682</v>
      </c>
      <c r="F14" s="312"/>
      <c r="G14" s="225"/>
      <c r="H14" s="150"/>
      <c r="I14" s="141"/>
      <c r="J14" s="169"/>
      <c r="K14" s="234" t="s">
        <v>34</v>
      </c>
      <c r="L14" s="231"/>
      <c r="M14" s="224">
        <f t="shared" si="1"/>
        <v>44048</v>
      </c>
      <c r="N14" s="305"/>
      <c r="O14" s="225"/>
      <c r="P14" s="157"/>
      <c r="Q14" s="36"/>
      <c r="R14" s="7"/>
      <c r="S14" s="7"/>
      <c r="T14" s="16">
        <v>42450</v>
      </c>
    </row>
    <row r="15" spans="1:22" s="8" customFormat="1" ht="16" customHeight="1" thickBot="1" x14ac:dyDescent="0.35">
      <c r="B15" s="149"/>
      <c r="C15" s="234" t="s">
        <v>34</v>
      </c>
      <c r="D15" s="231"/>
      <c r="E15" s="372">
        <f t="shared" si="0"/>
        <v>43683</v>
      </c>
      <c r="F15" s="395"/>
      <c r="G15" s="373"/>
      <c r="H15" s="150"/>
      <c r="I15" s="141"/>
      <c r="J15" s="169"/>
      <c r="K15" s="234" t="s">
        <v>34</v>
      </c>
      <c r="L15" s="231"/>
      <c r="M15" s="372">
        <f t="shared" si="1"/>
        <v>44049</v>
      </c>
      <c r="N15" s="407"/>
      <c r="O15" s="373"/>
      <c r="P15" s="157"/>
      <c r="Q15" s="36"/>
      <c r="R15" s="7"/>
      <c r="S15" s="7"/>
      <c r="T15" s="16">
        <v>42489</v>
      </c>
    </row>
    <row r="16" spans="1:22" s="8" customFormat="1" ht="16" customHeight="1" thickTop="1" x14ac:dyDescent="0.3">
      <c r="B16" s="149"/>
      <c r="C16" s="234" t="s">
        <v>34</v>
      </c>
      <c r="D16" s="231"/>
      <c r="E16" s="370">
        <f t="shared" si="0"/>
        <v>43684</v>
      </c>
      <c r="F16" s="376"/>
      <c r="G16" s="366"/>
      <c r="H16" s="150"/>
      <c r="I16" s="141"/>
      <c r="J16" s="169"/>
      <c r="K16" s="234" t="s">
        <v>34</v>
      </c>
      <c r="L16" s="231"/>
      <c r="M16" s="370">
        <f t="shared" si="1"/>
        <v>44050</v>
      </c>
      <c r="N16" s="315"/>
      <c r="O16" s="366"/>
      <c r="P16" s="157"/>
      <c r="Q16" s="36"/>
      <c r="R16" s="7"/>
      <c r="S16" s="7"/>
      <c r="T16" s="16">
        <v>42493</v>
      </c>
    </row>
    <row r="17" spans="2:20" s="8" customFormat="1" ht="16" customHeight="1" x14ac:dyDescent="0.3">
      <c r="B17" s="149"/>
      <c r="C17" s="234" t="s">
        <v>34</v>
      </c>
      <c r="D17" s="231"/>
      <c r="E17" s="180">
        <f t="shared" si="0"/>
        <v>43685</v>
      </c>
      <c r="F17" s="130"/>
      <c r="G17" s="211"/>
      <c r="H17" s="150"/>
      <c r="I17" s="141"/>
      <c r="J17" s="169"/>
      <c r="K17" s="234" t="s">
        <v>34</v>
      </c>
      <c r="L17" s="231"/>
      <c r="M17" s="180">
        <f t="shared" si="1"/>
        <v>44051</v>
      </c>
      <c r="N17" s="316"/>
      <c r="O17" s="211"/>
      <c r="P17" s="157"/>
      <c r="Q17" s="36"/>
      <c r="R17" s="7"/>
      <c r="S17" s="7"/>
      <c r="T17" s="16">
        <v>42494</v>
      </c>
    </row>
    <row r="18" spans="2:20" s="8" customFormat="1" ht="16" customHeight="1" x14ac:dyDescent="0.3">
      <c r="B18" s="149"/>
      <c r="C18" s="234" t="s">
        <v>34</v>
      </c>
      <c r="D18" s="231"/>
      <c r="E18" s="180">
        <f t="shared" si="0"/>
        <v>43686</v>
      </c>
      <c r="F18" s="130"/>
      <c r="G18" s="211"/>
      <c r="H18" s="150"/>
      <c r="I18" s="141"/>
      <c r="J18" s="169"/>
      <c r="K18" s="234" t="s">
        <v>34</v>
      </c>
      <c r="L18" s="231"/>
      <c r="M18" s="180">
        <f t="shared" si="1"/>
        <v>44052</v>
      </c>
      <c r="N18" s="316"/>
      <c r="O18" s="211"/>
      <c r="P18" s="157"/>
      <c r="Q18" s="36"/>
      <c r="R18" s="7"/>
      <c r="S18" s="7"/>
      <c r="T18" s="16">
        <v>42495</v>
      </c>
    </row>
    <row r="19" spans="2:20" s="8" customFormat="1" ht="16" customHeight="1" x14ac:dyDescent="0.3">
      <c r="B19" s="149"/>
      <c r="C19" s="234" t="s">
        <v>34</v>
      </c>
      <c r="D19" s="231"/>
      <c r="E19" s="180">
        <f t="shared" si="0"/>
        <v>43687</v>
      </c>
      <c r="F19" s="130"/>
      <c r="G19" s="211"/>
      <c r="H19" s="150"/>
      <c r="I19" s="141"/>
      <c r="J19" s="169"/>
      <c r="K19" s="234" t="s">
        <v>34</v>
      </c>
      <c r="L19" s="231"/>
      <c r="M19" s="180">
        <f t="shared" si="1"/>
        <v>44053</v>
      </c>
      <c r="N19" s="316"/>
      <c r="O19" s="211"/>
      <c r="P19" s="157"/>
      <c r="Q19" s="36"/>
      <c r="R19" s="7"/>
      <c r="S19" s="7"/>
      <c r="T19" s="16">
        <v>42569</v>
      </c>
    </row>
    <row r="20" spans="2:20" s="8" customFormat="1" ht="16" customHeight="1" x14ac:dyDescent="0.3">
      <c r="B20" s="149"/>
      <c r="C20" s="234" t="s">
        <v>34</v>
      </c>
      <c r="D20" s="231"/>
      <c r="E20" s="319">
        <f t="shared" si="0"/>
        <v>43688</v>
      </c>
      <c r="F20" s="244"/>
      <c r="G20" s="301"/>
      <c r="H20" s="150"/>
      <c r="I20" s="141"/>
      <c r="J20" s="169"/>
      <c r="K20" s="234" t="s">
        <v>34</v>
      </c>
      <c r="L20" s="231"/>
      <c r="M20" s="319">
        <f t="shared" si="1"/>
        <v>44054</v>
      </c>
      <c r="N20" s="378"/>
      <c r="O20" s="301"/>
      <c r="P20" s="157"/>
      <c r="Q20" s="36"/>
      <c r="R20" s="7"/>
      <c r="S20" s="7"/>
      <c r="T20" s="16">
        <v>42632</v>
      </c>
    </row>
    <row r="21" spans="2:20" s="8" customFormat="1" ht="16" customHeight="1" x14ac:dyDescent="0.3">
      <c r="B21" s="149"/>
      <c r="C21" s="234" t="s">
        <v>35</v>
      </c>
      <c r="D21" s="231"/>
      <c r="E21" s="320">
        <f t="shared" si="0"/>
        <v>43689</v>
      </c>
      <c r="F21" s="322"/>
      <c r="G21" s="306"/>
      <c r="H21" s="150"/>
      <c r="I21" s="141"/>
      <c r="J21" s="169"/>
      <c r="K21" s="234" t="s">
        <v>34</v>
      </c>
      <c r="L21" s="231"/>
      <c r="M21" s="320">
        <f t="shared" si="1"/>
        <v>44055</v>
      </c>
      <c r="N21" s="322"/>
      <c r="O21" s="306"/>
      <c r="P21" s="157"/>
      <c r="Q21" s="36"/>
      <c r="R21" s="7"/>
      <c r="S21" s="7"/>
      <c r="T21" s="16">
        <v>42635</v>
      </c>
    </row>
    <row r="22" spans="2:20" s="8" customFormat="1" ht="16" customHeight="1" x14ac:dyDescent="0.3">
      <c r="B22" s="149"/>
      <c r="C22" s="234" t="s">
        <v>34</v>
      </c>
      <c r="D22" s="231"/>
      <c r="E22" s="180">
        <f t="shared" si="0"/>
        <v>43690</v>
      </c>
      <c r="F22" s="316"/>
      <c r="G22" s="211"/>
      <c r="H22" s="150"/>
      <c r="I22" s="141"/>
      <c r="J22" s="169"/>
      <c r="K22" s="234" t="s">
        <v>35</v>
      </c>
      <c r="L22" s="231"/>
      <c r="M22" s="180">
        <f t="shared" si="1"/>
        <v>44056</v>
      </c>
      <c r="N22" s="316"/>
      <c r="O22" s="211"/>
      <c r="P22" s="157"/>
      <c r="Q22" s="36"/>
      <c r="R22" s="7"/>
      <c r="S22" s="7"/>
      <c r="T22" s="16">
        <v>42653</v>
      </c>
    </row>
    <row r="23" spans="2:20" s="8" customFormat="1" ht="16" customHeight="1" x14ac:dyDescent="0.3">
      <c r="B23" s="149"/>
      <c r="C23" s="234" t="s">
        <v>34</v>
      </c>
      <c r="D23" s="231"/>
      <c r="E23" s="319">
        <f t="shared" si="0"/>
        <v>43691</v>
      </c>
      <c r="F23" s="378"/>
      <c r="G23" s="301"/>
      <c r="H23" s="150"/>
      <c r="I23" s="141"/>
      <c r="J23" s="169"/>
      <c r="K23" s="234" t="s">
        <v>34</v>
      </c>
      <c r="L23" s="231"/>
      <c r="M23" s="319">
        <f t="shared" si="1"/>
        <v>44057</v>
      </c>
      <c r="N23" s="378"/>
      <c r="O23" s="301"/>
      <c r="P23" s="157"/>
      <c r="Q23" s="36"/>
      <c r="R23" s="7"/>
      <c r="S23" s="7"/>
      <c r="T23" s="16">
        <v>42677</v>
      </c>
    </row>
    <row r="24" spans="2:20" s="8" customFormat="1" ht="16" customHeight="1" x14ac:dyDescent="0.3">
      <c r="B24" s="149"/>
      <c r="C24" s="234" t="s">
        <v>34</v>
      </c>
      <c r="D24" s="231"/>
      <c r="E24" s="320">
        <f t="shared" si="0"/>
        <v>43692</v>
      </c>
      <c r="F24" s="378"/>
      <c r="G24" s="306"/>
      <c r="H24" s="150"/>
      <c r="I24" s="141"/>
      <c r="J24" s="169"/>
      <c r="K24" s="234" t="s">
        <v>34</v>
      </c>
      <c r="L24" s="231"/>
      <c r="M24" s="320">
        <f t="shared" si="1"/>
        <v>44058</v>
      </c>
      <c r="N24" s="378"/>
      <c r="O24" s="306"/>
      <c r="P24" s="157"/>
      <c r="Q24" s="36"/>
      <c r="R24" s="7"/>
      <c r="S24" s="7"/>
      <c r="T24" s="16">
        <v>42697</v>
      </c>
    </row>
    <row r="25" spans="2:20" s="8" customFormat="1" ht="16" customHeight="1" x14ac:dyDescent="0.3">
      <c r="B25" s="149"/>
      <c r="C25" s="234" t="s">
        <v>34</v>
      </c>
      <c r="D25" s="231"/>
      <c r="E25" s="180">
        <f t="shared" si="0"/>
        <v>43693</v>
      </c>
      <c r="F25" s="378"/>
      <c r="G25" s="211"/>
      <c r="H25" s="150"/>
      <c r="I25" s="141"/>
      <c r="J25" s="169"/>
      <c r="K25" s="234" t="s">
        <v>34</v>
      </c>
      <c r="L25" s="231"/>
      <c r="M25" s="180">
        <f t="shared" si="1"/>
        <v>44059</v>
      </c>
      <c r="N25" s="378"/>
      <c r="O25" s="211"/>
      <c r="P25" s="157"/>
      <c r="Q25" s="36"/>
      <c r="R25" s="7"/>
      <c r="S25" s="7"/>
      <c r="T25" s="16">
        <v>42727</v>
      </c>
    </row>
    <row r="26" spans="2:20" s="8" customFormat="1" ht="16" customHeight="1" x14ac:dyDescent="0.3">
      <c r="B26" s="149"/>
      <c r="C26" s="234" t="s">
        <v>34</v>
      </c>
      <c r="D26" s="231"/>
      <c r="E26" s="180">
        <f t="shared" si="0"/>
        <v>43694</v>
      </c>
      <c r="F26" s="378"/>
      <c r="G26" s="211"/>
      <c r="H26" s="150"/>
      <c r="I26" s="141"/>
      <c r="J26" s="169"/>
      <c r="K26" s="234" t="s">
        <v>34</v>
      </c>
      <c r="L26" s="231"/>
      <c r="M26" s="180">
        <f t="shared" si="1"/>
        <v>44060</v>
      </c>
      <c r="N26" s="378"/>
      <c r="O26" s="211"/>
      <c r="P26" s="157"/>
      <c r="Q26" s="36"/>
      <c r="R26" s="7"/>
      <c r="S26" s="7"/>
      <c r="T26" s="18">
        <v>42736</v>
      </c>
    </row>
    <row r="27" spans="2:20" s="8" customFormat="1" ht="16" customHeight="1" x14ac:dyDescent="0.3">
      <c r="B27" s="149"/>
      <c r="C27" s="234" t="s">
        <v>34</v>
      </c>
      <c r="D27" s="231"/>
      <c r="E27" s="180">
        <f t="shared" si="0"/>
        <v>43695</v>
      </c>
      <c r="F27" s="378"/>
      <c r="G27" s="211"/>
      <c r="H27" s="150"/>
      <c r="I27" s="141"/>
      <c r="J27" s="169"/>
      <c r="K27" s="234" t="s">
        <v>34</v>
      </c>
      <c r="L27" s="231"/>
      <c r="M27" s="180">
        <f t="shared" si="1"/>
        <v>44061</v>
      </c>
      <c r="N27" s="378"/>
      <c r="O27" s="211"/>
      <c r="P27" s="157"/>
      <c r="Q27" s="36"/>
      <c r="R27" s="7"/>
      <c r="S27" s="7"/>
      <c r="T27" s="18">
        <v>42744</v>
      </c>
    </row>
    <row r="28" spans="2:20" s="8" customFormat="1" ht="16" customHeight="1" thickBot="1" x14ac:dyDescent="0.35">
      <c r="B28" s="149"/>
      <c r="C28" s="234" t="s">
        <v>35</v>
      </c>
      <c r="D28" s="231"/>
      <c r="E28" s="181">
        <f t="shared" si="0"/>
        <v>43696</v>
      </c>
      <c r="F28" s="378"/>
      <c r="G28" s="212"/>
      <c r="H28" s="150"/>
      <c r="I28" s="141"/>
      <c r="J28" s="169"/>
      <c r="K28" s="234" t="s">
        <v>34</v>
      </c>
      <c r="L28" s="231"/>
      <c r="M28" s="181">
        <f t="shared" si="1"/>
        <v>44062</v>
      </c>
      <c r="N28" s="323"/>
      <c r="O28" s="212"/>
      <c r="P28" s="157"/>
      <c r="Q28" s="36"/>
      <c r="R28" s="7"/>
      <c r="S28" s="7"/>
      <c r="T28" s="18">
        <v>42777</v>
      </c>
    </row>
    <row r="29" spans="2:20" s="8" customFormat="1" ht="16" customHeight="1" thickTop="1" x14ac:dyDescent="0.3">
      <c r="B29" s="149"/>
      <c r="C29" s="234" t="s">
        <v>34</v>
      </c>
      <c r="D29" s="231"/>
      <c r="E29" s="318">
        <f t="shared" si="0"/>
        <v>43697</v>
      </c>
      <c r="F29" s="240"/>
      <c r="G29" s="308"/>
      <c r="H29" s="150"/>
      <c r="I29" s="141"/>
      <c r="J29" s="169"/>
      <c r="K29" s="234" t="s">
        <v>34</v>
      </c>
      <c r="L29" s="231"/>
      <c r="M29" s="318">
        <f t="shared" si="1"/>
        <v>44063</v>
      </c>
      <c r="N29" s="131"/>
      <c r="O29" s="308"/>
      <c r="P29" s="157"/>
      <c r="Q29" s="36"/>
      <c r="R29" s="7"/>
      <c r="S29" s="7"/>
      <c r="T29" s="18">
        <v>42814</v>
      </c>
    </row>
    <row r="30" spans="2:20" s="8" customFormat="1" ht="16" customHeight="1" x14ac:dyDescent="0.3">
      <c r="B30" s="149"/>
      <c r="C30" s="234" t="s">
        <v>34</v>
      </c>
      <c r="D30" s="231"/>
      <c r="E30" s="224">
        <f t="shared" si="0"/>
        <v>43698</v>
      </c>
      <c r="F30" s="132"/>
      <c r="G30" s="225"/>
      <c r="H30" s="150"/>
      <c r="I30" s="141"/>
      <c r="J30" s="169"/>
      <c r="K30" s="234" t="s">
        <v>34</v>
      </c>
      <c r="L30" s="231"/>
      <c r="M30" s="224">
        <f t="shared" si="1"/>
        <v>44064</v>
      </c>
      <c r="N30" s="132"/>
      <c r="O30" s="225"/>
      <c r="P30" s="157"/>
      <c r="Q30" s="36"/>
      <c r="R30" s="7"/>
      <c r="S30" s="7"/>
      <c r="T30" s="18">
        <v>42854</v>
      </c>
    </row>
    <row r="31" spans="2:20" s="8" customFormat="1" ht="16" customHeight="1" x14ac:dyDescent="0.3">
      <c r="B31" s="149"/>
      <c r="C31" s="234" t="s">
        <v>34</v>
      </c>
      <c r="D31" s="231"/>
      <c r="E31" s="224">
        <f t="shared" si="0"/>
        <v>43699</v>
      </c>
      <c r="F31" s="132"/>
      <c r="G31" s="225"/>
      <c r="H31" s="150"/>
      <c r="I31" s="141"/>
      <c r="J31" s="169"/>
      <c r="K31" s="234" t="s">
        <v>35</v>
      </c>
      <c r="L31" s="231"/>
      <c r="M31" s="224">
        <f t="shared" si="1"/>
        <v>44065</v>
      </c>
      <c r="N31" s="132"/>
      <c r="O31" s="225"/>
      <c r="P31" s="157"/>
      <c r="Q31" s="36"/>
      <c r="R31" s="7"/>
      <c r="S31" s="7"/>
      <c r="T31" s="18">
        <v>42858</v>
      </c>
    </row>
    <row r="32" spans="2:20" s="8" customFormat="1" ht="16" customHeight="1" x14ac:dyDescent="0.3">
      <c r="B32" s="149"/>
      <c r="C32" s="234" t="s">
        <v>34</v>
      </c>
      <c r="D32" s="231"/>
      <c r="E32" s="224">
        <f t="shared" si="0"/>
        <v>43700</v>
      </c>
      <c r="F32" s="132"/>
      <c r="G32" s="225"/>
      <c r="H32" s="150"/>
      <c r="I32" s="141"/>
      <c r="J32" s="169"/>
      <c r="K32" s="234" t="s">
        <v>34</v>
      </c>
      <c r="L32" s="231"/>
      <c r="M32" s="224">
        <f t="shared" si="1"/>
        <v>44066</v>
      </c>
      <c r="N32" s="132"/>
      <c r="O32" s="225"/>
      <c r="P32" s="157"/>
      <c r="Q32" s="36"/>
      <c r="R32" s="7"/>
      <c r="S32" s="7"/>
      <c r="T32" s="18">
        <v>42859</v>
      </c>
    </row>
    <row r="33" spans="1:20" s="8" customFormat="1" ht="16" customHeight="1" x14ac:dyDescent="0.3">
      <c r="B33" s="149"/>
      <c r="C33" s="234" t="s">
        <v>34</v>
      </c>
      <c r="D33" s="231"/>
      <c r="E33" s="224">
        <f t="shared" si="0"/>
        <v>43701</v>
      </c>
      <c r="F33" s="132"/>
      <c r="G33" s="225"/>
      <c r="H33" s="150"/>
      <c r="I33" s="141"/>
      <c r="J33" s="169"/>
      <c r="K33" s="234" t="s">
        <v>34</v>
      </c>
      <c r="L33" s="231"/>
      <c r="M33" s="224">
        <f t="shared" si="1"/>
        <v>44067</v>
      </c>
      <c r="N33" s="132"/>
      <c r="O33" s="225"/>
      <c r="P33" s="157"/>
      <c r="Q33" s="36"/>
      <c r="R33" s="7"/>
      <c r="S33" s="7"/>
      <c r="T33" s="18">
        <v>42860</v>
      </c>
    </row>
    <row r="34" spans="1:20" s="8" customFormat="1" ht="16" customHeight="1" x14ac:dyDescent="0.3">
      <c r="B34" s="149"/>
      <c r="C34" s="234" t="s">
        <v>35</v>
      </c>
      <c r="D34" s="231"/>
      <c r="E34" s="224">
        <f t="shared" si="0"/>
        <v>43702</v>
      </c>
      <c r="F34" s="132"/>
      <c r="G34" s="225"/>
      <c r="H34" s="150"/>
      <c r="I34" s="141"/>
      <c r="J34" s="169"/>
      <c r="K34" s="234" t="s">
        <v>34</v>
      </c>
      <c r="L34" s="231"/>
      <c r="M34" s="224">
        <f t="shared" si="1"/>
        <v>44068</v>
      </c>
      <c r="N34" s="132"/>
      <c r="O34" s="225"/>
      <c r="P34" s="157"/>
      <c r="Q34" s="36"/>
      <c r="R34" s="7"/>
      <c r="S34" s="7"/>
      <c r="T34" s="18">
        <v>42933</v>
      </c>
    </row>
    <row r="35" spans="1:20" s="8" customFormat="1" ht="16" customHeight="1" x14ac:dyDescent="0.3">
      <c r="B35" s="149"/>
      <c r="C35" s="234" t="s">
        <v>34</v>
      </c>
      <c r="D35" s="231"/>
      <c r="E35" s="224">
        <f t="shared" si="0"/>
        <v>43703</v>
      </c>
      <c r="F35" s="132"/>
      <c r="G35" s="225"/>
      <c r="H35" s="150"/>
      <c r="I35" s="141"/>
      <c r="J35" s="169"/>
      <c r="K35" s="234" t="s">
        <v>35</v>
      </c>
      <c r="L35" s="231"/>
      <c r="M35" s="224">
        <f t="shared" si="1"/>
        <v>44069</v>
      </c>
      <c r="N35" s="132"/>
      <c r="O35" s="225"/>
      <c r="P35" s="157"/>
      <c r="Q35" s="36"/>
      <c r="R35" s="7"/>
      <c r="S35" s="7"/>
      <c r="T35" s="18">
        <v>42958</v>
      </c>
    </row>
    <row r="36" spans="1:20" s="8" customFormat="1" ht="16" customHeight="1" x14ac:dyDescent="0.3">
      <c r="B36" s="149"/>
      <c r="C36" s="234" t="s">
        <v>34</v>
      </c>
      <c r="D36" s="231"/>
      <c r="E36" s="224">
        <f t="shared" si="0"/>
        <v>43704</v>
      </c>
      <c r="F36" s="132"/>
      <c r="G36" s="225"/>
      <c r="H36" s="150"/>
      <c r="I36" s="141"/>
      <c r="J36" s="169"/>
      <c r="K36" s="234" t="s">
        <v>34</v>
      </c>
      <c r="L36" s="231"/>
      <c r="M36" s="224">
        <f t="shared" si="1"/>
        <v>44070</v>
      </c>
      <c r="N36" s="132"/>
      <c r="O36" s="225"/>
      <c r="P36" s="157"/>
      <c r="Q36" s="36"/>
      <c r="R36" s="7"/>
      <c r="S36" s="7"/>
      <c r="T36" s="18">
        <v>42996</v>
      </c>
    </row>
    <row r="37" spans="1:20" s="8" customFormat="1" ht="16" customHeight="1" x14ac:dyDescent="0.3">
      <c r="B37" s="149"/>
      <c r="C37" s="234" t="s">
        <v>34</v>
      </c>
      <c r="D37" s="231"/>
      <c r="E37" s="224">
        <f t="shared" si="0"/>
        <v>43705</v>
      </c>
      <c r="F37" s="133"/>
      <c r="G37" s="225"/>
      <c r="H37" s="150"/>
      <c r="I37" s="141"/>
      <c r="J37" s="169"/>
      <c r="K37" s="234" t="s">
        <v>34</v>
      </c>
      <c r="L37" s="231"/>
      <c r="M37" s="224">
        <f t="shared" si="1"/>
        <v>44071</v>
      </c>
      <c r="N37" s="133"/>
      <c r="O37" s="225"/>
      <c r="P37" s="157"/>
      <c r="Q37" s="36"/>
      <c r="R37" s="7"/>
      <c r="S37" s="7"/>
      <c r="T37" s="18">
        <v>43001</v>
      </c>
    </row>
    <row r="38" spans="1:20" s="8" customFormat="1" ht="16" customHeight="1" x14ac:dyDescent="0.3">
      <c r="B38" s="149"/>
      <c r="C38" s="234" t="s">
        <v>34</v>
      </c>
      <c r="D38" s="231"/>
      <c r="E38" s="224">
        <f>IF(E37="","",IF(DAY(E37+1)=1,"",E37+1))</f>
        <v>43706</v>
      </c>
      <c r="F38" s="133"/>
      <c r="G38" s="225"/>
      <c r="H38" s="150"/>
      <c r="I38" s="141"/>
      <c r="J38" s="169"/>
      <c r="K38" s="234" t="s">
        <v>7</v>
      </c>
      <c r="L38" s="231"/>
      <c r="M38" s="224">
        <f>IF(M37="","",IF(DAY(M37+1)=1,"",M37+1))</f>
        <v>44072</v>
      </c>
      <c r="N38" s="133"/>
      <c r="O38" s="225"/>
      <c r="P38" s="157"/>
      <c r="Q38" s="36"/>
      <c r="R38" s="7"/>
      <c r="S38" s="7"/>
      <c r="T38" s="18">
        <v>43017</v>
      </c>
    </row>
    <row r="39" spans="1:20" s="8" customFormat="1" ht="16" customHeight="1" x14ac:dyDescent="0.3">
      <c r="B39" s="149"/>
      <c r="C39" s="234" t="s">
        <v>7</v>
      </c>
      <c r="D39" s="231"/>
      <c r="E39" s="224">
        <f t="shared" ref="E39:E40" si="2">IF(E38="","",IF(DAY(E38+1)=1,"",E38+1))</f>
        <v>43707</v>
      </c>
      <c r="F39" s="133"/>
      <c r="G39" s="225"/>
      <c r="H39" s="150"/>
      <c r="I39" s="141"/>
      <c r="J39" s="169"/>
      <c r="K39" s="234" t="s">
        <v>7</v>
      </c>
      <c r="L39" s="231"/>
      <c r="M39" s="224">
        <f t="shared" ref="M39:M40" si="3">IF(M38="","",IF(DAY(M38+1)=1,"",M38+1))</f>
        <v>44073</v>
      </c>
      <c r="N39" s="133"/>
      <c r="O39" s="225"/>
      <c r="P39" s="157"/>
      <c r="Q39" s="36"/>
      <c r="R39" s="7"/>
      <c r="S39" s="7"/>
      <c r="T39" s="18"/>
    </row>
    <row r="40" spans="1:20" s="8" customFormat="1" ht="16" customHeight="1" x14ac:dyDescent="0.3">
      <c r="B40" s="149"/>
      <c r="C40" s="234" t="s">
        <v>34</v>
      </c>
      <c r="D40" s="231"/>
      <c r="E40" s="224">
        <f t="shared" si="2"/>
        <v>43708</v>
      </c>
      <c r="F40" s="133"/>
      <c r="G40" s="225"/>
      <c r="H40" s="150"/>
      <c r="I40" s="141"/>
      <c r="J40" s="169"/>
      <c r="K40" s="234" t="s">
        <v>34</v>
      </c>
      <c r="L40" s="231"/>
      <c r="M40" s="224">
        <f t="shared" si="3"/>
        <v>44074</v>
      </c>
      <c r="N40" s="133"/>
      <c r="O40" s="225"/>
      <c r="P40" s="157"/>
      <c r="Q40" s="36"/>
      <c r="R40" s="7"/>
      <c r="S40" s="7"/>
      <c r="T40" s="18">
        <v>43042</v>
      </c>
    </row>
    <row r="41" spans="1:20" ht="9" customHeight="1" thickBot="1" x14ac:dyDescent="0.35">
      <c r="A41" s="11"/>
      <c r="B41" s="185"/>
      <c r="C41" s="232"/>
      <c r="D41" s="186"/>
      <c r="E41" s="187"/>
      <c r="F41" s="187"/>
      <c r="G41" s="187"/>
      <c r="H41" s="188"/>
      <c r="I41" s="179"/>
      <c r="J41" s="189"/>
      <c r="K41" s="186" t="e">
        <f>+DATE(K5,4,1)</f>
        <v>#VALUE!</v>
      </c>
      <c r="L41" s="186"/>
      <c r="M41" s="190"/>
      <c r="N41" s="190"/>
      <c r="O41" s="191"/>
      <c r="P41" s="192"/>
      <c r="Q41" s="10"/>
      <c r="R41" s="2"/>
      <c r="S41" s="2"/>
      <c r="T41" s="15"/>
    </row>
    <row r="42" spans="1:20" s="28" customFormat="1" ht="16" customHeight="1" x14ac:dyDescent="0.3">
      <c r="A42" s="129"/>
      <c r="B42" s="155"/>
      <c r="C42" s="182" t="s">
        <v>27</v>
      </c>
      <c r="D42" s="12"/>
      <c r="E42" s="12"/>
      <c r="F42" s="12"/>
      <c r="G42" s="29"/>
      <c r="H42" s="156"/>
      <c r="I42" s="29"/>
      <c r="J42" s="173"/>
      <c r="K42" s="182" t="s">
        <v>27</v>
      </c>
      <c r="L42" s="12"/>
      <c r="M42" s="12"/>
      <c r="N42" s="12"/>
      <c r="O42" s="29"/>
      <c r="P42" s="156"/>
      <c r="Q42" s="37"/>
      <c r="R42" s="30"/>
      <c r="S42" s="30"/>
      <c r="T42" s="31"/>
    </row>
    <row r="43" spans="1:20" ht="16" customHeight="1" x14ac:dyDescent="0.3">
      <c r="B43" s="193"/>
      <c r="H43" s="194"/>
      <c r="J43" s="193"/>
      <c r="P43" s="194"/>
      <c r="T43" s="18">
        <v>43220</v>
      </c>
    </row>
    <row r="44" spans="1:20" s="8" customFormat="1" ht="16" customHeight="1" x14ac:dyDescent="0.3">
      <c r="B44" s="149"/>
      <c r="C44" s="177" t="s">
        <v>4</v>
      </c>
      <c r="D44" s="12"/>
      <c r="E44" s="12"/>
      <c r="F44" s="12"/>
      <c r="G44" s="29"/>
      <c r="H44" s="156"/>
      <c r="I44" s="29"/>
      <c r="J44" s="173"/>
      <c r="K44" s="177" t="s">
        <v>5</v>
      </c>
      <c r="L44" s="12"/>
      <c r="M44" s="12"/>
      <c r="N44" s="12"/>
      <c r="O44" s="29"/>
      <c r="P44" s="156"/>
      <c r="Q44" s="36"/>
      <c r="R44" s="7"/>
      <c r="S44" s="7"/>
      <c r="T44" s="18"/>
    </row>
    <row r="45" spans="1:20" ht="16" customHeight="1" x14ac:dyDescent="0.3">
      <c r="B45" s="145"/>
      <c r="C45" s="11" t="s">
        <v>94</v>
      </c>
      <c r="D45" s="11"/>
      <c r="E45" s="11"/>
      <c r="F45" s="11"/>
      <c r="G45" s="26"/>
      <c r="H45" s="153"/>
      <c r="I45" s="26"/>
      <c r="J45" s="171"/>
      <c r="K45" s="11" t="s">
        <v>118</v>
      </c>
      <c r="L45" s="11"/>
      <c r="M45" s="13"/>
      <c r="N45" s="13"/>
      <c r="O45" s="27"/>
      <c r="P45" s="172"/>
      <c r="T45" s="18">
        <v>43092</v>
      </c>
    </row>
    <row r="46" spans="1:20" s="28" customFormat="1" ht="16" customHeight="1" thickBot="1" x14ac:dyDescent="0.35">
      <c r="B46" s="155"/>
      <c r="C46" s="138" t="s">
        <v>43</v>
      </c>
      <c r="D46" s="12"/>
      <c r="E46" s="12"/>
      <c r="F46" s="12"/>
      <c r="G46" s="29"/>
      <c r="H46" s="156"/>
      <c r="I46" s="29"/>
      <c r="J46" s="173"/>
      <c r="K46" s="138" t="s">
        <v>44</v>
      </c>
      <c r="L46" s="12"/>
      <c r="M46" s="12"/>
      <c r="N46" s="12"/>
      <c r="O46" s="29"/>
      <c r="P46" s="156"/>
      <c r="Q46" s="37"/>
      <c r="R46" s="30"/>
      <c r="S46" s="30"/>
      <c r="T46" s="31"/>
    </row>
    <row r="47" spans="1:20" s="8" customFormat="1" ht="16" customHeight="1" thickBot="1" x14ac:dyDescent="0.35">
      <c r="B47" s="149"/>
      <c r="C47" s="438"/>
      <c r="D47" s="438"/>
      <c r="E47" s="420" t="s">
        <v>37</v>
      </c>
      <c r="F47" s="421"/>
      <c r="G47" s="208">
        <f>SUM(G10:G40)</f>
        <v>0</v>
      </c>
      <c r="H47" s="150"/>
      <c r="I47" s="141"/>
      <c r="J47" s="169"/>
      <c r="K47" s="438"/>
      <c r="L47" s="438"/>
      <c r="M47" s="427" t="s">
        <v>33</v>
      </c>
      <c r="N47" s="428"/>
      <c r="O47" s="208">
        <f>SUM(O10:O40)</f>
        <v>0</v>
      </c>
      <c r="P47" s="157"/>
      <c r="Q47" s="36"/>
      <c r="R47" s="7"/>
      <c r="S47" s="7"/>
      <c r="T47" s="18">
        <v>43062</v>
      </c>
    </row>
    <row r="48" spans="1:20" s="8" customFormat="1" ht="16" customHeight="1" x14ac:dyDescent="0.3">
      <c r="B48" s="149"/>
      <c r="C48" s="439"/>
      <c r="D48" s="439"/>
      <c r="E48" s="418" t="s">
        <v>3</v>
      </c>
      <c r="F48" s="419"/>
      <c r="G48" s="183">
        <f>31-G49</f>
        <v>31</v>
      </c>
      <c r="H48" s="154"/>
      <c r="I48" s="61"/>
      <c r="J48" s="173"/>
      <c r="K48" s="439"/>
      <c r="L48" s="439"/>
      <c r="M48" s="418" t="s">
        <v>3</v>
      </c>
      <c r="N48" s="419"/>
      <c r="O48" s="183">
        <f>31-O49</f>
        <v>31</v>
      </c>
      <c r="P48" s="156"/>
      <c r="Q48" s="36"/>
      <c r="R48" s="7"/>
      <c r="S48" s="7"/>
      <c r="T48" s="18"/>
    </row>
    <row r="49" spans="2:20" s="8" customFormat="1" ht="16" customHeight="1" x14ac:dyDescent="0.3">
      <c r="B49" s="149"/>
      <c r="C49" s="439"/>
      <c r="D49" s="439"/>
      <c r="E49" s="418" t="s">
        <v>32</v>
      </c>
      <c r="F49" s="419"/>
      <c r="G49" s="40">
        <f>COUNTIF(F10:F40,"○")</f>
        <v>0</v>
      </c>
      <c r="H49" s="154"/>
      <c r="I49" s="61"/>
      <c r="J49" s="173"/>
      <c r="K49" s="439"/>
      <c r="L49" s="439"/>
      <c r="M49" s="418" t="s">
        <v>32</v>
      </c>
      <c r="N49" s="419"/>
      <c r="O49" s="40">
        <f>COUNTIF(N10:N40,"○")</f>
        <v>0</v>
      </c>
      <c r="P49" s="156"/>
      <c r="Q49" s="36"/>
      <c r="R49" s="7"/>
      <c r="S49" s="7"/>
      <c r="T49" s="18"/>
    </row>
    <row r="50" spans="2:20" ht="16" customHeight="1" x14ac:dyDescent="0.3">
      <c r="B50" s="145"/>
      <c r="C50" s="422" t="s">
        <v>22</v>
      </c>
      <c r="D50" s="423"/>
      <c r="E50" s="423"/>
      <c r="F50" s="424"/>
      <c r="G50" s="249">
        <f>ROUNDUP(G47/G48,0)</f>
        <v>0</v>
      </c>
      <c r="H50" s="246" t="s">
        <v>51</v>
      </c>
      <c r="I50" s="39"/>
      <c r="J50" s="145"/>
      <c r="K50" s="422" t="s">
        <v>23</v>
      </c>
      <c r="L50" s="423"/>
      <c r="M50" s="423"/>
      <c r="N50" s="424"/>
      <c r="O50" s="249">
        <f>ROUNDUP(O47/O48,0)</f>
        <v>0</v>
      </c>
      <c r="P50" s="206"/>
      <c r="T50" s="18">
        <v>43142</v>
      </c>
    </row>
    <row r="51" spans="2:20" ht="16" customHeight="1" thickBot="1" x14ac:dyDescent="0.35">
      <c r="B51" s="145"/>
      <c r="C51" s="11"/>
      <c r="D51" s="11"/>
      <c r="E51" s="11"/>
      <c r="F51" s="11"/>
      <c r="G51" s="70" t="s">
        <v>8</v>
      </c>
      <c r="H51" s="175"/>
      <c r="I51" s="176"/>
      <c r="J51" s="145"/>
      <c r="K51" s="11"/>
      <c r="L51" s="11"/>
      <c r="M51" s="11"/>
      <c r="N51" s="11"/>
      <c r="O51" s="70" t="s">
        <v>8</v>
      </c>
      <c r="P51" s="158"/>
      <c r="T51" s="18">
        <v>43143</v>
      </c>
    </row>
    <row r="52" spans="2:20" ht="16" customHeight="1" x14ac:dyDescent="0.3">
      <c r="B52" s="159"/>
      <c r="C52" s="178" t="s">
        <v>6</v>
      </c>
      <c r="D52" s="44"/>
      <c r="E52" s="41"/>
      <c r="F52" s="41"/>
      <c r="G52" s="41"/>
      <c r="H52" s="160"/>
      <c r="I52" s="11"/>
      <c r="J52" s="159"/>
      <c r="K52" s="178" t="s">
        <v>6</v>
      </c>
      <c r="L52" s="44"/>
      <c r="M52" s="41"/>
      <c r="N52" s="41"/>
      <c r="O52" s="41"/>
      <c r="P52" s="160"/>
      <c r="T52" s="18"/>
    </row>
    <row r="53" spans="2:20" ht="16" customHeight="1" x14ac:dyDescent="0.3">
      <c r="B53" s="145"/>
      <c r="C53" s="11" t="s">
        <v>100</v>
      </c>
      <c r="D53" s="11"/>
      <c r="E53" s="11"/>
      <c r="F53" s="11"/>
      <c r="G53" s="26"/>
      <c r="H53" s="153"/>
      <c r="I53" s="26"/>
      <c r="J53" s="171"/>
      <c r="K53" s="11" t="s">
        <v>99</v>
      </c>
      <c r="L53" s="11"/>
      <c r="M53" s="13"/>
      <c r="N53" s="13"/>
      <c r="O53" s="27"/>
      <c r="P53" s="172"/>
      <c r="T53" s="18">
        <v>43092</v>
      </c>
    </row>
    <row r="54" spans="2:20" ht="16" customHeight="1" thickBot="1" x14ac:dyDescent="0.35">
      <c r="B54" s="145"/>
      <c r="C54" s="138" t="s">
        <v>45</v>
      </c>
      <c r="D54" s="11"/>
      <c r="E54" s="11"/>
      <c r="F54" s="11"/>
      <c r="G54" s="26"/>
      <c r="H54" s="153"/>
      <c r="I54" s="26"/>
      <c r="J54" s="171"/>
      <c r="K54" s="138" t="s">
        <v>46</v>
      </c>
      <c r="L54" s="11"/>
      <c r="M54" s="13"/>
      <c r="N54" s="13"/>
      <c r="O54" s="27"/>
      <c r="P54" s="172"/>
      <c r="T54" s="18"/>
    </row>
    <row r="55" spans="2:20" s="8" customFormat="1" ht="16" customHeight="1" thickBot="1" x14ac:dyDescent="0.35">
      <c r="B55" s="149"/>
      <c r="C55" s="438"/>
      <c r="D55" s="438"/>
      <c r="E55" s="420" t="s">
        <v>41</v>
      </c>
      <c r="F55" s="421"/>
      <c r="G55" s="208">
        <f>SUM(G16:G28)</f>
        <v>0</v>
      </c>
      <c r="H55" s="150"/>
      <c r="I55" s="141"/>
      <c r="J55" s="169"/>
      <c r="K55" s="438"/>
      <c r="L55" s="438"/>
      <c r="M55" s="427" t="s">
        <v>40</v>
      </c>
      <c r="N55" s="428"/>
      <c r="O55" s="208">
        <f>SUM(O16:O28)</f>
        <v>0</v>
      </c>
      <c r="P55" s="157"/>
      <c r="Q55" s="36"/>
      <c r="R55" s="7"/>
      <c r="S55" s="7"/>
      <c r="T55" s="18">
        <v>43062</v>
      </c>
    </row>
    <row r="56" spans="2:20" s="8" customFormat="1" ht="16" customHeight="1" x14ac:dyDescent="0.3">
      <c r="B56" s="149"/>
      <c r="C56" s="439"/>
      <c r="D56" s="439"/>
      <c r="E56" s="418" t="s">
        <v>3</v>
      </c>
      <c r="F56" s="419"/>
      <c r="G56" s="183">
        <f>13-G57</f>
        <v>13</v>
      </c>
      <c r="H56" s="154"/>
      <c r="I56" s="61"/>
      <c r="J56" s="173"/>
      <c r="K56" s="439"/>
      <c r="L56" s="439"/>
      <c r="M56" s="418" t="s">
        <v>3</v>
      </c>
      <c r="N56" s="419"/>
      <c r="O56" s="183">
        <f>13-O57</f>
        <v>13</v>
      </c>
      <c r="P56" s="156"/>
      <c r="Q56" s="36"/>
      <c r="R56" s="7"/>
      <c r="S56" s="7"/>
      <c r="T56" s="18"/>
    </row>
    <row r="57" spans="2:20" s="8" customFormat="1" ht="16" customHeight="1" x14ac:dyDescent="0.3">
      <c r="B57" s="149"/>
      <c r="C57" s="439"/>
      <c r="D57" s="439"/>
      <c r="E57" s="418" t="s">
        <v>32</v>
      </c>
      <c r="F57" s="419"/>
      <c r="G57" s="40">
        <f>COUNTIF(F16:F28,"○")</f>
        <v>0</v>
      </c>
      <c r="H57" s="154"/>
      <c r="I57" s="61"/>
      <c r="J57" s="173"/>
      <c r="K57" s="439"/>
      <c r="L57" s="439"/>
      <c r="M57" s="418" t="s">
        <v>32</v>
      </c>
      <c r="N57" s="419"/>
      <c r="O57" s="40">
        <f>COUNTIF(N16:N28,"○")</f>
        <v>0</v>
      </c>
      <c r="P57" s="156"/>
      <c r="Q57" s="36"/>
      <c r="R57" s="7"/>
      <c r="S57" s="7"/>
      <c r="T57" s="18"/>
    </row>
    <row r="58" spans="2:20" ht="16" customHeight="1" x14ac:dyDescent="0.3">
      <c r="B58" s="145"/>
      <c r="C58" s="440" t="s">
        <v>38</v>
      </c>
      <c r="D58" s="441"/>
      <c r="E58" s="441"/>
      <c r="F58" s="442"/>
      <c r="G58" s="249">
        <f>ROUNDUP(G55/G56,0)</f>
        <v>0</v>
      </c>
      <c r="H58" s="205"/>
      <c r="I58" s="39"/>
      <c r="J58" s="145"/>
      <c r="K58" s="440" t="s">
        <v>39</v>
      </c>
      <c r="L58" s="441"/>
      <c r="M58" s="441"/>
      <c r="N58" s="442"/>
      <c r="O58" s="249">
        <f>ROUNDUP(O55/O56,0)</f>
        <v>0</v>
      </c>
      <c r="P58" s="206"/>
      <c r="T58" s="18">
        <v>43142</v>
      </c>
    </row>
    <row r="59" spans="2:20" ht="16" customHeight="1" thickBot="1" x14ac:dyDescent="0.35">
      <c r="B59" s="161"/>
      <c r="C59" s="162"/>
      <c r="D59" s="162"/>
      <c r="E59" s="162"/>
      <c r="F59" s="162"/>
      <c r="G59" s="163" t="s">
        <v>8</v>
      </c>
      <c r="H59" s="164"/>
      <c r="I59" s="176"/>
      <c r="J59" s="161"/>
      <c r="K59" s="162"/>
      <c r="L59" s="162"/>
      <c r="M59" s="162"/>
      <c r="N59" s="162"/>
      <c r="O59" s="163" t="s">
        <v>8</v>
      </c>
      <c r="P59" s="174"/>
      <c r="T59" s="18">
        <v>43219</v>
      </c>
    </row>
    <row r="60" spans="2:20" ht="8.5" customHeight="1" x14ac:dyDescent="0.3">
      <c r="T60" s="18">
        <v>43220</v>
      </c>
    </row>
    <row r="61" spans="2:20" x14ac:dyDescent="0.3">
      <c r="T61" s="18">
        <v>43223</v>
      </c>
    </row>
    <row r="62" spans="2:20" x14ac:dyDescent="0.3">
      <c r="T62" s="18">
        <v>43224</v>
      </c>
    </row>
    <row r="63" spans="2:20" x14ac:dyDescent="0.3">
      <c r="T63" s="18">
        <v>43225</v>
      </c>
    </row>
    <row r="64" spans="2:20" x14ac:dyDescent="0.3">
      <c r="T64" s="18">
        <v>43297</v>
      </c>
    </row>
    <row r="65" spans="20:20" x14ac:dyDescent="0.3">
      <c r="T65" s="18">
        <v>43323</v>
      </c>
    </row>
    <row r="66" spans="20:20" x14ac:dyDescent="0.3">
      <c r="T66" s="18">
        <v>43360</v>
      </c>
    </row>
    <row r="67" spans="20:20" x14ac:dyDescent="0.3">
      <c r="T67" s="18">
        <v>43366</v>
      </c>
    </row>
    <row r="68" spans="20:20" x14ac:dyDescent="0.3">
      <c r="T68" s="18">
        <v>43367</v>
      </c>
    </row>
    <row r="69" spans="20:20" x14ac:dyDescent="0.3">
      <c r="T69" s="18">
        <v>43381</v>
      </c>
    </row>
    <row r="70" spans="20:20" x14ac:dyDescent="0.3">
      <c r="T70" s="18">
        <v>43407</v>
      </c>
    </row>
    <row r="71" spans="20:20" x14ac:dyDescent="0.3">
      <c r="T71" s="18">
        <v>43427</v>
      </c>
    </row>
    <row r="72" spans="20:20" x14ac:dyDescent="0.3">
      <c r="T72" s="18">
        <v>43457</v>
      </c>
    </row>
    <row r="73" spans="20:20" x14ac:dyDescent="0.3">
      <c r="T73" s="18">
        <v>43458</v>
      </c>
    </row>
    <row r="74" spans="20:20" x14ac:dyDescent="0.3">
      <c r="T74" s="19">
        <v>43466</v>
      </c>
    </row>
    <row r="75" spans="20:20" x14ac:dyDescent="0.3">
      <c r="T75" s="19">
        <v>43479</v>
      </c>
    </row>
    <row r="76" spans="20:20" x14ac:dyDescent="0.3">
      <c r="T76" s="19">
        <v>43507</v>
      </c>
    </row>
    <row r="77" spans="20:20" x14ac:dyDescent="0.3">
      <c r="T77" s="19">
        <v>43545</v>
      </c>
    </row>
    <row r="78" spans="20:20" x14ac:dyDescent="0.3">
      <c r="T78" s="19">
        <v>43584</v>
      </c>
    </row>
    <row r="79" spans="20:20" x14ac:dyDescent="0.3">
      <c r="T79" s="19">
        <v>43588</v>
      </c>
    </row>
    <row r="80" spans="20:20" x14ac:dyDescent="0.3">
      <c r="T80" s="19">
        <v>43589</v>
      </c>
    </row>
    <row r="81" spans="20:20" x14ac:dyDescent="0.3">
      <c r="T81" s="19">
        <v>43590</v>
      </c>
    </row>
    <row r="82" spans="20:20" x14ac:dyDescent="0.3">
      <c r="T82" s="19">
        <v>43591</v>
      </c>
    </row>
    <row r="83" spans="20:20" x14ac:dyDescent="0.3">
      <c r="T83" s="19">
        <v>43661</v>
      </c>
    </row>
    <row r="84" spans="20:20" x14ac:dyDescent="0.3">
      <c r="T84" s="19">
        <v>43688</v>
      </c>
    </row>
    <row r="85" spans="20:20" x14ac:dyDescent="0.3">
      <c r="T85" s="19">
        <v>43689</v>
      </c>
    </row>
    <row r="86" spans="20:20" x14ac:dyDescent="0.3">
      <c r="T86" s="19">
        <v>43724</v>
      </c>
    </row>
    <row r="87" spans="20:20" x14ac:dyDescent="0.3">
      <c r="T87" s="19">
        <v>43731</v>
      </c>
    </row>
    <row r="88" spans="20:20" x14ac:dyDescent="0.3">
      <c r="T88" s="19">
        <v>43752</v>
      </c>
    </row>
    <row r="89" spans="20:20" x14ac:dyDescent="0.3">
      <c r="T89" s="19">
        <v>43772</v>
      </c>
    </row>
    <row r="90" spans="20:20" x14ac:dyDescent="0.3">
      <c r="T90" s="19">
        <v>43773</v>
      </c>
    </row>
    <row r="91" spans="20:20" x14ac:dyDescent="0.3">
      <c r="T91" s="19">
        <v>43792</v>
      </c>
    </row>
    <row r="92" spans="20:20" x14ac:dyDescent="0.3">
      <c r="T92" s="19">
        <v>43822</v>
      </c>
    </row>
    <row r="93" spans="20:20" x14ac:dyDescent="0.3">
      <c r="T93" s="19">
        <v>43831</v>
      </c>
    </row>
    <row r="94" spans="20:20" x14ac:dyDescent="0.3">
      <c r="T94" s="19">
        <v>43843</v>
      </c>
    </row>
    <row r="95" spans="20:20" x14ac:dyDescent="0.3">
      <c r="T95" s="19">
        <v>43872</v>
      </c>
    </row>
    <row r="96" spans="20:20" x14ac:dyDescent="0.3">
      <c r="T96" s="19">
        <v>43885</v>
      </c>
    </row>
    <row r="97" spans="20:20" x14ac:dyDescent="0.3">
      <c r="T97" s="19">
        <v>43910</v>
      </c>
    </row>
    <row r="98" spans="20:20" x14ac:dyDescent="0.3">
      <c r="T98" s="19">
        <v>43950</v>
      </c>
    </row>
    <row r="99" spans="20:20" x14ac:dyDescent="0.3">
      <c r="T99" s="19">
        <v>43954</v>
      </c>
    </row>
    <row r="100" spans="20:20" x14ac:dyDescent="0.3">
      <c r="T100" s="19">
        <v>43955</v>
      </c>
    </row>
    <row r="101" spans="20:20" x14ac:dyDescent="0.3">
      <c r="T101" s="19">
        <v>43956</v>
      </c>
    </row>
    <row r="102" spans="20:20" x14ac:dyDescent="0.3">
      <c r="T102" s="19">
        <v>43957</v>
      </c>
    </row>
    <row r="103" spans="20:20" x14ac:dyDescent="0.3">
      <c r="T103" s="19">
        <v>44035</v>
      </c>
    </row>
    <row r="104" spans="20:20" x14ac:dyDescent="0.3">
      <c r="T104" s="19">
        <v>44036</v>
      </c>
    </row>
    <row r="105" spans="20:20" x14ac:dyDescent="0.3">
      <c r="T105" s="19">
        <v>44053</v>
      </c>
    </row>
    <row r="106" spans="20:20" x14ac:dyDescent="0.3">
      <c r="T106" s="19">
        <v>44095</v>
      </c>
    </row>
    <row r="107" spans="20:20" x14ac:dyDescent="0.3">
      <c r="T107" s="19">
        <v>44096</v>
      </c>
    </row>
    <row r="108" spans="20:20" x14ac:dyDescent="0.3">
      <c r="T108" s="19">
        <v>44138</v>
      </c>
    </row>
    <row r="109" spans="20:20" x14ac:dyDescent="0.3">
      <c r="T109" s="19">
        <v>44158</v>
      </c>
    </row>
    <row r="110" spans="20:20" x14ac:dyDescent="0.3">
      <c r="T110" s="19">
        <v>44197</v>
      </c>
    </row>
    <row r="111" spans="20:20" x14ac:dyDescent="0.3">
      <c r="T111" s="19">
        <v>44207</v>
      </c>
    </row>
    <row r="112" spans="20:20" x14ac:dyDescent="0.3">
      <c r="T112" s="19">
        <v>44238</v>
      </c>
    </row>
    <row r="113" spans="20:20" x14ac:dyDescent="0.3">
      <c r="T113" s="19">
        <v>44250</v>
      </c>
    </row>
    <row r="114" spans="20:20" x14ac:dyDescent="0.3">
      <c r="T114" s="19">
        <v>44275</v>
      </c>
    </row>
    <row r="115" spans="20:20" x14ac:dyDescent="0.3">
      <c r="T115" s="19">
        <v>44315</v>
      </c>
    </row>
    <row r="116" spans="20:20" x14ac:dyDescent="0.3">
      <c r="T116" s="19">
        <v>44319</v>
      </c>
    </row>
    <row r="117" spans="20:20" x14ac:dyDescent="0.3">
      <c r="T117" s="19">
        <v>44320</v>
      </c>
    </row>
    <row r="118" spans="20:20" x14ac:dyDescent="0.3">
      <c r="T118" s="19">
        <v>44321</v>
      </c>
    </row>
    <row r="119" spans="20:20" x14ac:dyDescent="0.3">
      <c r="T119" s="19">
        <v>44396</v>
      </c>
    </row>
    <row r="120" spans="20:20" x14ac:dyDescent="0.3">
      <c r="T120" s="19">
        <v>44419</v>
      </c>
    </row>
    <row r="121" spans="20:20" x14ac:dyDescent="0.3">
      <c r="T121" s="19">
        <v>44459</v>
      </c>
    </row>
    <row r="122" spans="20:20" x14ac:dyDescent="0.3">
      <c r="T122" s="19">
        <v>44462</v>
      </c>
    </row>
    <row r="123" spans="20:20" x14ac:dyDescent="0.3">
      <c r="T123" s="19">
        <v>44480</v>
      </c>
    </row>
    <row r="124" spans="20:20" x14ac:dyDescent="0.3">
      <c r="T124" s="19">
        <v>44503</v>
      </c>
    </row>
    <row r="125" spans="20:20" x14ac:dyDescent="0.3">
      <c r="T125" s="19">
        <v>44523</v>
      </c>
    </row>
    <row r="126" spans="20:20" x14ac:dyDescent="0.3">
      <c r="T126" s="19">
        <v>44562</v>
      </c>
    </row>
    <row r="127" spans="20:20" x14ac:dyDescent="0.3">
      <c r="T127" s="19">
        <v>44571</v>
      </c>
    </row>
    <row r="128" spans="20:20" x14ac:dyDescent="0.3">
      <c r="T128" s="19">
        <v>44603</v>
      </c>
    </row>
    <row r="129" spans="20:20" x14ac:dyDescent="0.3">
      <c r="T129" s="19">
        <v>44615</v>
      </c>
    </row>
    <row r="130" spans="20:20" x14ac:dyDescent="0.3">
      <c r="T130" s="19">
        <v>44641</v>
      </c>
    </row>
    <row r="131" spans="20:20" x14ac:dyDescent="0.3">
      <c r="T131" s="19">
        <v>44680</v>
      </c>
    </row>
    <row r="132" spans="20:20" x14ac:dyDescent="0.3">
      <c r="T132" s="19">
        <v>44684</v>
      </c>
    </row>
    <row r="133" spans="20:20" x14ac:dyDescent="0.3">
      <c r="T133" s="19">
        <v>44685</v>
      </c>
    </row>
    <row r="134" spans="20:20" x14ac:dyDescent="0.3">
      <c r="T134" s="19">
        <v>44686</v>
      </c>
    </row>
    <row r="135" spans="20:20" x14ac:dyDescent="0.3">
      <c r="T135" s="19">
        <v>44760</v>
      </c>
    </row>
    <row r="136" spans="20:20" x14ac:dyDescent="0.3">
      <c r="T136" s="19">
        <v>44784</v>
      </c>
    </row>
    <row r="137" spans="20:20" x14ac:dyDescent="0.3">
      <c r="T137" s="19">
        <v>44823</v>
      </c>
    </row>
    <row r="138" spans="20:20" x14ac:dyDescent="0.3">
      <c r="T138" s="19">
        <v>44827</v>
      </c>
    </row>
    <row r="139" spans="20:20" x14ac:dyDescent="0.3">
      <c r="T139" s="19">
        <v>44844</v>
      </c>
    </row>
    <row r="140" spans="20:20" x14ac:dyDescent="0.3">
      <c r="T140" s="19">
        <v>44868</v>
      </c>
    </row>
    <row r="141" spans="20:20" x14ac:dyDescent="0.3">
      <c r="T141" s="19">
        <v>44888</v>
      </c>
    </row>
    <row r="142" spans="20:20" x14ac:dyDescent="0.3">
      <c r="T142" s="19"/>
    </row>
  </sheetData>
  <sheetProtection algorithmName="SHA-512" hashValue="o4xRE/Lyzkn9ihY3+RPE8frpGo7fTHve47P8fpcWijeYN2wIJP7IEmgdCrZHT10UPGqgvV65S+WZDkAjVkRRmg==" saltValue="zgGQyqPNFd6KaXYOFPTKKw==" spinCount="100000" sheet="1" objects="1" scenarios="1"/>
  <mergeCells count="34">
    <mergeCell ref="C58:F58"/>
    <mergeCell ref="K58:N58"/>
    <mergeCell ref="C57:D57"/>
    <mergeCell ref="E57:F57"/>
    <mergeCell ref="K57:L57"/>
    <mergeCell ref="M57:N57"/>
    <mergeCell ref="C55:D55"/>
    <mergeCell ref="E55:F55"/>
    <mergeCell ref="K55:L55"/>
    <mergeCell ref="M55:N55"/>
    <mergeCell ref="C56:D56"/>
    <mergeCell ref="E56:F56"/>
    <mergeCell ref="K56:L56"/>
    <mergeCell ref="M56:N56"/>
    <mergeCell ref="C50:F50"/>
    <mergeCell ref="K50:N50"/>
    <mergeCell ref="C49:D49"/>
    <mergeCell ref="E49:F49"/>
    <mergeCell ref="K49:L49"/>
    <mergeCell ref="M49:N49"/>
    <mergeCell ref="C47:D47"/>
    <mergeCell ref="E47:F47"/>
    <mergeCell ref="K47:L47"/>
    <mergeCell ref="M47:N47"/>
    <mergeCell ref="C48:D48"/>
    <mergeCell ref="E48:F48"/>
    <mergeCell ref="K48:L48"/>
    <mergeCell ref="M48:N48"/>
    <mergeCell ref="A1:Q1"/>
    <mergeCell ref="C8:D8"/>
    <mergeCell ref="E8:G8"/>
    <mergeCell ref="K8:L8"/>
    <mergeCell ref="M8:O8"/>
    <mergeCell ref="C5:G5"/>
  </mergeCells>
  <phoneticPr fontId="1"/>
  <conditionalFormatting sqref="C10:C40">
    <cfRule type="expression" dxfId="65" priority="17">
      <formula>TEXT(C10,"aaa")="土"</formula>
    </cfRule>
  </conditionalFormatting>
  <conditionalFormatting sqref="C10:C40">
    <cfRule type="expression" dxfId="64" priority="16">
      <formula>TEXT(C10,"aaa")="日"</formula>
    </cfRule>
  </conditionalFormatting>
  <conditionalFormatting sqref="E10:E40">
    <cfRule type="expression" dxfId="63" priority="15">
      <formula>TEXT(E10,"aaa")="土"</formula>
    </cfRule>
  </conditionalFormatting>
  <conditionalFormatting sqref="E10:E40">
    <cfRule type="expression" dxfId="62" priority="14">
      <formula>TEXT(E10,"aaa")="日"</formula>
    </cfRule>
  </conditionalFormatting>
  <conditionalFormatting sqref="K10:K31">
    <cfRule type="expression" dxfId="61" priority="13">
      <formula>TEXT(K10,"aaa")="土"</formula>
    </cfRule>
  </conditionalFormatting>
  <conditionalFormatting sqref="K10:K31">
    <cfRule type="expression" dxfId="60" priority="12">
      <formula>TEXT(K10,"aaa")="日"</formula>
    </cfRule>
  </conditionalFormatting>
  <conditionalFormatting sqref="M10:M40">
    <cfRule type="expression" dxfId="59" priority="11">
      <formula>TEXT(M10,"aaa")="土"</formula>
    </cfRule>
  </conditionalFormatting>
  <conditionalFormatting sqref="M10:M40">
    <cfRule type="expression" dxfId="58" priority="10">
      <formula>TEXT(M10,"aaa")="日"</formula>
    </cfRule>
  </conditionalFormatting>
  <conditionalFormatting sqref="K10:K18">
    <cfRule type="expression" dxfId="57" priority="9">
      <formula>TEXT(K10,"aaa")="土"</formula>
    </cfRule>
  </conditionalFormatting>
  <conditionalFormatting sqref="K10:K18">
    <cfRule type="expression" dxfId="56" priority="8">
      <formula>TEXT(K10,"aaa")="日"</formula>
    </cfRule>
  </conditionalFormatting>
  <conditionalFormatting sqref="K19:K27">
    <cfRule type="expression" dxfId="55" priority="7">
      <formula>TEXT(K19,"aaa")="土"</formula>
    </cfRule>
  </conditionalFormatting>
  <conditionalFormatting sqref="K19:K27">
    <cfRule type="expression" dxfId="54" priority="6">
      <formula>TEXT(K19,"aaa")="日"</formula>
    </cfRule>
  </conditionalFormatting>
  <conditionalFormatting sqref="K28:K31">
    <cfRule type="expression" dxfId="53" priority="5">
      <formula>TEXT(K28,"aaa")="土"</formula>
    </cfRule>
  </conditionalFormatting>
  <conditionalFormatting sqref="K28:K31">
    <cfRule type="expression" dxfId="52" priority="4">
      <formula>TEXT(K28,"aaa")="日"</formula>
    </cfRule>
  </conditionalFormatting>
  <conditionalFormatting sqref="K32:K40">
    <cfRule type="expression" dxfId="51" priority="2">
      <formula>TEXT(K32,"aaa")="土"</formula>
    </cfRule>
  </conditionalFormatting>
  <conditionalFormatting sqref="K32:K40">
    <cfRule type="expression" dxfId="50" priority="1">
      <formula>TEXT(K32,"aaa")="日"</formula>
    </cfRule>
  </conditionalFormatting>
  <conditionalFormatting sqref="E10:E40 M10:M40">
    <cfRule type="expression" dxfId="49" priority="953">
      <formula>COUNTIF($AG$9:$AG$125,$M10)</formula>
    </cfRule>
  </conditionalFormatting>
  <conditionalFormatting sqref="C10:C40 K10:K40">
    <cfRule type="expression" dxfId="48" priority="955">
      <formula>COUNTIF($AG$9:$AG$125,$K10)</formula>
    </cfRule>
  </conditionalFormatting>
  <dataValidations count="1">
    <dataValidation type="list" allowBlank="1" showInputMessage="1" showErrorMessage="1" sqref="D10:D40 F10:F40 L10:L40 N10:N40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7" orientation="portrait" r:id="rId1"/>
  <headerFooter>
    <oddFooter xml:space="preserve">&amp;C&amp;"Century,標準" &amp;11 </oddFooter>
  </headerFooter>
  <colBreaks count="1" manualBreakCount="1">
    <brk id="1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  <pageSetUpPr fitToPage="1"/>
  </sheetPr>
  <dimension ref="A1:AB144"/>
  <sheetViews>
    <sheetView showGridLines="0" view="pageBreakPreview" zoomScale="80" zoomScaleNormal="75" zoomScaleSheetLayoutView="80" workbookViewId="0">
      <selection activeCell="M2" sqref="M2"/>
    </sheetView>
  </sheetViews>
  <sheetFormatPr defaultColWidth="9" defaultRowHeight="13.5" x14ac:dyDescent="0.3"/>
  <cols>
    <col min="1" max="1" width="1.6640625" style="1" customWidth="1"/>
    <col min="2" max="2" width="1.16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4.4140625" style="1" customWidth="1"/>
    <col min="9" max="9" width="1.4140625" style="1" customWidth="1"/>
    <col min="10" max="10" width="1.1640625" style="1" customWidth="1"/>
    <col min="11" max="11" width="2.4140625" style="11" customWidth="1"/>
    <col min="12" max="12" width="3.4140625" style="11" customWidth="1"/>
    <col min="13" max="13" width="9.6640625" style="1" customWidth="1"/>
    <col min="14" max="14" width="10.6640625" style="1" customWidth="1"/>
    <col min="15" max="15" width="17.9140625" style="1" customWidth="1"/>
    <col min="16" max="16" width="8.4140625" style="1" customWidth="1"/>
    <col min="17" max="17" width="3" style="11" customWidth="1"/>
    <col min="18" max="18" width="0.9140625" style="1" customWidth="1"/>
    <col min="19" max="19" width="1.25" style="1" customWidth="1"/>
    <col min="20" max="20" width="1.4140625" style="1" customWidth="1"/>
    <col min="21" max="21" width="9.6640625" style="1" customWidth="1"/>
    <col min="22" max="22" width="10.6640625" style="1" customWidth="1"/>
    <col min="23" max="23" width="3" style="1" customWidth="1"/>
    <col min="24" max="24" width="0.75" style="1" customWidth="1"/>
    <col min="25" max="25" width="11.75" style="1" customWidth="1"/>
    <col min="26" max="26" width="0.6640625" style="17" customWidth="1"/>
    <col min="27" max="16384" width="9" style="1"/>
  </cols>
  <sheetData>
    <row r="1" spans="1:28" ht="22" x14ac:dyDescent="0.3">
      <c r="A1" s="425" t="s">
        <v>90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1"/>
      <c r="S1" s="17"/>
      <c r="Z1" s="1"/>
    </row>
    <row r="2" spans="1:28" ht="27" customHeight="1" x14ac:dyDescent="0.3">
      <c r="C2" s="110" t="s">
        <v>24</v>
      </c>
      <c r="K2" s="1"/>
      <c r="L2" s="1"/>
      <c r="M2" s="111" t="s">
        <v>123</v>
      </c>
      <c r="N2" s="11"/>
      <c r="Q2" s="1"/>
      <c r="R2" s="11"/>
      <c r="T2" s="11"/>
      <c r="Z2" s="1"/>
      <c r="AB2" s="17"/>
    </row>
    <row r="3" spans="1:28" ht="26.4" customHeight="1" thickBot="1" x14ac:dyDescent="0.35">
      <c r="C3" s="25" t="s">
        <v>2</v>
      </c>
      <c r="D3" s="25"/>
      <c r="M3" s="134" t="s">
        <v>1</v>
      </c>
      <c r="N3" s="137"/>
      <c r="O3" s="137"/>
      <c r="P3" s="137"/>
      <c r="R3" s="11"/>
      <c r="S3" s="11"/>
      <c r="T3" s="11"/>
      <c r="U3" s="11"/>
      <c r="V3" s="11"/>
      <c r="W3" s="11"/>
      <c r="X3" s="11"/>
    </row>
    <row r="4" spans="1:28" ht="9" customHeight="1" thickTop="1" thickBot="1" x14ac:dyDescent="0.35">
      <c r="B4" s="11"/>
      <c r="C4" s="270"/>
      <c r="D4" s="270"/>
      <c r="E4" s="11"/>
      <c r="F4" s="11"/>
      <c r="G4" s="11"/>
      <c r="H4" s="11"/>
      <c r="M4" s="9"/>
      <c r="N4" s="11"/>
      <c r="O4" s="11"/>
      <c r="P4" s="11"/>
      <c r="R4" s="11"/>
      <c r="S4" s="11"/>
      <c r="T4" s="11"/>
      <c r="U4" s="11"/>
    </row>
    <row r="5" spans="1:28" ht="24.5" customHeight="1" thickBot="1" x14ac:dyDescent="0.35">
      <c r="B5" s="271"/>
      <c r="C5" s="248" t="s">
        <v>53</v>
      </c>
      <c r="D5" s="248"/>
      <c r="E5" s="248"/>
      <c r="F5" s="248"/>
      <c r="G5" s="272"/>
      <c r="H5" s="273"/>
      <c r="I5" s="2"/>
      <c r="J5" s="2"/>
      <c r="K5" s="10"/>
      <c r="L5" s="10"/>
      <c r="M5" s="10"/>
      <c r="N5" s="10"/>
      <c r="O5" s="119"/>
      <c r="P5" s="11"/>
      <c r="Z5" s="1"/>
    </row>
    <row r="6" spans="1:28" ht="14" customHeight="1" x14ac:dyDescent="0.3">
      <c r="B6" s="145"/>
      <c r="C6" s="268" t="e">
        <f>+DATE(C5,4,1)</f>
        <v>#VALUE!</v>
      </c>
      <c r="D6" s="268"/>
      <c r="E6" s="10"/>
      <c r="F6" s="10"/>
      <c r="G6" s="10"/>
      <c r="H6" s="267"/>
      <c r="I6" s="2"/>
      <c r="J6" s="10"/>
      <c r="K6" s="10"/>
      <c r="L6" s="10"/>
      <c r="M6" s="10"/>
      <c r="N6" s="10"/>
      <c r="O6" s="119"/>
      <c r="P6" s="11"/>
      <c r="S6" s="11"/>
      <c r="Z6" s="1"/>
    </row>
    <row r="7" spans="1:28" s="6" customFormat="1" ht="20.149999999999999" customHeight="1" x14ac:dyDescent="0.3">
      <c r="B7" s="146"/>
      <c r="C7" s="434"/>
      <c r="D7" s="434"/>
      <c r="E7" s="429">
        <f>DATE(2021,8,1)</f>
        <v>44409</v>
      </c>
      <c r="F7" s="430"/>
      <c r="G7" s="431"/>
      <c r="H7" s="227"/>
      <c r="I7" s="14"/>
      <c r="J7" s="109"/>
      <c r="K7" s="35"/>
      <c r="L7" s="35"/>
      <c r="M7" s="35"/>
      <c r="N7" s="35"/>
      <c r="O7" s="60"/>
      <c r="P7" s="75"/>
      <c r="Q7" s="77"/>
      <c r="S7" s="120"/>
    </row>
    <row r="8" spans="1:28" s="20" customFormat="1" ht="20.149999999999999" customHeight="1" x14ac:dyDescent="0.3">
      <c r="B8" s="147"/>
      <c r="C8" s="260"/>
      <c r="D8" s="260"/>
      <c r="E8" s="222" t="s">
        <v>11</v>
      </c>
      <c r="F8" s="32" t="s">
        <v>19</v>
      </c>
      <c r="G8" s="223" t="s">
        <v>0</v>
      </c>
      <c r="H8" s="196"/>
      <c r="I8" s="60"/>
      <c r="J8" s="60"/>
      <c r="K8" s="76"/>
      <c r="L8" s="76"/>
      <c r="M8" s="36"/>
      <c r="N8" s="36"/>
      <c r="O8" s="73"/>
      <c r="P8" s="74"/>
      <c r="Q8" s="112"/>
      <c r="S8" s="75"/>
    </row>
    <row r="9" spans="1:28" s="8" customFormat="1" ht="16" customHeight="1" x14ac:dyDescent="0.3">
      <c r="B9" s="149"/>
      <c r="C9" s="35"/>
      <c r="D9" s="231"/>
      <c r="E9" s="354">
        <f>E7</f>
        <v>44409</v>
      </c>
      <c r="F9" s="394"/>
      <c r="G9" s="355"/>
      <c r="H9" s="157"/>
      <c r="I9" s="39"/>
      <c r="J9" s="39"/>
      <c r="K9" s="76"/>
      <c r="L9" s="76"/>
      <c r="M9" s="36"/>
      <c r="N9" s="36"/>
      <c r="O9" s="73"/>
      <c r="P9" s="74"/>
      <c r="Q9" s="113"/>
      <c r="S9" s="72"/>
    </row>
    <row r="10" spans="1:28" s="8" customFormat="1" ht="16" customHeight="1" x14ac:dyDescent="0.3">
      <c r="B10" s="149"/>
      <c r="C10" s="35"/>
      <c r="D10" s="231"/>
      <c r="E10" s="235">
        <f>E9+1</f>
        <v>44410</v>
      </c>
      <c r="F10" s="312"/>
      <c r="G10" s="225"/>
      <c r="H10" s="157"/>
      <c r="I10" s="39"/>
      <c r="J10" s="39"/>
      <c r="K10" s="76"/>
      <c r="L10" s="76"/>
      <c r="M10" s="36"/>
      <c r="N10" s="36"/>
      <c r="O10" s="73"/>
      <c r="P10" s="74"/>
      <c r="Q10" s="113"/>
      <c r="S10" s="72"/>
    </row>
    <row r="11" spans="1:28" s="8" customFormat="1" ht="16" customHeight="1" x14ac:dyDescent="0.3">
      <c r="B11" s="149"/>
      <c r="C11" s="35"/>
      <c r="D11" s="231"/>
      <c r="E11" s="235">
        <f t="shared" ref="E11:E36" si="0">E10+1</f>
        <v>44411</v>
      </c>
      <c r="F11" s="312"/>
      <c r="G11" s="225"/>
      <c r="H11" s="157"/>
      <c r="I11" s="39"/>
      <c r="J11" s="39"/>
      <c r="K11" s="76"/>
      <c r="L11" s="76"/>
      <c r="M11" s="36"/>
      <c r="N11" s="36"/>
      <c r="O11" s="73"/>
      <c r="P11" s="72"/>
      <c r="Q11" s="112"/>
      <c r="S11" s="72"/>
    </row>
    <row r="12" spans="1:28" s="8" customFormat="1" ht="16" customHeight="1" x14ac:dyDescent="0.3">
      <c r="B12" s="149"/>
      <c r="C12" s="35"/>
      <c r="D12" s="231"/>
      <c r="E12" s="235">
        <f>E11+1</f>
        <v>44412</v>
      </c>
      <c r="F12" s="312"/>
      <c r="G12" s="225"/>
      <c r="H12" s="157"/>
      <c r="I12" s="39"/>
      <c r="J12" s="39"/>
      <c r="K12" s="76"/>
      <c r="L12" s="76"/>
      <c r="M12" s="36"/>
      <c r="N12" s="36"/>
      <c r="O12" s="73"/>
      <c r="P12" s="74"/>
      <c r="Q12" s="112"/>
      <c r="S12" s="72"/>
    </row>
    <row r="13" spans="1:28" s="8" customFormat="1" ht="16" customHeight="1" x14ac:dyDescent="0.3">
      <c r="B13" s="149"/>
      <c r="C13" s="35"/>
      <c r="D13" s="231"/>
      <c r="E13" s="235">
        <f t="shared" si="0"/>
        <v>44413</v>
      </c>
      <c r="F13" s="312"/>
      <c r="G13" s="225"/>
      <c r="H13" s="157"/>
      <c r="I13" s="39"/>
      <c r="J13" s="39"/>
      <c r="K13" s="36"/>
      <c r="L13" s="36"/>
      <c r="M13" s="36"/>
      <c r="N13" s="36"/>
      <c r="O13" s="73"/>
      <c r="P13" s="74"/>
      <c r="Q13" s="113"/>
      <c r="S13" s="72"/>
    </row>
    <row r="14" spans="1:28" s="8" customFormat="1" ht="16" customHeight="1" thickBot="1" x14ac:dyDescent="0.35">
      <c r="B14" s="149"/>
      <c r="C14" s="35"/>
      <c r="D14" s="231"/>
      <c r="E14" s="377">
        <f t="shared" si="0"/>
        <v>44414</v>
      </c>
      <c r="F14" s="395"/>
      <c r="G14" s="373"/>
      <c r="H14" s="157"/>
      <c r="I14" s="39"/>
      <c r="J14" s="39"/>
      <c r="K14" s="36"/>
      <c r="L14" s="36"/>
      <c r="M14" s="36"/>
      <c r="N14" s="36"/>
      <c r="O14" s="73"/>
      <c r="P14" s="74"/>
      <c r="Q14" s="113"/>
      <c r="S14" s="72"/>
    </row>
    <row r="15" spans="1:28" s="8" customFormat="1" ht="16" customHeight="1" thickTop="1" x14ac:dyDescent="0.3">
      <c r="B15" s="149"/>
      <c r="C15" s="35"/>
      <c r="D15" s="231"/>
      <c r="E15" s="365">
        <f t="shared" si="0"/>
        <v>44415</v>
      </c>
      <c r="F15" s="322"/>
      <c r="G15" s="366"/>
      <c r="H15" s="157"/>
      <c r="I15" s="39"/>
      <c r="J15" s="39"/>
      <c r="K15" s="36"/>
      <c r="L15" s="36"/>
      <c r="M15" s="36"/>
      <c r="N15" s="36"/>
      <c r="O15" s="73"/>
      <c r="P15" s="72"/>
      <c r="Q15" s="112"/>
      <c r="S15" s="72"/>
    </row>
    <row r="16" spans="1:28" s="8" customFormat="1" ht="16" customHeight="1" x14ac:dyDescent="0.3">
      <c r="B16" s="149"/>
      <c r="C16" s="35"/>
      <c r="D16" s="231"/>
      <c r="E16" s="242">
        <f t="shared" si="0"/>
        <v>44416</v>
      </c>
      <c r="F16" s="322"/>
      <c r="G16" s="211"/>
      <c r="H16" s="157"/>
      <c r="I16" s="39"/>
      <c r="J16" s="39"/>
      <c r="K16" s="76"/>
      <c r="L16" s="76"/>
      <c r="M16" s="36"/>
      <c r="N16" s="36"/>
      <c r="O16" s="73"/>
      <c r="P16" s="74"/>
      <c r="Q16" s="112"/>
      <c r="S16" s="72"/>
    </row>
    <row r="17" spans="2:19" s="8" customFormat="1" ht="16" customHeight="1" x14ac:dyDescent="0.3">
      <c r="B17" s="149"/>
      <c r="C17" s="35"/>
      <c r="D17" s="231"/>
      <c r="E17" s="242">
        <f t="shared" si="0"/>
        <v>44417</v>
      </c>
      <c r="F17" s="322"/>
      <c r="G17" s="211"/>
      <c r="H17" s="157"/>
      <c r="I17" s="39"/>
      <c r="J17" s="39"/>
      <c r="K17" s="36"/>
      <c r="L17" s="36"/>
      <c r="M17" s="36"/>
      <c r="N17" s="36"/>
      <c r="O17" s="73"/>
      <c r="P17" s="74"/>
      <c r="Q17" s="113"/>
      <c r="S17" s="72"/>
    </row>
    <row r="18" spans="2:19" s="8" customFormat="1" ht="16" customHeight="1" x14ac:dyDescent="0.3">
      <c r="B18" s="149"/>
      <c r="C18" s="35"/>
      <c r="D18" s="231"/>
      <c r="E18" s="242">
        <f t="shared" si="0"/>
        <v>44418</v>
      </c>
      <c r="F18" s="322"/>
      <c r="G18" s="211"/>
      <c r="H18" s="157"/>
      <c r="I18" s="39"/>
      <c r="J18" s="39"/>
      <c r="K18" s="36"/>
      <c r="L18" s="36"/>
      <c r="M18" s="36"/>
      <c r="N18" s="36"/>
      <c r="O18" s="73"/>
      <c r="P18" s="74"/>
      <c r="Q18" s="113"/>
      <c r="S18" s="72"/>
    </row>
    <row r="19" spans="2:19" s="8" customFormat="1" ht="16" customHeight="1" x14ac:dyDescent="0.3">
      <c r="B19" s="149"/>
      <c r="C19" s="35"/>
      <c r="D19" s="231"/>
      <c r="E19" s="321">
        <f t="shared" si="0"/>
        <v>44419</v>
      </c>
      <c r="F19" s="322"/>
      <c r="G19" s="301"/>
      <c r="H19" s="157"/>
      <c r="I19" s="39"/>
      <c r="J19" s="39"/>
      <c r="K19" s="36"/>
      <c r="L19" s="36"/>
      <c r="M19" s="36"/>
      <c r="N19" s="36"/>
      <c r="O19" s="73"/>
      <c r="P19" s="72"/>
      <c r="Q19" s="112"/>
      <c r="S19" s="72"/>
    </row>
    <row r="20" spans="2:19" s="8" customFormat="1" ht="16" customHeight="1" x14ac:dyDescent="0.3">
      <c r="B20" s="149"/>
      <c r="C20" s="35"/>
      <c r="D20" s="231"/>
      <c r="E20" s="309">
        <f t="shared" si="0"/>
        <v>44420</v>
      </c>
      <c r="F20" s="322"/>
      <c r="G20" s="306"/>
      <c r="H20" s="157"/>
      <c r="I20" s="39"/>
      <c r="J20" s="39"/>
      <c r="K20" s="76"/>
      <c r="L20" s="76"/>
      <c r="M20" s="36"/>
      <c r="N20" s="36"/>
      <c r="O20" s="73"/>
      <c r="P20" s="74"/>
      <c r="Q20" s="112"/>
      <c r="S20" s="72"/>
    </row>
    <row r="21" spans="2:19" s="8" customFormat="1" ht="16" customHeight="1" x14ac:dyDescent="0.3">
      <c r="B21" s="149"/>
      <c r="C21" s="35"/>
      <c r="D21" s="231"/>
      <c r="E21" s="242">
        <f t="shared" si="0"/>
        <v>44421</v>
      </c>
      <c r="F21" s="322"/>
      <c r="G21" s="211"/>
      <c r="H21" s="157"/>
      <c r="I21" s="39"/>
      <c r="J21" s="121"/>
      <c r="K21" s="45"/>
      <c r="L21" s="45"/>
      <c r="M21" s="45"/>
      <c r="N21" s="45"/>
      <c r="O21" s="98"/>
      <c r="P21" s="99"/>
      <c r="Q21" s="122"/>
      <c r="R21" s="100"/>
      <c r="S21" s="100"/>
    </row>
    <row r="22" spans="2:19" s="8" customFormat="1" ht="16" customHeight="1" x14ac:dyDescent="0.3">
      <c r="B22" s="149"/>
      <c r="C22" s="35"/>
      <c r="D22" s="231"/>
      <c r="E22" s="321">
        <f t="shared" si="0"/>
        <v>44422</v>
      </c>
      <c r="F22" s="322"/>
      <c r="G22" s="301"/>
      <c r="H22" s="157"/>
      <c r="I22" s="39"/>
      <c r="J22" s="114"/>
      <c r="K22" s="125" t="s">
        <v>18</v>
      </c>
      <c r="L22" s="125"/>
      <c r="M22" s="55"/>
      <c r="N22" s="55"/>
      <c r="O22" s="115"/>
      <c r="P22" s="116"/>
      <c r="Q22" s="117"/>
      <c r="S22" s="84"/>
    </row>
    <row r="23" spans="2:19" s="8" customFormat="1" ht="16" customHeight="1" x14ac:dyDescent="0.3">
      <c r="B23" s="149"/>
      <c r="C23" s="35"/>
      <c r="D23" s="231"/>
      <c r="E23" s="309">
        <f t="shared" si="0"/>
        <v>44423</v>
      </c>
      <c r="F23" s="322"/>
      <c r="G23" s="306"/>
      <c r="H23" s="157"/>
      <c r="I23" s="39"/>
      <c r="J23" s="91"/>
      <c r="K23" s="36"/>
      <c r="L23" s="36"/>
      <c r="M23" s="36"/>
      <c r="N23" s="36"/>
      <c r="O23" s="73"/>
      <c r="P23" s="72"/>
      <c r="Q23" s="123" t="s">
        <v>16</v>
      </c>
      <c r="S23" s="88"/>
    </row>
    <row r="24" spans="2:19" s="8" customFormat="1" ht="16" customHeight="1" x14ac:dyDescent="0.3">
      <c r="B24" s="149"/>
      <c r="C24" s="35"/>
      <c r="D24" s="231"/>
      <c r="E24" s="242">
        <f t="shared" si="0"/>
        <v>44424</v>
      </c>
      <c r="F24" s="316"/>
      <c r="G24" s="211"/>
      <c r="H24" s="157"/>
      <c r="I24" s="39"/>
      <c r="J24" s="91"/>
      <c r="K24" s="76"/>
      <c r="L24" s="257" t="s">
        <v>101</v>
      </c>
      <c r="M24" s="53"/>
      <c r="N24" s="46"/>
      <c r="O24" s="47"/>
      <c r="P24" s="251">
        <f>P47</f>
        <v>0</v>
      </c>
      <c r="Q24" s="443"/>
      <c r="S24" s="88"/>
    </row>
    <row r="25" spans="2:19" s="8" customFormat="1" ht="16" customHeight="1" x14ac:dyDescent="0.3">
      <c r="B25" s="149"/>
      <c r="C25" s="35"/>
      <c r="D25" s="231"/>
      <c r="E25" s="242">
        <f t="shared" si="0"/>
        <v>44425</v>
      </c>
      <c r="F25" s="316"/>
      <c r="G25" s="211"/>
      <c r="H25" s="157"/>
      <c r="I25" s="39"/>
      <c r="J25" s="91"/>
      <c r="K25" s="36"/>
      <c r="L25" s="54"/>
      <c r="M25" s="48" t="s">
        <v>102</v>
      </c>
      <c r="N25" s="49"/>
      <c r="O25" s="50"/>
      <c r="P25" s="251">
        <f>G48</f>
        <v>0</v>
      </c>
      <c r="Q25" s="444"/>
      <c r="S25" s="88"/>
    </row>
    <row r="26" spans="2:19" s="8" customFormat="1" ht="16" customHeight="1" x14ac:dyDescent="0.3">
      <c r="B26" s="149"/>
      <c r="C26" s="35"/>
      <c r="D26" s="231"/>
      <c r="E26" s="242">
        <f t="shared" si="0"/>
        <v>44426</v>
      </c>
      <c r="F26" s="316"/>
      <c r="G26" s="211"/>
      <c r="H26" s="157"/>
      <c r="I26" s="39"/>
      <c r="J26" s="91"/>
      <c r="K26" s="36"/>
      <c r="L26" s="51"/>
      <c r="M26" s="45" t="s">
        <v>64</v>
      </c>
      <c r="N26" s="45"/>
      <c r="O26" s="52"/>
      <c r="P26" s="251">
        <f>+ROUNDUP((P24-P25)*0.4,-3)</f>
        <v>0</v>
      </c>
      <c r="Q26" s="445"/>
      <c r="S26" s="88"/>
    </row>
    <row r="27" spans="2:19" s="8" customFormat="1" ht="16" customHeight="1" thickBot="1" x14ac:dyDescent="0.35">
      <c r="B27" s="149"/>
      <c r="C27" s="35"/>
      <c r="D27" s="231"/>
      <c r="E27" s="243">
        <f t="shared" si="0"/>
        <v>44427</v>
      </c>
      <c r="F27" s="323"/>
      <c r="G27" s="212"/>
      <c r="H27" s="157"/>
      <c r="I27" s="39"/>
      <c r="J27" s="91"/>
      <c r="K27" s="36"/>
      <c r="L27" s="36"/>
      <c r="M27" s="36"/>
      <c r="N27" s="36"/>
      <c r="O27" s="73" t="s">
        <v>7</v>
      </c>
      <c r="P27" s="252"/>
      <c r="Q27" s="72"/>
      <c r="S27" s="88"/>
    </row>
    <row r="28" spans="2:19" s="8" customFormat="1" ht="16" customHeight="1" thickTop="1" x14ac:dyDescent="0.3">
      <c r="B28" s="149"/>
      <c r="C28" s="35"/>
      <c r="D28" s="231"/>
      <c r="E28" s="307">
        <f t="shared" si="0"/>
        <v>44428</v>
      </c>
      <c r="F28" s="240"/>
      <c r="G28" s="308"/>
      <c r="H28" s="157"/>
      <c r="I28" s="39"/>
      <c r="J28" s="91"/>
      <c r="K28" s="76"/>
      <c r="L28" s="257" t="s">
        <v>103</v>
      </c>
      <c r="M28" s="55"/>
      <c r="N28" s="55"/>
      <c r="O28" s="56"/>
      <c r="P28" s="251">
        <f>P50</f>
        <v>0</v>
      </c>
      <c r="Q28" s="443"/>
      <c r="S28" s="88"/>
    </row>
    <row r="29" spans="2:19" s="8" customFormat="1" ht="16" customHeight="1" x14ac:dyDescent="0.3">
      <c r="B29" s="149"/>
      <c r="C29" s="35"/>
      <c r="D29" s="231"/>
      <c r="E29" s="235">
        <f t="shared" si="0"/>
        <v>44429</v>
      </c>
      <c r="F29" s="132"/>
      <c r="G29" s="225"/>
      <c r="H29" s="157"/>
      <c r="I29" s="39"/>
      <c r="J29" s="91"/>
      <c r="K29" s="36"/>
      <c r="L29" s="57"/>
      <c r="M29" s="36" t="s">
        <v>102</v>
      </c>
      <c r="N29" s="36"/>
      <c r="O29" s="58"/>
      <c r="P29" s="251">
        <f>G48</f>
        <v>0</v>
      </c>
      <c r="Q29" s="444"/>
      <c r="S29" s="88"/>
    </row>
    <row r="30" spans="2:19" s="8" customFormat="1" ht="16" customHeight="1" x14ac:dyDescent="0.3">
      <c r="B30" s="149"/>
      <c r="C30" s="35"/>
      <c r="D30" s="231"/>
      <c r="E30" s="235">
        <f t="shared" si="0"/>
        <v>44430</v>
      </c>
      <c r="F30" s="132"/>
      <c r="G30" s="225"/>
      <c r="H30" s="157"/>
      <c r="I30" s="39"/>
      <c r="J30" s="91"/>
      <c r="K30" s="36"/>
      <c r="L30" s="59"/>
      <c r="M30" s="45" t="s">
        <v>65</v>
      </c>
      <c r="N30" s="45"/>
      <c r="O30" s="52"/>
      <c r="P30" s="251">
        <f>+ROUNDUP((P28-P29)*0.4,-3)</f>
        <v>0</v>
      </c>
      <c r="Q30" s="445"/>
      <c r="S30" s="88"/>
    </row>
    <row r="31" spans="2:19" s="8" customFormat="1" ht="16" customHeight="1" x14ac:dyDescent="0.3">
      <c r="B31" s="149"/>
      <c r="C31" s="35"/>
      <c r="D31" s="231"/>
      <c r="E31" s="235">
        <f t="shared" si="0"/>
        <v>44431</v>
      </c>
      <c r="F31" s="132"/>
      <c r="G31" s="225"/>
      <c r="H31" s="157"/>
      <c r="I31" s="39"/>
      <c r="J31" s="91"/>
      <c r="K31" s="36"/>
      <c r="L31" s="36"/>
      <c r="M31" s="36"/>
      <c r="N31" s="36"/>
      <c r="O31" s="73"/>
      <c r="P31" s="252"/>
      <c r="Q31" s="72"/>
      <c r="S31" s="88"/>
    </row>
    <row r="32" spans="2:19" s="8" customFormat="1" ht="16" customHeight="1" x14ac:dyDescent="0.3">
      <c r="B32" s="149"/>
      <c r="C32" s="35"/>
      <c r="D32" s="231"/>
      <c r="E32" s="235">
        <f t="shared" si="0"/>
        <v>44432</v>
      </c>
      <c r="F32" s="132"/>
      <c r="G32" s="225"/>
      <c r="H32" s="157"/>
      <c r="I32" s="39"/>
      <c r="J32" s="91"/>
      <c r="K32" s="76"/>
      <c r="L32" s="257" t="s">
        <v>104</v>
      </c>
      <c r="M32" s="55"/>
      <c r="N32" s="55"/>
      <c r="O32" s="56"/>
      <c r="P32" s="251">
        <f>P53</f>
        <v>0</v>
      </c>
      <c r="Q32" s="443"/>
      <c r="S32" s="88"/>
    </row>
    <row r="33" spans="1:26" s="8" customFormat="1" ht="16" customHeight="1" x14ac:dyDescent="0.3">
      <c r="B33" s="149"/>
      <c r="C33" s="35"/>
      <c r="D33" s="231"/>
      <c r="E33" s="235">
        <f t="shared" si="0"/>
        <v>44433</v>
      </c>
      <c r="F33" s="132"/>
      <c r="G33" s="225"/>
      <c r="H33" s="157"/>
      <c r="I33" s="39"/>
      <c r="J33" s="91"/>
      <c r="K33" s="36"/>
      <c r="L33" s="57"/>
      <c r="M33" s="36" t="s">
        <v>119</v>
      </c>
      <c r="N33" s="36"/>
      <c r="O33" s="58"/>
      <c r="P33" s="251">
        <f>G56</f>
        <v>0</v>
      </c>
      <c r="Q33" s="444"/>
      <c r="S33" s="88"/>
    </row>
    <row r="34" spans="1:26" s="8" customFormat="1" ht="16" customHeight="1" x14ac:dyDescent="0.3">
      <c r="B34" s="149"/>
      <c r="C34" s="35"/>
      <c r="D34" s="231"/>
      <c r="E34" s="235">
        <f t="shared" si="0"/>
        <v>44434</v>
      </c>
      <c r="F34" s="132"/>
      <c r="G34" s="225"/>
      <c r="H34" s="157"/>
      <c r="I34" s="39"/>
      <c r="J34" s="91"/>
      <c r="K34" s="36"/>
      <c r="L34" s="59"/>
      <c r="M34" s="45" t="s">
        <v>66</v>
      </c>
      <c r="N34" s="45"/>
      <c r="O34" s="52"/>
      <c r="P34" s="251">
        <f>+ROUNDUP((P32-P33)*0.4,-3)</f>
        <v>0</v>
      </c>
      <c r="Q34" s="445"/>
      <c r="S34" s="88"/>
    </row>
    <row r="35" spans="1:26" s="8" customFormat="1" ht="16" customHeight="1" x14ac:dyDescent="0.3">
      <c r="B35" s="149"/>
      <c r="C35" s="35"/>
      <c r="D35" s="231"/>
      <c r="E35" s="235">
        <f t="shared" si="0"/>
        <v>44435</v>
      </c>
      <c r="F35" s="132"/>
      <c r="G35" s="225"/>
      <c r="H35" s="157"/>
      <c r="I35" s="39"/>
      <c r="J35" s="91"/>
      <c r="K35" s="36"/>
      <c r="L35" s="36"/>
      <c r="M35" s="36"/>
      <c r="N35" s="36"/>
      <c r="O35" s="73"/>
      <c r="P35" s="252"/>
      <c r="Q35" s="72"/>
      <c r="S35" s="88"/>
    </row>
    <row r="36" spans="1:26" s="8" customFormat="1" ht="16" customHeight="1" x14ac:dyDescent="0.3">
      <c r="B36" s="149"/>
      <c r="C36" s="35"/>
      <c r="D36" s="231"/>
      <c r="E36" s="235">
        <f t="shared" si="0"/>
        <v>44436</v>
      </c>
      <c r="F36" s="132"/>
      <c r="G36" s="225"/>
      <c r="H36" s="157"/>
      <c r="I36" s="39"/>
      <c r="J36" s="91"/>
      <c r="K36" s="76"/>
      <c r="L36" s="257" t="s">
        <v>105</v>
      </c>
      <c r="M36" s="55"/>
      <c r="N36" s="55"/>
      <c r="O36" s="56"/>
      <c r="P36" s="251">
        <f>P56</f>
        <v>0</v>
      </c>
      <c r="Q36" s="448"/>
      <c r="S36" s="88"/>
    </row>
    <row r="37" spans="1:26" s="8" customFormat="1" ht="16" customHeight="1" x14ac:dyDescent="0.3">
      <c r="B37" s="149"/>
      <c r="C37" s="35"/>
      <c r="D37" s="231"/>
      <c r="E37" s="235">
        <f>IF(E36="","",IF(DAY(E36+1)=1,"",E36+1))</f>
        <v>44437</v>
      </c>
      <c r="F37" s="132"/>
      <c r="G37" s="225"/>
      <c r="H37" s="157"/>
      <c r="I37" s="39"/>
      <c r="J37" s="91"/>
      <c r="K37" s="36"/>
      <c r="L37" s="57"/>
      <c r="M37" s="36" t="s">
        <v>119</v>
      </c>
      <c r="N37" s="36"/>
      <c r="O37" s="58"/>
      <c r="P37" s="251">
        <f>G56</f>
        <v>0</v>
      </c>
      <c r="Q37" s="449"/>
      <c r="S37" s="88"/>
    </row>
    <row r="38" spans="1:26" s="8" customFormat="1" ht="16" customHeight="1" x14ac:dyDescent="0.3">
      <c r="B38" s="149"/>
      <c r="C38" s="35"/>
      <c r="D38" s="231"/>
      <c r="E38" s="235">
        <f t="shared" ref="E38:E39" si="1">IF(E37="","",IF(DAY(E37+1)=1,"",E37+1))</f>
        <v>44438</v>
      </c>
      <c r="F38" s="132"/>
      <c r="G38" s="225"/>
      <c r="H38" s="157"/>
      <c r="I38" s="39"/>
      <c r="J38" s="91"/>
      <c r="K38" s="36"/>
      <c r="L38" s="57"/>
      <c r="M38" s="36" t="s">
        <v>67</v>
      </c>
      <c r="N38" s="36"/>
      <c r="O38" s="58"/>
      <c r="P38" s="386">
        <f>+ROUNDUP((P36-P37)*0.4,-3)</f>
        <v>0</v>
      </c>
      <c r="Q38" s="450"/>
      <c r="S38" s="88"/>
    </row>
    <row r="39" spans="1:26" s="8" customFormat="1" ht="16" customHeight="1" x14ac:dyDescent="0.3">
      <c r="B39" s="149"/>
      <c r="C39" s="35"/>
      <c r="D39" s="231"/>
      <c r="E39" s="235">
        <f t="shared" si="1"/>
        <v>44439</v>
      </c>
      <c r="F39" s="132"/>
      <c r="G39" s="225"/>
      <c r="H39" s="157"/>
      <c r="I39" s="39"/>
      <c r="J39" s="94"/>
      <c r="K39" s="45"/>
      <c r="L39" s="379"/>
      <c r="M39" s="379"/>
      <c r="N39" s="379"/>
      <c r="O39" s="382"/>
      <c r="P39" s="383"/>
      <c r="Q39" s="384"/>
      <c r="R39" s="100"/>
      <c r="S39" s="101"/>
    </row>
    <row r="40" spans="1:26" ht="15.5" thickBot="1" x14ac:dyDescent="0.35">
      <c r="A40" s="158"/>
      <c r="B40" s="292"/>
      <c r="C40" s="293"/>
      <c r="D40" s="293"/>
      <c r="E40" s="293"/>
      <c r="F40" s="293"/>
      <c r="G40" s="293"/>
      <c r="H40" s="294"/>
      <c r="I40" s="39"/>
      <c r="J40" s="385"/>
      <c r="K40" s="55"/>
      <c r="L40" s="55"/>
      <c r="M40" s="55"/>
      <c r="N40" s="55"/>
      <c r="O40" s="115"/>
      <c r="P40" s="380"/>
      <c r="Q40" s="381"/>
      <c r="R40" s="118"/>
      <c r="S40" s="118"/>
      <c r="T40" s="8"/>
      <c r="U40" s="8"/>
      <c r="Y40" s="18"/>
      <c r="Z40" s="1"/>
    </row>
    <row r="41" spans="1:26" s="28" customFormat="1" ht="16" customHeight="1" thickTop="1" x14ac:dyDescent="0.3">
      <c r="A41" s="129"/>
      <c r="B41" s="155"/>
      <c r="C41" s="182" t="s">
        <v>27</v>
      </c>
      <c r="D41" s="12"/>
      <c r="E41" s="12"/>
      <c r="F41" s="12"/>
      <c r="G41" s="29"/>
      <c r="H41" s="156"/>
      <c r="I41" s="11"/>
      <c r="J41" s="11"/>
      <c r="K41" s="11"/>
      <c r="L41" s="11"/>
      <c r="M41" s="1"/>
      <c r="N41" s="1"/>
      <c r="O41" s="18"/>
      <c r="P41" s="1"/>
      <c r="Q41" s="1"/>
      <c r="R41" s="95"/>
      <c r="S41" s="1"/>
      <c r="T41" s="1"/>
      <c r="U41" s="1"/>
    </row>
    <row r="42" spans="1:26" s="8" customFormat="1" ht="16" customHeight="1" x14ac:dyDescent="0.3">
      <c r="B42" s="149"/>
      <c r="C42" s="12" t="s">
        <v>5</v>
      </c>
      <c r="D42" s="12"/>
      <c r="E42" s="12"/>
      <c r="F42" s="12"/>
      <c r="G42" s="29"/>
      <c r="H42" s="156"/>
      <c r="I42" s="29"/>
      <c r="J42" s="80"/>
      <c r="K42" s="124" t="s">
        <v>17</v>
      </c>
      <c r="L42" s="55"/>
      <c r="M42" s="81"/>
      <c r="N42" s="81"/>
      <c r="O42" s="82"/>
      <c r="P42" s="83"/>
      <c r="Q42" s="83"/>
      <c r="S42" s="84"/>
      <c r="U42" s="28"/>
    </row>
    <row r="43" spans="1:26" ht="16" customHeight="1" x14ac:dyDescent="0.3">
      <c r="B43" s="145"/>
      <c r="C43" s="11" t="s">
        <v>106</v>
      </c>
      <c r="D43" s="11"/>
      <c r="E43" s="11"/>
      <c r="F43" s="11"/>
      <c r="G43" s="33"/>
      <c r="H43" s="269"/>
      <c r="I43" s="33"/>
      <c r="J43" s="87"/>
      <c r="K43" s="8"/>
      <c r="L43" s="8"/>
      <c r="M43" s="8"/>
      <c r="N43" s="8"/>
      <c r="O43" s="8"/>
      <c r="P43" s="8"/>
      <c r="Q43" s="123" t="s">
        <v>21</v>
      </c>
      <c r="S43" s="88"/>
      <c r="U43" s="8"/>
      <c r="Z43" s="1"/>
    </row>
    <row r="44" spans="1:26" s="8" customFormat="1" ht="16" customHeight="1" thickBot="1" x14ac:dyDescent="0.35">
      <c r="B44" s="149"/>
      <c r="C44" s="138" t="s">
        <v>43</v>
      </c>
      <c r="D44" s="12"/>
      <c r="E44" s="12"/>
      <c r="F44" s="12"/>
      <c r="G44" s="29"/>
      <c r="H44" s="154"/>
      <c r="I44" s="61"/>
      <c r="J44" s="87"/>
      <c r="K44" s="71" t="s">
        <v>12</v>
      </c>
      <c r="L44" s="65" t="s">
        <v>14</v>
      </c>
      <c r="M44" s="66"/>
      <c r="N44" s="67"/>
      <c r="O44" s="68"/>
      <c r="P44" s="253">
        <v>200000</v>
      </c>
      <c r="Q44" s="279"/>
      <c r="S44" s="88"/>
      <c r="U44" s="1"/>
    </row>
    <row r="45" spans="1:26" s="8" customFormat="1" ht="16" customHeight="1" thickBot="1" x14ac:dyDescent="0.35">
      <c r="B45" s="149"/>
      <c r="C45" s="447"/>
      <c r="D45" s="447"/>
      <c r="E45" s="454" t="s">
        <v>37</v>
      </c>
      <c r="F45" s="455"/>
      <c r="G45" s="250">
        <f>SUM(G9:G39)</f>
        <v>0</v>
      </c>
      <c r="H45" s="154"/>
      <c r="I45" s="61"/>
      <c r="J45" s="89"/>
      <c r="K45" s="71"/>
      <c r="L45" s="36"/>
      <c r="M45" s="72"/>
      <c r="N45" s="11"/>
      <c r="O45" s="78"/>
      <c r="P45" s="254"/>
      <c r="Q45" s="11"/>
      <c r="S45" s="90"/>
    </row>
    <row r="46" spans="1:26" s="28" customFormat="1" ht="16" customHeight="1" x14ac:dyDescent="0.3">
      <c r="B46" s="155"/>
      <c r="C46" s="426"/>
      <c r="D46" s="426"/>
      <c r="E46" s="418" t="s">
        <v>3</v>
      </c>
      <c r="F46" s="419"/>
      <c r="G46" s="207">
        <f>31-G47</f>
        <v>31</v>
      </c>
      <c r="H46" s="156"/>
      <c r="I46" s="29"/>
      <c r="J46" s="91"/>
      <c r="K46" s="281"/>
      <c r="L46" s="203"/>
      <c r="M46" s="55"/>
      <c r="N46" s="55"/>
      <c r="O46" s="282"/>
      <c r="P46" s="283"/>
      <c r="Q46" s="198" t="s">
        <v>16</v>
      </c>
      <c r="R46" s="284"/>
      <c r="S46" s="88"/>
      <c r="U46" s="8"/>
    </row>
    <row r="47" spans="1:26" s="8" customFormat="1" ht="16" customHeight="1" x14ac:dyDescent="0.3">
      <c r="B47" s="149"/>
      <c r="C47" s="426"/>
      <c r="D47" s="426"/>
      <c r="E47" s="452" t="s">
        <v>32</v>
      </c>
      <c r="F47" s="453"/>
      <c r="G47" s="258">
        <f>COUNTIF(F9:F39,"○")</f>
        <v>0</v>
      </c>
      <c r="H47" s="157"/>
      <c r="I47" s="39"/>
      <c r="J47" s="91"/>
      <c r="K47" s="266" t="s">
        <v>13</v>
      </c>
      <c r="L47" s="257" t="s">
        <v>101</v>
      </c>
      <c r="M47" s="55"/>
      <c r="N47" s="55"/>
      <c r="O47" s="62"/>
      <c r="P47" s="251">
        <f>'②-1'!G50</f>
        <v>0</v>
      </c>
      <c r="Q47" s="443"/>
      <c r="R47" s="88"/>
      <c r="S47" s="86"/>
      <c r="U47" s="28"/>
    </row>
    <row r="48" spans="1:26" ht="16" customHeight="1" x14ac:dyDescent="0.3">
      <c r="B48" s="145"/>
      <c r="C48" s="451" t="s">
        <v>42</v>
      </c>
      <c r="D48" s="451"/>
      <c r="E48" s="451"/>
      <c r="F48" s="451"/>
      <c r="G48" s="259">
        <f>ROUNDUP(G45/G46,0)</f>
        <v>0</v>
      </c>
      <c r="H48" s="157"/>
      <c r="I48" s="39"/>
      <c r="J48" s="91"/>
      <c r="K48" s="57"/>
      <c r="L48" s="59"/>
      <c r="M48" s="63" t="s">
        <v>15</v>
      </c>
      <c r="N48" s="63"/>
      <c r="O48" s="64"/>
      <c r="P48" s="251">
        <f>+ROUNDUP((P47)*0.3,-3)</f>
        <v>0</v>
      </c>
      <c r="Q48" s="445"/>
      <c r="R48" s="86"/>
      <c r="S48" s="86"/>
      <c r="U48" s="8"/>
      <c r="Z48" s="1"/>
    </row>
    <row r="49" spans="1:26" ht="16" customHeight="1" thickBot="1" x14ac:dyDescent="0.35">
      <c r="B49" s="237"/>
      <c r="C49" s="42"/>
      <c r="D49" s="42"/>
      <c r="E49" s="42"/>
      <c r="F49" s="42"/>
      <c r="G49" s="43" t="s">
        <v>8</v>
      </c>
      <c r="H49" s="291"/>
      <c r="I49" s="39"/>
      <c r="J49" s="91"/>
      <c r="K49" s="285"/>
      <c r="L49" s="37"/>
      <c r="M49" s="36"/>
      <c r="N49" s="36"/>
      <c r="O49" s="78"/>
      <c r="P49" s="254"/>
      <c r="Q49" s="72"/>
      <c r="R49" s="86"/>
      <c r="S49" s="86"/>
      <c r="Z49" s="1"/>
    </row>
    <row r="50" spans="1:26" ht="16" customHeight="1" x14ac:dyDescent="0.3">
      <c r="B50" s="145"/>
      <c r="C50" s="11" t="s">
        <v>6</v>
      </c>
      <c r="D50" s="11"/>
      <c r="E50" s="11"/>
      <c r="F50" s="11"/>
      <c r="G50" s="11"/>
      <c r="H50" s="158"/>
      <c r="I50" s="39"/>
      <c r="J50" s="92"/>
      <c r="K50" s="57"/>
      <c r="L50" s="257" t="s">
        <v>107</v>
      </c>
      <c r="M50" s="55"/>
      <c r="N50" s="55"/>
      <c r="O50" s="62"/>
      <c r="P50" s="251">
        <f>'②-1'!O50</f>
        <v>0</v>
      </c>
      <c r="Q50" s="446"/>
      <c r="R50" s="86"/>
      <c r="S50" s="86"/>
      <c r="Z50" s="1"/>
    </row>
    <row r="51" spans="1:26" ht="16" customHeight="1" x14ac:dyDescent="0.3">
      <c r="B51" s="145"/>
      <c r="C51" s="11" t="s">
        <v>122</v>
      </c>
      <c r="D51" s="11"/>
      <c r="E51" s="11"/>
      <c r="F51" s="11"/>
      <c r="G51" s="33"/>
      <c r="H51" s="269"/>
      <c r="I51" s="70"/>
      <c r="J51" s="93"/>
      <c r="K51" s="93"/>
      <c r="L51" s="59"/>
      <c r="M51" s="63" t="s">
        <v>15</v>
      </c>
      <c r="N51" s="63"/>
      <c r="O51" s="64"/>
      <c r="P51" s="251">
        <f>+ROUNDUP((P50)*0.3,-3)</f>
        <v>0</v>
      </c>
      <c r="Q51" s="445"/>
      <c r="R51" s="86"/>
      <c r="S51" s="86"/>
      <c r="Z51" s="1"/>
    </row>
    <row r="52" spans="1:26" ht="16" customHeight="1" thickBot="1" x14ac:dyDescent="0.35">
      <c r="B52" s="145"/>
      <c r="C52" s="138" t="s">
        <v>44</v>
      </c>
      <c r="D52" s="11"/>
      <c r="E52" s="11"/>
      <c r="F52" s="11"/>
      <c r="G52" s="33"/>
      <c r="H52" s="269"/>
      <c r="I52" s="11"/>
      <c r="J52" s="93"/>
      <c r="K52" s="93"/>
      <c r="M52" s="11"/>
      <c r="N52" s="11"/>
      <c r="O52" s="78"/>
      <c r="P52" s="254"/>
      <c r="R52" s="86"/>
      <c r="S52" s="86"/>
      <c r="Z52" s="1"/>
    </row>
    <row r="53" spans="1:26" ht="16" customHeight="1" thickBot="1" x14ac:dyDescent="0.35">
      <c r="B53" s="145"/>
      <c r="C53" s="247"/>
      <c r="D53" s="247"/>
      <c r="E53" s="454" t="s">
        <v>47</v>
      </c>
      <c r="F53" s="455"/>
      <c r="G53" s="208">
        <f>SUM(G$15:G$27)</f>
        <v>0</v>
      </c>
      <c r="H53" s="157"/>
      <c r="I53" s="11"/>
      <c r="J53" s="85"/>
      <c r="K53" s="93"/>
      <c r="L53" s="257" t="s">
        <v>120</v>
      </c>
      <c r="M53" s="55"/>
      <c r="N53" s="55"/>
      <c r="O53" s="62"/>
      <c r="P53" s="251">
        <f>'②-1'!G58</f>
        <v>0</v>
      </c>
      <c r="Q53" s="446"/>
      <c r="R53" s="86"/>
      <c r="S53" s="86"/>
      <c r="Z53" s="1"/>
    </row>
    <row r="54" spans="1:26" ht="16" customHeight="1" x14ac:dyDescent="0.3">
      <c r="A54" s="8"/>
      <c r="B54" s="149"/>
      <c r="C54" s="426"/>
      <c r="D54" s="426"/>
      <c r="E54" s="418" t="s">
        <v>3</v>
      </c>
      <c r="F54" s="419"/>
      <c r="G54" s="207">
        <f>13-G55</f>
        <v>13</v>
      </c>
      <c r="H54" s="154"/>
      <c r="I54" s="33"/>
      <c r="J54" s="87"/>
      <c r="K54" s="93"/>
      <c r="L54" s="59"/>
      <c r="M54" s="63" t="s">
        <v>15</v>
      </c>
      <c r="N54" s="63"/>
      <c r="O54" s="64"/>
      <c r="P54" s="251">
        <f>+ROUNDUP((P53)*0.3,-3)</f>
        <v>0</v>
      </c>
      <c r="Q54" s="445"/>
      <c r="R54" s="86"/>
      <c r="S54" s="88"/>
      <c r="Z54" s="1"/>
    </row>
    <row r="55" spans="1:26" s="8" customFormat="1" ht="16" customHeight="1" x14ac:dyDescent="0.3">
      <c r="B55" s="149"/>
      <c r="C55" s="426"/>
      <c r="D55" s="426"/>
      <c r="E55" s="452" t="s">
        <v>32</v>
      </c>
      <c r="F55" s="453"/>
      <c r="G55" s="258">
        <f>COUNTIF(F15:F27,"○")</f>
        <v>0</v>
      </c>
      <c r="H55" s="154"/>
      <c r="I55" s="61"/>
      <c r="J55" s="87"/>
      <c r="K55" s="93"/>
      <c r="L55" s="11"/>
      <c r="M55" s="11"/>
      <c r="N55" s="11"/>
      <c r="O55" s="78"/>
      <c r="P55" s="254"/>
      <c r="Q55" s="11"/>
      <c r="R55" s="88"/>
      <c r="S55" s="88"/>
      <c r="U55" s="1"/>
    </row>
    <row r="56" spans="1:26" s="8" customFormat="1" ht="16" customHeight="1" x14ac:dyDescent="0.3">
      <c r="A56" s="1"/>
      <c r="B56" s="145"/>
      <c r="C56" s="451" t="s">
        <v>42</v>
      </c>
      <c r="D56" s="451"/>
      <c r="E56" s="451"/>
      <c r="F56" s="451"/>
      <c r="G56" s="259">
        <f>ROUNDUP(G53/G54,0)</f>
        <v>0</v>
      </c>
      <c r="H56" s="157"/>
      <c r="I56" s="61"/>
      <c r="J56" s="85"/>
      <c r="K56" s="93"/>
      <c r="L56" s="257" t="s">
        <v>121</v>
      </c>
      <c r="M56" s="55"/>
      <c r="N56" s="55"/>
      <c r="O56" s="62"/>
      <c r="P56" s="251">
        <f>'②-1'!O58</f>
        <v>0</v>
      </c>
      <c r="Q56" s="446"/>
      <c r="R56" s="88"/>
      <c r="S56" s="86"/>
    </row>
    <row r="57" spans="1:26" ht="16" customHeight="1" thickBot="1" x14ac:dyDescent="0.35">
      <c r="A57" s="8"/>
      <c r="B57" s="161"/>
      <c r="C57" s="162"/>
      <c r="D57" s="162"/>
      <c r="E57" s="162"/>
      <c r="F57" s="162"/>
      <c r="G57" s="163" t="s">
        <v>8</v>
      </c>
      <c r="H57" s="164"/>
      <c r="I57" s="33"/>
      <c r="J57" s="91"/>
      <c r="K57" s="93"/>
      <c r="L57" s="59"/>
      <c r="M57" s="63" t="s">
        <v>15</v>
      </c>
      <c r="N57" s="63"/>
      <c r="O57" s="64"/>
      <c r="P57" s="251">
        <f>+ROUNDUP((P56)*0.3,-3)</f>
        <v>0</v>
      </c>
      <c r="Q57" s="445"/>
      <c r="R57" s="86"/>
      <c r="S57" s="88"/>
      <c r="U57" s="8"/>
      <c r="Z57" s="1"/>
    </row>
    <row r="58" spans="1:26" s="8" customFormat="1" ht="6.5" customHeight="1" x14ac:dyDescent="0.3">
      <c r="A58" s="1"/>
      <c r="B58" s="1"/>
      <c r="C58" s="1"/>
      <c r="D58" s="1"/>
      <c r="E58" s="1"/>
      <c r="F58" s="1"/>
      <c r="G58" s="11"/>
      <c r="H58" s="11"/>
      <c r="I58" s="39"/>
      <c r="J58" s="91"/>
      <c r="K58" s="59"/>
      <c r="L58" s="45"/>
      <c r="M58" s="45"/>
      <c r="N58" s="45"/>
      <c r="O58" s="96"/>
      <c r="P58" s="100"/>
      <c r="Q58" s="100"/>
      <c r="R58" s="101"/>
      <c r="S58" s="86"/>
      <c r="U58" s="1"/>
    </row>
    <row r="59" spans="1:26" ht="4.5" customHeight="1" x14ac:dyDescent="0.3">
      <c r="G59" s="11"/>
      <c r="H59" s="11"/>
      <c r="I59" s="39"/>
      <c r="J59" s="94"/>
      <c r="K59" s="45"/>
      <c r="L59" s="45"/>
      <c r="M59" s="95"/>
      <c r="N59" s="95"/>
      <c r="O59" s="96"/>
      <c r="P59" s="95"/>
      <c r="Q59" s="95"/>
      <c r="R59" s="95"/>
      <c r="S59" s="97"/>
      <c r="U59" s="8"/>
      <c r="Z59" s="1"/>
    </row>
    <row r="60" spans="1:26" ht="4.5" customHeight="1" x14ac:dyDescent="0.3">
      <c r="G60" s="11"/>
      <c r="H60" s="11"/>
      <c r="I60" s="39"/>
      <c r="J60" s="39"/>
      <c r="M60" s="7"/>
      <c r="N60" s="7"/>
      <c r="O60" s="18"/>
      <c r="P60" s="8"/>
      <c r="Q60" s="8"/>
      <c r="Z60" s="1"/>
    </row>
    <row r="61" spans="1:26" ht="5.5" customHeight="1" x14ac:dyDescent="0.3">
      <c r="I61" s="39"/>
      <c r="J61" s="11"/>
      <c r="O61" s="18"/>
      <c r="Q61" s="1"/>
      <c r="Z61" s="1"/>
    </row>
    <row r="62" spans="1:26" x14ac:dyDescent="0.3">
      <c r="I62" s="11"/>
      <c r="J62" s="11"/>
      <c r="O62" s="18"/>
      <c r="Q62" s="1"/>
      <c r="Y62" s="18"/>
      <c r="Z62" s="1"/>
    </row>
    <row r="63" spans="1:26" x14ac:dyDescent="0.3">
      <c r="I63" s="11"/>
      <c r="P63" s="11"/>
      <c r="Q63" s="1"/>
      <c r="Y63" s="18"/>
      <c r="Z63" s="1"/>
    </row>
    <row r="64" spans="1:26" x14ac:dyDescent="0.3">
      <c r="K64" s="1"/>
      <c r="L64" s="1"/>
      <c r="P64" s="11"/>
      <c r="Q64" s="1"/>
      <c r="Z64" s="18"/>
    </row>
    <row r="65" spans="11:26" x14ac:dyDescent="0.3">
      <c r="K65" s="1"/>
      <c r="L65" s="1"/>
      <c r="P65" s="11"/>
      <c r="Q65" s="1"/>
      <c r="Z65" s="18"/>
    </row>
    <row r="66" spans="11:26" x14ac:dyDescent="0.3">
      <c r="K66" s="1"/>
      <c r="L66" s="1"/>
      <c r="Z66" s="18"/>
    </row>
    <row r="67" spans="11:26" x14ac:dyDescent="0.3">
      <c r="Z67" s="18"/>
    </row>
    <row r="68" spans="11:26" x14ac:dyDescent="0.3">
      <c r="Z68" s="18"/>
    </row>
    <row r="69" spans="11:26" x14ac:dyDescent="0.3">
      <c r="Z69" s="18"/>
    </row>
    <row r="70" spans="11:26" x14ac:dyDescent="0.3">
      <c r="Z70" s="18"/>
    </row>
    <row r="71" spans="11:26" x14ac:dyDescent="0.3">
      <c r="Z71" s="18"/>
    </row>
    <row r="72" spans="11:26" x14ac:dyDescent="0.3">
      <c r="Z72" s="18"/>
    </row>
    <row r="73" spans="11:26" x14ac:dyDescent="0.3">
      <c r="Z73" s="18"/>
    </row>
    <row r="74" spans="11:26" x14ac:dyDescent="0.3">
      <c r="Z74" s="18"/>
    </row>
    <row r="75" spans="11:26" x14ac:dyDescent="0.3">
      <c r="Z75" s="18"/>
    </row>
    <row r="76" spans="11:26" x14ac:dyDescent="0.3">
      <c r="Z76" s="19"/>
    </row>
    <row r="77" spans="11:26" x14ac:dyDescent="0.3">
      <c r="Z77" s="19"/>
    </row>
    <row r="78" spans="11:26" x14ac:dyDescent="0.3">
      <c r="Z78" s="19"/>
    </row>
    <row r="79" spans="11:26" x14ac:dyDescent="0.3">
      <c r="Z79" s="19"/>
    </row>
    <row r="80" spans="11:26" x14ac:dyDescent="0.3">
      <c r="Z80" s="19"/>
    </row>
    <row r="81" spans="26:26" x14ac:dyDescent="0.3">
      <c r="Z81" s="19"/>
    </row>
    <row r="82" spans="26:26" x14ac:dyDescent="0.3">
      <c r="Z82" s="19"/>
    </row>
    <row r="83" spans="26:26" x14ac:dyDescent="0.3">
      <c r="Z83" s="19"/>
    </row>
    <row r="84" spans="26:26" x14ac:dyDescent="0.3">
      <c r="Z84" s="19"/>
    </row>
    <row r="85" spans="26:26" x14ac:dyDescent="0.3">
      <c r="Z85" s="19"/>
    </row>
    <row r="86" spans="26:26" x14ac:dyDescent="0.3">
      <c r="Z86" s="19"/>
    </row>
    <row r="87" spans="26:26" x14ac:dyDescent="0.3">
      <c r="Z87" s="19"/>
    </row>
    <row r="88" spans="26:26" x14ac:dyDescent="0.3">
      <c r="Z88" s="19"/>
    </row>
    <row r="89" spans="26:26" x14ac:dyDescent="0.3">
      <c r="Z89" s="19"/>
    </row>
    <row r="90" spans="26:26" x14ac:dyDescent="0.3">
      <c r="Z90" s="19"/>
    </row>
    <row r="91" spans="26:26" x14ac:dyDescent="0.3">
      <c r="Z91" s="19"/>
    </row>
    <row r="92" spans="26:26" x14ac:dyDescent="0.3">
      <c r="Z92" s="19"/>
    </row>
    <row r="93" spans="26:26" x14ac:dyDescent="0.3">
      <c r="Z93" s="19"/>
    </row>
    <row r="94" spans="26:26" x14ac:dyDescent="0.3">
      <c r="Z94" s="19"/>
    </row>
    <row r="95" spans="26:26" x14ac:dyDescent="0.3">
      <c r="Z95" s="19"/>
    </row>
    <row r="96" spans="26:26" x14ac:dyDescent="0.3">
      <c r="Z96" s="19"/>
    </row>
    <row r="97" spans="26:26" x14ac:dyDescent="0.3">
      <c r="Z97" s="19"/>
    </row>
    <row r="98" spans="26:26" x14ac:dyDescent="0.3">
      <c r="Z98" s="19"/>
    </row>
    <row r="99" spans="26:26" x14ac:dyDescent="0.3">
      <c r="Z99" s="19"/>
    </row>
    <row r="100" spans="26:26" x14ac:dyDescent="0.3">
      <c r="Z100" s="19"/>
    </row>
    <row r="101" spans="26:26" x14ac:dyDescent="0.3">
      <c r="Z101" s="19"/>
    </row>
    <row r="102" spans="26:26" x14ac:dyDescent="0.3">
      <c r="Z102" s="19"/>
    </row>
    <row r="103" spans="26:26" x14ac:dyDescent="0.3">
      <c r="Z103" s="19"/>
    </row>
    <row r="104" spans="26:26" x14ac:dyDescent="0.3">
      <c r="Z104" s="19"/>
    </row>
    <row r="105" spans="26:26" x14ac:dyDescent="0.3">
      <c r="Z105" s="19"/>
    </row>
    <row r="106" spans="26:26" x14ac:dyDescent="0.3">
      <c r="Z106" s="19"/>
    </row>
    <row r="107" spans="26:26" x14ac:dyDescent="0.3">
      <c r="Z107" s="19"/>
    </row>
    <row r="108" spans="26:26" x14ac:dyDescent="0.3">
      <c r="Z108" s="19"/>
    </row>
    <row r="109" spans="26:26" x14ac:dyDescent="0.3">
      <c r="Z109" s="19"/>
    </row>
    <row r="110" spans="26:26" x14ac:dyDescent="0.3">
      <c r="Z110" s="19"/>
    </row>
    <row r="111" spans="26:26" x14ac:dyDescent="0.3">
      <c r="Z111" s="19"/>
    </row>
    <row r="112" spans="26:26" x14ac:dyDescent="0.3">
      <c r="Z112" s="19"/>
    </row>
    <row r="113" spans="26:26" x14ac:dyDescent="0.3">
      <c r="Z113" s="19"/>
    </row>
    <row r="114" spans="26:26" x14ac:dyDescent="0.3">
      <c r="Z114" s="19"/>
    </row>
    <row r="115" spans="26:26" x14ac:dyDescent="0.3">
      <c r="Z115" s="19"/>
    </row>
    <row r="116" spans="26:26" x14ac:dyDescent="0.3">
      <c r="Z116" s="19"/>
    </row>
    <row r="117" spans="26:26" x14ac:dyDescent="0.3">
      <c r="Z117" s="19"/>
    </row>
    <row r="118" spans="26:26" x14ac:dyDescent="0.3">
      <c r="Z118" s="19"/>
    </row>
    <row r="119" spans="26:26" x14ac:dyDescent="0.3">
      <c r="Z119" s="19"/>
    </row>
    <row r="120" spans="26:26" x14ac:dyDescent="0.3">
      <c r="Z120" s="19"/>
    </row>
    <row r="121" spans="26:26" x14ac:dyDescent="0.3">
      <c r="Z121" s="19"/>
    </row>
    <row r="122" spans="26:26" x14ac:dyDescent="0.3">
      <c r="Z122" s="19"/>
    </row>
    <row r="123" spans="26:26" x14ac:dyDescent="0.3">
      <c r="Z123" s="19"/>
    </row>
    <row r="124" spans="26:26" x14ac:dyDescent="0.3">
      <c r="Z124" s="19"/>
    </row>
    <row r="125" spans="26:26" x14ac:dyDescent="0.3">
      <c r="Z125" s="19"/>
    </row>
    <row r="126" spans="26:26" x14ac:dyDescent="0.3">
      <c r="Z126" s="19"/>
    </row>
    <row r="127" spans="26:26" x14ac:dyDescent="0.3">
      <c r="Z127" s="19"/>
    </row>
    <row r="128" spans="26:26" x14ac:dyDescent="0.3">
      <c r="Z128" s="19"/>
    </row>
    <row r="129" spans="26:26" x14ac:dyDescent="0.3">
      <c r="Z129" s="19"/>
    </row>
    <row r="130" spans="26:26" x14ac:dyDescent="0.3">
      <c r="Z130" s="19"/>
    </row>
    <row r="131" spans="26:26" x14ac:dyDescent="0.3">
      <c r="Z131" s="19"/>
    </row>
    <row r="132" spans="26:26" x14ac:dyDescent="0.3">
      <c r="Z132" s="19"/>
    </row>
    <row r="133" spans="26:26" x14ac:dyDescent="0.3">
      <c r="Z133" s="19"/>
    </row>
    <row r="134" spans="26:26" x14ac:dyDescent="0.3">
      <c r="Z134" s="19"/>
    </row>
    <row r="135" spans="26:26" x14ac:dyDescent="0.3">
      <c r="Z135" s="19"/>
    </row>
    <row r="136" spans="26:26" x14ac:dyDescent="0.3">
      <c r="Z136" s="19"/>
    </row>
    <row r="137" spans="26:26" x14ac:dyDescent="0.3">
      <c r="Z137" s="19"/>
    </row>
    <row r="138" spans="26:26" x14ac:dyDescent="0.3">
      <c r="Z138" s="19"/>
    </row>
    <row r="139" spans="26:26" x14ac:dyDescent="0.3">
      <c r="Z139" s="19"/>
    </row>
    <row r="140" spans="26:26" x14ac:dyDescent="0.3">
      <c r="Z140" s="19"/>
    </row>
    <row r="141" spans="26:26" x14ac:dyDescent="0.3">
      <c r="Z141" s="19"/>
    </row>
    <row r="142" spans="26:26" x14ac:dyDescent="0.3">
      <c r="Z142" s="19"/>
    </row>
    <row r="143" spans="26:26" x14ac:dyDescent="0.3">
      <c r="Z143" s="19"/>
    </row>
    <row r="144" spans="26:26" x14ac:dyDescent="0.3">
      <c r="Z144" s="19"/>
    </row>
  </sheetData>
  <sheetProtection algorithmName="SHA-512" hashValue="/7t11shHqoT6EROG5EXxGesbiteliyqhZKKx7pmh0BFp7JofNQ9bRCHDjpkzZYGtqlenICW0zBMm5VEWDemYzA==" saltValue="/iuIZ3nXy5mDbkOx7OJn+Q==" spinCount="100000" sheet="1" objects="1" scenarios="1"/>
  <mergeCells count="24">
    <mergeCell ref="A1:P1"/>
    <mergeCell ref="C56:F56"/>
    <mergeCell ref="C48:F48"/>
    <mergeCell ref="E54:F54"/>
    <mergeCell ref="E55:F55"/>
    <mergeCell ref="E53:F53"/>
    <mergeCell ref="C7:D7"/>
    <mergeCell ref="E7:G7"/>
    <mergeCell ref="C46:D46"/>
    <mergeCell ref="C47:D47"/>
    <mergeCell ref="E46:F46"/>
    <mergeCell ref="E47:F47"/>
    <mergeCell ref="C55:D55"/>
    <mergeCell ref="E45:F45"/>
    <mergeCell ref="Q28:Q30"/>
    <mergeCell ref="C54:D54"/>
    <mergeCell ref="Q56:Q57"/>
    <mergeCell ref="Q47:Q48"/>
    <mergeCell ref="Q24:Q26"/>
    <mergeCell ref="C45:D45"/>
    <mergeCell ref="Q32:Q34"/>
    <mergeCell ref="Q50:Q51"/>
    <mergeCell ref="Q53:Q54"/>
    <mergeCell ref="Q36:Q38"/>
  </mergeCells>
  <phoneticPr fontId="1"/>
  <conditionalFormatting sqref="E9:E39">
    <cfRule type="expression" dxfId="47" priority="2">
      <formula>TEXT(E9,"aaa")="土"</formula>
    </cfRule>
  </conditionalFormatting>
  <conditionalFormatting sqref="E9:E39">
    <cfRule type="expression" dxfId="46" priority="1">
      <formula>TEXT(E9,"aaa")="日"</formula>
    </cfRule>
  </conditionalFormatting>
  <conditionalFormatting sqref="E9:E39">
    <cfRule type="expression" dxfId="45" priority="962">
      <formula>COUNTIF($U$8:$U$128,#REF!)</formula>
    </cfRule>
  </conditionalFormatting>
  <dataValidations count="2">
    <dataValidation type="list" allowBlank="1" showInputMessage="1" showErrorMessage="1" sqref="D9:D39 F9:F39">
      <formula1>"○"</formula1>
    </dataValidation>
    <dataValidation type="list" allowBlank="1" showInputMessage="1" showErrorMessage="1" sqref="Q24:Q26 Q32:Q34 Q44 Q47:Q48 Q50:Q51 Q53:Q54 Q56:Q57 Q28:Q30 Q36 Q39:Q40">
      <formula1>"レ"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6" orientation="portrait" r:id="rId1"/>
  <headerFooter>
    <oddFooter xml:space="preserve">&amp;C&amp;"Century,標準" &amp;11 </oddFooter>
  </headerFooter>
  <colBreaks count="1" manualBreakCount="1">
    <brk id="2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U105"/>
  <sheetViews>
    <sheetView showGridLines="0" tabSelected="1" view="pageBreakPreview" topLeftCell="Q1" zoomScale="70" zoomScaleNormal="55" zoomScaleSheetLayoutView="70" workbookViewId="0">
      <selection activeCell="AQ15" sqref="AQ15"/>
    </sheetView>
  </sheetViews>
  <sheetFormatPr defaultColWidth="9" defaultRowHeight="13.5" x14ac:dyDescent="0.3"/>
  <cols>
    <col min="1" max="1" width="1.25" style="1" customWidth="1"/>
    <col min="2" max="2" width="9.6640625" style="1" customWidth="1"/>
    <col min="3" max="3" width="3.5" style="1" customWidth="1"/>
    <col min="4" max="4" width="10.5" style="1" customWidth="1"/>
    <col min="5" max="5" width="9.6640625" style="1" customWidth="1"/>
    <col min="6" max="6" width="3.5" style="1" customWidth="1"/>
    <col min="7" max="7" width="10.5" style="1" customWidth="1"/>
    <col min="8" max="8" width="9.6640625" style="1" customWidth="1"/>
    <col min="9" max="9" width="3.5" style="1" customWidth="1"/>
    <col min="10" max="10" width="10.5" style="1" customWidth="1"/>
    <col min="11" max="11" width="9.6640625" style="1" customWidth="1"/>
    <col min="12" max="12" width="3.5" style="1" customWidth="1"/>
    <col min="13" max="13" width="10.5" style="1" customWidth="1"/>
    <col min="14" max="14" width="9.6640625" style="1" customWidth="1"/>
    <col min="15" max="15" width="3.5" style="1" customWidth="1"/>
    <col min="16" max="16" width="10.5" style="1" customWidth="1"/>
    <col min="17" max="17" width="9.6640625" style="1" customWidth="1"/>
    <col min="18" max="18" width="3.5" style="1" customWidth="1"/>
    <col min="19" max="19" width="10.5" style="1" customWidth="1"/>
    <col min="20" max="20" width="9.6640625" style="1" customWidth="1"/>
    <col min="21" max="21" width="3.5" style="1" customWidth="1"/>
    <col min="22" max="22" width="11.5" style="1" customWidth="1"/>
    <col min="23" max="23" width="9.6640625" style="1" customWidth="1"/>
    <col min="24" max="24" width="3.5" style="1" customWidth="1"/>
    <col min="25" max="25" width="10.5" style="1" customWidth="1"/>
    <col min="26" max="26" width="9.6640625" style="1" customWidth="1"/>
    <col min="27" max="27" width="3.5" style="1" customWidth="1"/>
    <col min="28" max="28" width="10.5" style="1" customWidth="1"/>
    <col min="29" max="29" width="9.6640625" style="1" customWidth="1"/>
    <col min="30" max="30" width="3.5" style="1" customWidth="1"/>
    <col min="31" max="31" width="10.5" style="1" customWidth="1"/>
    <col min="32" max="32" width="9.6640625" style="1" customWidth="1"/>
    <col min="33" max="33" width="3.5" style="1" customWidth="1"/>
    <col min="34" max="34" width="10.5" style="1" customWidth="1"/>
    <col min="35" max="35" width="9.6640625" style="1" customWidth="1"/>
    <col min="36" max="36" width="3.5" style="1" customWidth="1"/>
    <col min="37" max="37" width="10.5" style="1" customWidth="1"/>
    <col min="38" max="38" width="9.6640625" style="1" customWidth="1"/>
    <col min="39" max="39" width="3.5" style="1" customWidth="1"/>
    <col min="40" max="40" width="10.5" style="1" customWidth="1"/>
    <col min="41" max="41" width="1.33203125" style="1" customWidth="1"/>
    <col min="42" max="42" width="8.33203125" style="1" customWidth="1"/>
    <col min="43" max="43" width="5.58203125" style="1" customWidth="1"/>
    <col min="44" max="44" width="12.58203125" style="1" customWidth="1"/>
    <col min="45" max="16384" width="9" style="1"/>
  </cols>
  <sheetData>
    <row r="1" spans="2:47" ht="24.5" customHeight="1" x14ac:dyDescent="0.3">
      <c r="C1" s="325" t="s">
        <v>68</v>
      </c>
      <c r="I1" s="326" t="s">
        <v>69</v>
      </c>
      <c r="R1" s="6"/>
      <c r="V1" s="412" t="s">
        <v>124</v>
      </c>
      <c r="X1" s="325" t="s">
        <v>85</v>
      </c>
      <c r="AD1" s="326" t="s">
        <v>69</v>
      </c>
      <c r="AM1" s="110"/>
      <c r="AP1" s="412" t="s">
        <v>124</v>
      </c>
    </row>
    <row r="2" spans="2:47" ht="5.5" customHeight="1" x14ac:dyDescent="0.3"/>
    <row r="3" spans="2:47" ht="24.9" customHeight="1" thickBot="1" x14ac:dyDescent="0.35">
      <c r="E3" s="3"/>
      <c r="F3" s="3"/>
      <c r="G3" s="327" t="s">
        <v>71</v>
      </c>
      <c r="H3" s="25"/>
      <c r="I3" s="25"/>
      <c r="J3" s="2"/>
      <c r="K3" s="4"/>
      <c r="L3" s="4"/>
      <c r="M3" s="3"/>
      <c r="N3" s="134" t="s">
        <v>1</v>
      </c>
      <c r="O3" s="134"/>
      <c r="P3" s="328"/>
      <c r="Q3" s="329"/>
      <c r="R3" s="329"/>
      <c r="S3" s="329"/>
      <c r="T3" s="329"/>
      <c r="U3" s="329"/>
      <c r="V3" s="329"/>
      <c r="W3" s="4">
        <v>2021</v>
      </c>
      <c r="X3" s="25"/>
      <c r="Y3" s="3" t="s">
        <v>72</v>
      </c>
      <c r="AA3" s="4"/>
      <c r="AC3" s="2"/>
      <c r="AD3" s="2"/>
      <c r="AE3" s="2"/>
      <c r="AF3" s="2"/>
      <c r="AG3" s="2"/>
      <c r="AH3" s="2"/>
      <c r="AI3" s="134" t="s">
        <v>1</v>
      </c>
      <c r="AJ3" s="134"/>
      <c r="AK3" s="328"/>
      <c r="AL3" s="329"/>
      <c r="AM3" s="329"/>
      <c r="AN3" s="329"/>
      <c r="AO3" s="329"/>
      <c r="AP3" s="329"/>
      <c r="AQ3" s="329"/>
      <c r="AR3" s="329"/>
      <c r="AU3" s="398"/>
    </row>
    <row r="4" spans="2:47" ht="6" customHeight="1" thickTop="1" x14ac:dyDescent="0.3">
      <c r="B4" s="4"/>
      <c r="C4" s="4"/>
      <c r="D4" s="3"/>
      <c r="E4" s="3"/>
      <c r="F4" s="3"/>
      <c r="G4" s="2"/>
      <c r="H4" s="25"/>
      <c r="I4" s="25"/>
      <c r="J4" s="2"/>
      <c r="K4" s="4"/>
      <c r="L4" s="4"/>
      <c r="M4" s="3"/>
      <c r="N4" s="3"/>
      <c r="O4" s="3"/>
      <c r="P4" s="330"/>
      <c r="Q4" s="330"/>
      <c r="R4" s="330"/>
      <c r="S4" s="330"/>
      <c r="T4" s="330"/>
      <c r="U4" s="330"/>
      <c r="V4" s="330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398"/>
    </row>
    <row r="5" spans="2:47" ht="18" customHeight="1" x14ac:dyDescent="0.3">
      <c r="B5" s="4">
        <v>2020</v>
      </c>
      <c r="C5" s="4"/>
      <c r="D5" s="3" t="s">
        <v>70</v>
      </c>
      <c r="E5" s="2"/>
      <c r="F5" s="2"/>
      <c r="G5" s="2"/>
      <c r="H5" s="331"/>
      <c r="I5" s="2"/>
      <c r="J5" s="2"/>
      <c r="K5" s="4"/>
      <c r="L5" s="4"/>
      <c r="M5" s="3"/>
      <c r="N5" s="332"/>
      <c r="O5" s="332"/>
      <c r="P5" s="330"/>
      <c r="Q5" s="4">
        <v>2021</v>
      </c>
      <c r="R5" s="25"/>
      <c r="S5" s="3" t="s">
        <v>72</v>
      </c>
      <c r="T5" s="330"/>
      <c r="U5" s="330"/>
      <c r="V5" s="330"/>
      <c r="W5" s="331"/>
      <c r="X5" s="2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98"/>
    </row>
    <row r="6" spans="2:47" ht="3.5" customHeight="1" x14ac:dyDescent="0.3">
      <c r="B6" s="24"/>
      <c r="C6" s="24"/>
      <c r="D6" s="331"/>
      <c r="E6" s="2"/>
      <c r="F6" s="2"/>
      <c r="G6" s="2"/>
      <c r="H6" s="331"/>
      <c r="I6" s="2"/>
      <c r="J6" s="2"/>
      <c r="K6" s="4"/>
      <c r="L6" s="4"/>
      <c r="M6" s="3"/>
      <c r="N6" s="332"/>
      <c r="O6" s="332"/>
      <c r="P6" s="330"/>
      <c r="Q6" s="330"/>
      <c r="R6" s="330"/>
      <c r="S6" s="330"/>
      <c r="T6" s="330"/>
      <c r="U6" s="330"/>
      <c r="V6" s="330"/>
      <c r="W6" s="331"/>
      <c r="X6" s="2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263"/>
    </row>
    <row r="7" spans="2:47" s="6" customFormat="1" ht="20.149999999999999" customHeight="1" x14ac:dyDescent="0.3">
      <c r="B7" s="461">
        <f>DATE(2020,8,1)</f>
        <v>44044</v>
      </c>
      <c r="C7" s="462"/>
      <c r="D7" s="462"/>
      <c r="E7" s="456">
        <f>DATE(YEAR(B7),MONTH(B7)+1,DAY(B7))</f>
        <v>44075</v>
      </c>
      <c r="F7" s="436"/>
      <c r="G7" s="436"/>
      <c r="H7" s="456">
        <f>DATE(YEAR(E7),MONTH(E7)+1,DAY(E7))</f>
        <v>44105</v>
      </c>
      <c r="I7" s="436"/>
      <c r="J7" s="436"/>
      <c r="K7" s="456">
        <f>DATE(YEAR(H7),MONTH(H7)+1,DAY(H7))</f>
        <v>44136</v>
      </c>
      <c r="L7" s="436"/>
      <c r="M7" s="436"/>
      <c r="N7" s="456">
        <f>DATE(YEAR(K7),MONTH(K7)+1,DAY(K7))</f>
        <v>44166</v>
      </c>
      <c r="O7" s="436"/>
      <c r="P7" s="437"/>
      <c r="Q7" s="436">
        <f>DATE(YEAR(N7),MONTH(N7)+1,DAY(N7))</f>
        <v>44197</v>
      </c>
      <c r="R7" s="436"/>
      <c r="S7" s="436"/>
      <c r="T7" s="456">
        <f>DATE(YEAR(Q7),MONTH(Q7)+1,DAY(Q7))</f>
        <v>44228</v>
      </c>
      <c r="U7" s="436"/>
      <c r="V7" s="436"/>
      <c r="W7" s="456">
        <f>DATE(YEAR(T7),MONTH(T7)+1,DAY(T7))</f>
        <v>44256</v>
      </c>
      <c r="X7" s="436"/>
      <c r="Y7" s="436"/>
      <c r="Z7" s="456">
        <f>DATE(YEAR(W7),MONTH(W7)+1,DAY(W7))</f>
        <v>44287</v>
      </c>
      <c r="AA7" s="436"/>
      <c r="AB7" s="436"/>
      <c r="AC7" s="456">
        <f>DATE(YEAR(Z7),MONTH(Z7)+1,DAY(Z7))</f>
        <v>44317</v>
      </c>
      <c r="AD7" s="436"/>
      <c r="AE7" s="436"/>
      <c r="AF7" s="456">
        <f>DATE(YEAR(AC7),MONTH(AC7)+1,DAY(AC7))</f>
        <v>44348</v>
      </c>
      <c r="AG7" s="436"/>
      <c r="AH7" s="437"/>
      <c r="AI7" s="456">
        <f>DATE(YEAR(AF7),MONTH(AF7)+1,DAY(AF7))</f>
        <v>44378</v>
      </c>
      <c r="AJ7" s="436"/>
      <c r="AK7" s="457"/>
      <c r="AL7" s="456">
        <f>DATE(YEAR(AI7),MONTH(AI7)+1,DAY(AI7))</f>
        <v>44409</v>
      </c>
      <c r="AM7" s="436"/>
      <c r="AN7" s="457"/>
    </row>
    <row r="8" spans="2:47" s="20" customFormat="1" ht="20.149999999999999" customHeight="1" thickBot="1" x14ac:dyDescent="0.35">
      <c r="B8" s="333" t="s">
        <v>11</v>
      </c>
      <c r="C8" s="333" t="s">
        <v>19</v>
      </c>
      <c r="D8" s="333" t="s">
        <v>0</v>
      </c>
      <c r="E8" s="333" t="s">
        <v>11</v>
      </c>
      <c r="F8" s="333" t="s">
        <v>19</v>
      </c>
      <c r="G8" s="333" t="s">
        <v>0</v>
      </c>
      <c r="H8" s="333" t="s">
        <v>11</v>
      </c>
      <c r="I8" s="333" t="s">
        <v>19</v>
      </c>
      <c r="J8" s="333" t="s">
        <v>0</v>
      </c>
      <c r="K8" s="333" t="s">
        <v>11</v>
      </c>
      <c r="L8" s="333" t="s">
        <v>19</v>
      </c>
      <c r="M8" s="333" t="s">
        <v>0</v>
      </c>
      <c r="N8" s="333" t="s">
        <v>11</v>
      </c>
      <c r="O8" s="333" t="s">
        <v>19</v>
      </c>
      <c r="P8" s="333" t="s">
        <v>0</v>
      </c>
      <c r="Q8" s="390" t="s">
        <v>11</v>
      </c>
      <c r="R8" s="333" t="s">
        <v>19</v>
      </c>
      <c r="S8" s="333" t="s">
        <v>0</v>
      </c>
      <c r="T8" s="333" t="s">
        <v>11</v>
      </c>
      <c r="U8" s="333" t="s">
        <v>19</v>
      </c>
      <c r="V8" s="333" t="s">
        <v>0</v>
      </c>
      <c r="W8" s="333" t="s">
        <v>11</v>
      </c>
      <c r="X8" s="333" t="s">
        <v>19</v>
      </c>
      <c r="Y8" s="333" t="s">
        <v>0</v>
      </c>
      <c r="Z8" s="333" t="s">
        <v>11</v>
      </c>
      <c r="AA8" s="334" t="s">
        <v>19</v>
      </c>
      <c r="AB8" s="334" t="s">
        <v>0</v>
      </c>
      <c r="AC8" s="333" t="s">
        <v>11</v>
      </c>
      <c r="AD8" s="333" t="s">
        <v>19</v>
      </c>
      <c r="AE8" s="333" t="s">
        <v>0</v>
      </c>
      <c r="AF8" s="333" t="s">
        <v>11</v>
      </c>
      <c r="AG8" s="333" t="s">
        <v>19</v>
      </c>
      <c r="AH8" s="333" t="s">
        <v>0</v>
      </c>
      <c r="AI8" s="333" t="s">
        <v>11</v>
      </c>
      <c r="AJ8" s="333" t="s">
        <v>19</v>
      </c>
      <c r="AK8" s="333" t="s">
        <v>0</v>
      </c>
      <c r="AL8" s="333" t="s">
        <v>111</v>
      </c>
      <c r="AM8" s="333" t="s">
        <v>19</v>
      </c>
      <c r="AN8" s="333" t="s">
        <v>0</v>
      </c>
    </row>
    <row r="9" spans="2:47" s="8" customFormat="1" ht="13" x14ac:dyDescent="0.3">
      <c r="B9" s="399"/>
      <c r="C9" s="336"/>
      <c r="D9" s="399"/>
      <c r="E9" s="335">
        <f>E7</f>
        <v>44075</v>
      </c>
      <c r="F9" s="337"/>
      <c r="G9" s="413"/>
      <c r="H9" s="335">
        <f>H7</f>
        <v>44105</v>
      </c>
      <c r="I9" s="337"/>
      <c r="J9" s="413"/>
      <c r="K9" s="335">
        <f>K7</f>
        <v>44136</v>
      </c>
      <c r="L9" s="337"/>
      <c r="M9" s="413"/>
      <c r="N9" s="335">
        <f>N7</f>
        <v>44166</v>
      </c>
      <c r="O9" s="337"/>
      <c r="P9" s="413"/>
      <c r="Q9" s="391">
        <f>Q7</f>
        <v>44197</v>
      </c>
      <c r="R9" s="337"/>
      <c r="S9" s="413"/>
      <c r="T9" s="335">
        <f>T7</f>
        <v>44228</v>
      </c>
      <c r="U9" s="337"/>
      <c r="V9" s="413"/>
      <c r="W9" s="335">
        <f>W7</f>
        <v>44256</v>
      </c>
      <c r="X9" s="337"/>
      <c r="Y9" s="413"/>
      <c r="Z9" s="335">
        <f>Z7</f>
        <v>44287</v>
      </c>
      <c r="AA9" s="337"/>
      <c r="AB9" s="413"/>
      <c r="AC9" s="335">
        <f>AC7</f>
        <v>44317</v>
      </c>
      <c r="AD9" s="337"/>
      <c r="AE9" s="413"/>
      <c r="AF9" s="335">
        <f>AF7</f>
        <v>44348</v>
      </c>
      <c r="AG9" s="337"/>
      <c r="AH9" s="413"/>
      <c r="AI9" s="335">
        <f>AI7</f>
        <v>44378</v>
      </c>
      <c r="AJ9" s="338"/>
      <c r="AK9" s="339"/>
      <c r="AL9" s="335">
        <f>AL7</f>
        <v>44409</v>
      </c>
      <c r="AM9" s="338"/>
      <c r="AN9" s="339"/>
    </row>
    <row r="10" spans="2:47" s="8" customFormat="1" ht="13" x14ac:dyDescent="0.3">
      <c r="B10" s="400"/>
      <c r="C10" s="341"/>
      <c r="D10" s="399"/>
      <c r="E10" s="340">
        <f>E9+1</f>
        <v>44076</v>
      </c>
      <c r="F10" s="338"/>
      <c r="G10" s="339"/>
      <c r="H10" s="340">
        <f>H9+1</f>
        <v>44106</v>
      </c>
      <c r="I10" s="338"/>
      <c r="J10" s="339"/>
      <c r="K10" s="340">
        <f>K9+1</f>
        <v>44137</v>
      </c>
      <c r="L10" s="338"/>
      <c r="M10" s="339"/>
      <c r="N10" s="340">
        <f>N9+1</f>
        <v>44167</v>
      </c>
      <c r="O10" s="338"/>
      <c r="P10" s="339"/>
      <c r="Q10" s="392">
        <f>Q9+1</f>
        <v>44198</v>
      </c>
      <c r="R10" s="338"/>
      <c r="S10" s="339"/>
      <c r="T10" s="340">
        <f>T9+1</f>
        <v>44229</v>
      </c>
      <c r="U10" s="338"/>
      <c r="V10" s="339"/>
      <c r="W10" s="340">
        <f>W9+1</f>
        <v>44257</v>
      </c>
      <c r="X10" s="338"/>
      <c r="Y10" s="339"/>
      <c r="Z10" s="340">
        <f>Z9+1</f>
        <v>44288</v>
      </c>
      <c r="AA10" s="338"/>
      <c r="AB10" s="339"/>
      <c r="AC10" s="340">
        <f>AC9+1</f>
        <v>44318</v>
      </c>
      <c r="AD10" s="338"/>
      <c r="AE10" s="339"/>
      <c r="AF10" s="340">
        <f>AF9+1</f>
        <v>44349</v>
      </c>
      <c r="AG10" s="338"/>
      <c r="AH10" s="339"/>
      <c r="AI10" s="340">
        <f>AI9+1</f>
        <v>44379</v>
      </c>
      <c r="AJ10" s="338"/>
      <c r="AK10" s="339"/>
      <c r="AL10" s="340">
        <f>AL9+1</f>
        <v>44410</v>
      </c>
      <c r="AM10" s="338"/>
      <c r="AN10" s="339"/>
    </row>
    <row r="11" spans="2:47" s="8" customFormat="1" ht="13" x14ac:dyDescent="0.3">
      <c r="B11" s="400"/>
      <c r="C11" s="341"/>
      <c r="D11" s="399"/>
      <c r="E11" s="340">
        <f>E10+1</f>
        <v>44077</v>
      </c>
      <c r="F11" s="338"/>
      <c r="G11" s="339"/>
      <c r="H11" s="340">
        <f>H10+1</f>
        <v>44107</v>
      </c>
      <c r="I11" s="338"/>
      <c r="J11" s="339"/>
      <c r="K11" s="340">
        <f>K10+1</f>
        <v>44138</v>
      </c>
      <c r="L11" s="338"/>
      <c r="M11" s="339"/>
      <c r="N11" s="340">
        <f>N10+1</f>
        <v>44168</v>
      </c>
      <c r="O11" s="338"/>
      <c r="P11" s="339"/>
      <c r="Q11" s="392">
        <f>Q10+1</f>
        <v>44199</v>
      </c>
      <c r="R11" s="338"/>
      <c r="S11" s="339"/>
      <c r="T11" s="340">
        <f>T10+1</f>
        <v>44230</v>
      </c>
      <c r="U11" s="338"/>
      <c r="V11" s="339"/>
      <c r="W11" s="340">
        <f>W10+1</f>
        <v>44258</v>
      </c>
      <c r="X11" s="338"/>
      <c r="Y11" s="339"/>
      <c r="Z11" s="340">
        <f>Z10+1</f>
        <v>44289</v>
      </c>
      <c r="AA11" s="338"/>
      <c r="AB11" s="339"/>
      <c r="AC11" s="340">
        <f>AC10+1</f>
        <v>44319</v>
      </c>
      <c r="AD11" s="338"/>
      <c r="AE11" s="339"/>
      <c r="AF11" s="340">
        <f>AF10+1</f>
        <v>44350</v>
      </c>
      <c r="AG11" s="338"/>
      <c r="AH11" s="339"/>
      <c r="AI11" s="340">
        <f>AI10+1</f>
        <v>44380</v>
      </c>
      <c r="AJ11" s="338"/>
      <c r="AK11" s="339"/>
      <c r="AL11" s="340">
        <f>AL10+1</f>
        <v>44411</v>
      </c>
      <c r="AM11" s="338"/>
      <c r="AN11" s="339"/>
    </row>
    <row r="12" spans="2:47" s="8" customFormat="1" ht="13" x14ac:dyDescent="0.3">
      <c r="B12" s="400"/>
      <c r="C12" s="341"/>
      <c r="D12" s="399"/>
      <c r="E12" s="340">
        <f>E11+1</f>
        <v>44078</v>
      </c>
      <c r="F12" s="338"/>
      <c r="G12" s="339"/>
      <c r="H12" s="340">
        <f>H11+1</f>
        <v>44108</v>
      </c>
      <c r="I12" s="338"/>
      <c r="J12" s="339"/>
      <c r="K12" s="340">
        <f>K11+1</f>
        <v>44139</v>
      </c>
      <c r="L12" s="338"/>
      <c r="M12" s="339"/>
      <c r="N12" s="340">
        <f>N11+1</f>
        <v>44169</v>
      </c>
      <c r="O12" s="338"/>
      <c r="P12" s="339"/>
      <c r="Q12" s="392">
        <f>Q11+1</f>
        <v>44200</v>
      </c>
      <c r="R12" s="338"/>
      <c r="S12" s="339"/>
      <c r="T12" s="340">
        <f>T11+1</f>
        <v>44231</v>
      </c>
      <c r="U12" s="338"/>
      <c r="V12" s="339"/>
      <c r="W12" s="340">
        <f>W11+1</f>
        <v>44259</v>
      </c>
      <c r="X12" s="338"/>
      <c r="Y12" s="339"/>
      <c r="Z12" s="340">
        <f>Z11+1</f>
        <v>44290</v>
      </c>
      <c r="AA12" s="338"/>
      <c r="AB12" s="339"/>
      <c r="AC12" s="340">
        <f>AC11+1</f>
        <v>44320</v>
      </c>
      <c r="AD12" s="338"/>
      <c r="AE12" s="339"/>
      <c r="AF12" s="340">
        <f>AF11+1</f>
        <v>44351</v>
      </c>
      <c r="AG12" s="338"/>
      <c r="AH12" s="339"/>
      <c r="AI12" s="340">
        <f>AI11+1</f>
        <v>44381</v>
      </c>
      <c r="AJ12" s="338"/>
      <c r="AK12" s="339"/>
      <c r="AL12" s="340">
        <f>AL11+1</f>
        <v>44412</v>
      </c>
      <c r="AM12" s="338"/>
      <c r="AN12" s="339"/>
    </row>
    <row r="13" spans="2:47" s="8" customFormat="1" ht="13" x14ac:dyDescent="0.3">
      <c r="B13" s="400"/>
      <c r="C13" s="341"/>
      <c r="D13" s="399"/>
      <c r="E13" s="340">
        <f>E12+1</f>
        <v>44079</v>
      </c>
      <c r="F13" s="338"/>
      <c r="G13" s="339"/>
      <c r="H13" s="340">
        <f>H12+1</f>
        <v>44109</v>
      </c>
      <c r="I13" s="338"/>
      <c r="J13" s="339"/>
      <c r="K13" s="340">
        <f>K12+1</f>
        <v>44140</v>
      </c>
      <c r="L13" s="338"/>
      <c r="M13" s="339"/>
      <c r="N13" s="340">
        <f>N12+1</f>
        <v>44170</v>
      </c>
      <c r="O13" s="338"/>
      <c r="P13" s="339"/>
      <c r="Q13" s="392">
        <f>Q12+1</f>
        <v>44201</v>
      </c>
      <c r="R13" s="338"/>
      <c r="S13" s="339"/>
      <c r="T13" s="340">
        <f>T12+1</f>
        <v>44232</v>
      </c>
      <c r="U13" s="338"/>
      <c r="V13" s="339"/>
      <c r="W13" s="340">
        <f>W12+1</f>
        <v>44260</v>
      </c>
      <c r="X13" s="338"/>
      <c r="Y13" s="339"/>
      <c r="Z13" s="340">
        <f>Z12+1</f>
        <v>44291</v>
      </c>
      <c r="AA13" s="338"/>
      <c r="AB13" s="339"/>
      <c r="AC13" s="340">
        <f>AC12+1</f>
        <v>44321</v>
      </c>
      <c r="AD13" s="338"/>
      <c r="AE13" s="339"/>
      <c r="AF13" s="340">
        <f>AF12+1</f>
        <v>44352</v>
      </c>
      <c r="AG13" s="338"/>
      <c r="AH13" s="339"/>
      <c r="AI13" s="340">
        <f>AI12+1</f>
        <v>44382</v>
      </c>
      <c r="AJ13" s="338"/>
      <c r="AK13" s="339"/>
      <c r="AL13" s="340">
        <f>AL12+1</f>
        <v>44413</v>
      </c>
      <c r="AM13" s="338"/>
      <c r="AN13" s="339"/>
    </row>
    <row r="14" spans="2:47" s="8" customFormat="1" ht="13" x14ac:dyDescent="0.3">
      <c r="B14" s="400"/>
      <c r="C14" s="341"/>
      <c r="D14" s="399"/>
      <c r="E14" s="340">
        <f>E13+1</f>
        <v>44080</v>
      </c>
      <c r="F14" s="338"/>
      <c r="G14" s="339"/>
      <c r="H14" s="340">
        <f>H13+1</f>
        <v>44110</v>
      </c>
      <c r="I14" s="338"/>
      <c r="J14" s="339"/>
      <c r="K14" s="340">
        <f>K13+1</f>
        <v>44141</v>
      </c>
      <c r="L14" s="338"/>
      <c r="M14" s="339"/>
      <c r="N14" s="340">
        <f>N13+1</f>
        <v>44171</v>
      </c>
      <c r="O14" s="338"/>
      <c r="P14" s="339"/>
      <c r="Q14" s="392">
        <f>Q13+1</f>
        <v>44202</v>
      </c>
      <c r="R14" s="338"/>
      <c r="S14" s="339"/>
      <c r="T14" s="340">
        <f>T13+1</f>
        <v>44233</v>
      </c>
      <c r="U14" s="338"/>
      <c r="V14" s="339"/>
      <c r="W14" s="340">
        <f>W13+1</f>
        <v>44261</v>
      </c>
      <c r="X14" s="338"/>
      <c r="Y14" s="339"/>
      <c r="Z14" s="340">
        <f>Z13+1</f>
        <v>44292</v>
      </c>
      <c r="AA14" s="338"/>
      <c r="AB14" s="339"/>
      <c r="AC14" s="340">
        <f>AC13+1</f>
        <v>44322</v>
      </c>
      <c r="AD14" s="338"/>
      <c r="AE14" s="339"/>
      <c r="AF14" s="340">
        <f>AF13+1</f>
        <v>44353</v>
      </c>
      <c r="AG14" s="338"/>
      <c r="AH14" s="339"/>
      <c r="AI14" s="340">
        <f>AI13+1</f>
        <v>44383</v>
      </c>
      <c r="AJ14" s="338"/>
      <c r="AK14" s="339"/>
      <c r="AL14" s="340">
        <f>AL13+1</f>
        <v>44414</v>
      </c>
      <c r="AM14" s="338"/>
      <c r="AN14" s="339"/>
    </row>
    <row r="15" spans="2:47" s="8" customFormat="1" x14ac:dyDescent="0.3">
      <c r="B15" s="340">
        <f>B7+6</f>
        <v>44050</v>
      </c>
      <c r="C15" s="341"/>
      <c r="D15" s="342"/>
      <c r="E15" s="340">
        <f>E14+1</f>
        <v>44081</v>
      </c>
      <c r="F15" s="338"/>
      <c r="G15" s="339"/>
      <c r="H15" s="340">
        <f>H14+1</f>
        <v>44111</v>
      </c>
      <c r="I15" s="338"/>
      <c r="J15" s="339"/>
      <c r="K15" s="340">
        <f>K14+1</f>
        <v>44142</v>
      </c>
      <c r="L15" s="338"/>
      <c r="M15" s="339"/>
      <c r="N15" s="340">
        <f>N14+1</f>
        <v>44172</v>
      </c>
      <c r="O15" s="338"/>
      <c r="P15" s="339"/>
      <c r="Q15" s="392">
        <f>Q14+1</f>
        <v>44203</v>
      </c>
      <c r="R15" s="338"/>
      <c r="S15" s="339"/>
      <c r="T15" s="340">
        <f>T14+1</f>
        <v>44234</v>
      </c>
      <c r="U15" s="338"/>
      <c r="V15" s="339"/>
      <c r="W15" s="340">
        <f>W14+1</f>
        <v>44262</v>
      </c>
      <c r="X15" s="338"/>
      <c r="Y15" s="339"/>
      <c r="Z15" s="340">
        <f>Z14+1</f>
        <v>44293</v>
      </c>
      <c r="AA15" s="338"/>
      <c r="AB15" s="339"/>
      <c r="AC15" s="340">
        <f>AC14+1</f>
        <v>44323</v>
      </c>
      <c r="AD15" s="338"/>
      <c r="AE15" s="339"/>
      <c r="AF15" s="340">
        <f>AF14+1</f>
        <v>44354</v>
      </c>
      <c r="AG15" s="338"/>
      <c r="AH15" s="339"/>
      <c r="AI15" s="340">
        <f>AI14+1</f>
        <v>44384</v>
      </c>
      <c r="AJ15" s="338"/>
      <c r="AK15" s="339"/>
      <c r="AL15" s="396"/>
      <c r="AM15" s="396"/>
      <c r="AN15" s="339"/>
    </row>
    <row r="16" spans="2:47" s="8" customFormat="1" x14ac:dyDescent="0.3">
      <c r="B16" s="340">
        <f>B15+1</f>
        <v>44051</v>
      </c>
      <c r="C16" s="341"/>
      <c r="D16" s="342"/>
      <c r="E16" s="340">
        <f>E15+1</f>
        <v>44082</v>
      </c>
      <c r="F16" s="338"/>
      <c r="G16" s="339"/>
      <c r="H16" s="340">
        <f>H15+1</f>
        <v>44112</v>
      </c>
      <c r="I16" s="338"/>
      <c r="J16" s="339"/>
      <c r="K16" s="340">
        <f>K15+1</f>
        <v>44143</v>
      </c>
      <c r="L16" s="338"/>
      <c r="M16" s="339"/>
      <c r="N16" s="340">
        <f>N15+1</f>
        <v>44173</v>
      </c>
      <c r="O16" s="338"/>
      <c r="P16" s="339"/>
      <c r="Q16" s="392">
        <f>Q15+1</f>
        <v>44204</v>
      </c>
      <c r="R16" s="338"/>
      <c r="S16" s="339"/>
      <c r="T16" s="340">
        <f>T15+1</f>
        <v>44235</v>
      </c>
      <c r="U16" s="338"/>
      <c r="V16" s="339"/>
      <c r="W16" s="340">
        <f>W15+1</f>
        <v>44263</v>
      </c>
      <c r="X16" s="338"/>
      <c r="Y16" s="339"/>
      <c r="Z16" s="340">
        <f>Z15+1</f>
        <v>44294</v>
      </c>
      <c r="AA16" s="338"/>
      <c r="AB16" s="339"/>
      <c r="AC16" s="340">
        <f>AC15+1</f>
        <v>44324</v>
      </c>
      <c r="AD16" s="338"/>
      <c r="AE16" s="339"/>
      <c r="AF16" s="340">
        <f>AF15+1</f>
        <v>44355</v>
      </c>
      <c r="AG16" s="338"/>
      <c r="AH16" s="339"/>
      <c r="AI16" s="340">
        <f>AI15+1</f>
        <v>44385</v>
      </c>
      <c r="AJ16" s="338"/>
      <c r="AK16" s="339"/>
      <c r="AL16" s="396"/>
      <c r="AM16" s="396"/>
      <c r="AN16" s="396"/>
    </row>
    <row r="17" spans="2:40" s="8" customFormat="1" x14ac:dyDescent="0.3">
      <c r="B17" s="340">
        <f>B16+1</f>
        <v>44052</v>
      </c>
      <c r="C17" s="341"/>
      <c r="D17" s="342"/>
      <c r="E17" s="340">
        <f>E16+1</f>
        <v>44083</v>
      </c>
      <c r="F17" s="338"/>
      <c r="G17" s="339"/>
      <c r="H17" s="340">
        <f>H16+1</f>
        <v>44113</v>
      </c>
      <c r="I17" s="338"/>
      <c r="J17" s="339"/>
      <c r="K17" s="340">
        <f>K16+1</f>
        <v>44144</v>
      </c>
      <c r="L17" s="338"/>
      <c r="M17" s="339"/>
      <c r="N17" s="340">
        <f>N16+1</f>
        <v>44174</v>
      </c>
      <c r="O17" s="338"/>
      <c r="P17" s="339"/>
      <c r="Q17" s="392">
        <f>Q16+1</f>
        <v>44205</v>
      </c>
      <c r="R17" s="338"/>
      <c r="S17" s="339"/>
      <c r="T17" s="340">
        <f>T16+1</f>
        <v>44236</v>
      </c>
      <c r="U17" s="338"/>
      <c r="V17" s="339"/>
      <c r="W17" s="340">
        <f>W16+1</f>
        <v>44264</v>
      </c>
      <c r="X17" s="338"/>
      <c r="Y17" s="339"/>
      <c r="Z17" s="340">
        <f>Z16+1</f>
        <v>44295</v>
      </c>
      <c r="AA17" s="338"/>
      <c r="AB17" s="339"/>
      <c r="AC17" s="340">
        <f>AC16+1</f>
        <v>44325</v>
      </c>
      <c r="AD17" s="338"/>
      <c r="AE17" s="339"/>
      <c r="AF17" s="340">
        <f>AF16+1</f>
        <v>44356</v>
      </c>
      <c r="AG17" s="338"/>
      <c r="AH17" s="339"/>
      <c r="AI17" s="340">
        <f>AI16+1</f>
        <v>44386</v>
      </c>
      <c r="AJ17" s="338"/>
      <c r="AK17" s="339"/>
      <c r="AL17" s="396"/>
      <c r="AM17" s="396"/>
      <c r="AN17" s="396"/>
    </row>
    <row r="18" spans="2:40" s="8" customFormat="1" x14ac:dyDescent="0.3">
      <c r="B18" s="340">
        <f>B17+1</f>
        <v>44053</v>
      </c>
      <c r="C18" s="341"/>
      <c r="D18" s="342"/>
      <c r="E18" s="340">
        <f>E17+1</f>
        <v>44084</v>
      </c>
      <c r="F18" s="338"/>
      <c r="G18" s="339"/>
      <c r="H18" s="340">
        <f>H17+1</f>
        <v>44114</v>
      </c>
      <c r="I18" s="338"/>
      <c r="J18" s="339"/>
      <c r="K18" s="340">
        <f>K17+1</f>
        <v>44145</v>
      </c>
      <c r="L18" s="338"/>
      <c r="M18" s="339"/>
      <c r="N18" s="340">
        <f>N17+1</f>
        <v>44175</v>
      </c>
      <c r="O18" s="338"/>
      <c r="P18" s="339"/>
      <c r="Q18" s="392">
        <f>Q17+1</f>
        <v>44206</v>
      </c>
      <c r="R18" s="338"/>
      <c r="S18" s="339"/>
      <c r="T18" s="340">
        <f>T17+1</f>
        <v>44237</v>
      </c>
      <c r="U18" s="338"/>
      <c r="V18" s="339"/>
      <c r="W18" s="340">
        <f>W17+1</f>
        <v>44265</v>
      </c>
      <c r="X18" s="338"/>
      <c r="Y18" s="339"/>
      <c r="Z18" s="340">
        <f>Z17+1</f>
        <v>44296</v>
      </c>
      <c r="AA18" s="338"/>
      <c r="AB18" s="339"/>
      <c r="AC18" s="340">
        <f>AC17+1</f>
        <v>44326</v>
      </c>
      <c r="AD18" s="338"/>
      <c r="AE18" s="339"/>
      <c r="AF18" s="340">
        <f>AF17+1</f>
        <v>44357</v>
      </c>
      <c r="AG18" s="338"/>
      <c r="AH18" s="339"/>
      <c r="AI18" s="340">
        <f>AI17+1</f>
        <v>44387</v>
      </c>
      <c r="AJ18" s="338"/>
      <c r="AK18" s="339"/>
      <c r="AL18" s="396"/>
      <c r="AM18" s="388"/>
      <c r="AN18" s="397"/>
    </row>
    <row r="19" spans="2:40" s="8" customFormat="1" x14ac:dyDescent="0.3">
      <c r="B19" s="340">
        <f>B18+1</f>
        <v>44054</v>
      </c>
      <c r="C19" s="341"/>
      <c r="D19" s="342"/>
      <c r="E19" s="340">
        <f>E18+1</f>
        <v>44085</v>
      </c>
      <c r="F19" s="338"/>
      <c r="G19" s="339"/>
      <c r="H19" s="340">
        <f>H18+1</f>
        <v>44115</v>
      </c>
      <c r="I19" s="338"/>
      <c r="J19" s="339"/>
      <c r="K19" s="340">
        <f>K18+1</f>
        <v>44146</v>
      </c>
      <c r="L19" s="338"/>
      <c r="M19" s="339"/>
      <c r="N19" s="340">
        <f>N18+1</f>
        <v>44176</v>
      </c>
      <c r="O19" s="338"/>
      <c r="P19" s="339"/>
      <c r="Q19" s="392">
        <f>Q18+1</f>
        <v>44207</v>
      </c>
      <c r="R19" s="338"/>
      <c r="S19" s="339"/>
      <c r="T19" s="340">
        <f>T18+1</f>
        <v>44238</v>
      </c>
      <c r="U19" s="338"/>
      <c r="V19" s="339"/>
      <c r="W19" s="340">
        <f>W18+1</f>
        <v>44266</v>
      </c>
      <c r="X19" s="338"/>
      <c r="Y19" s="339"/>
      <c r="Z19" s="340">
        <f>Z18+1</f>
        <v>44297</v>
      </c>
      <c r="AA19" s="338"/>
      <c r="AB19" s="339"/>
      <c r="AC19" s="340">
        <f>AC18+1</f>
        <v>44327</v>
      </c>
      <c r="AD19" s="338"/>
      <c r="AE19" s="339"/>
      <c r="AF19" s="340">
        <f>AF18+1</f>
        <v>44358</v>
      </c>
      <c r="AG19" s="338"/>
      <c r="AH19" s="339"/>
      <c r="AI19" s="340">
        <f>AI18+1</f>
        <v>44388</v>
      </c>
      <c r="AJ19" s="338"/>
      <c r="AK19" s="339"/>
      <c r="AL19" s="396"/>
      <c r="AM19" s="348"/>
      <c r="AN19" s="397"/>
    </row>
    <row r="20" spans="2:40" s="8" customFormat="1" x14ac:dyDescent="0.3">
      <c r="B20" s="340">
        <f>B19+1</f>
        <v>44055</v>
      </c>
      <c r="C20" s="341"/>
      <c r="D20" s="342"/>
      <c r="E20" s="340">
        <f>E19+1</f>
        <v>44086</v>
      </c>
      <c r="F20" s="338"/>
      <c r="G20" s="339"/>
      <c r="H20" s="340">
        <f>H19+1</f>
        <v>44116</v>
      </c>
      <c r="I20" s="338"/>
      <c r="J20" s="339"/>
      <c r="K20" s="340">
        <f>K19+1</f>
        <v>44147</v>
      </c>
      <c r="L20" s="338"/>
      <c r="M20" s="339"/>
      <c r="N20" s="340">
        <f>N19+1</f>
        <v>44177</v>
      </c>
      <c r="O20" s="338"/>
      <c r="P20" s="339"/>
      <c r="Q20" s="392">
        <f>Q19+1</f>
        <v>44208</v>
      </c>
      <c r="R20" s="338"/>
      <c r="S20" s="339"/>
      <c r="T20" s="340">
        <f>T19+1</f>
        <v>44239</v>
      </c>
      <c r="U20" s="338"/>
      <c r="V20" s="339"/>
      <c r="W20" s="340">
        <f>W19+1</f>
        <v>44267</v>
      </c>
      <c r="X20" s="338"/>
      <c r="Y20" s="339"/>
      <c r="Z20" s="340">
        <f>Z19+1</f>
        <v>44298</v>
      </c>
      <c r="AA20" s="338"/>
      <c r="AB20" s="339"/>
      <c r="AC20" s="340">
        <f>AC19+1</f>
        <v>44328</v>
      </c>
      <c r="AD20" s="338"/>
      <c r="AE20" s="339"/>
      <c r="AF20" s="340">
        <f>AF19+1</f>
        <v>44359</v>
      </c>
      <c r="AG20" s="338"/>
      <c r="AH20" s="339"/>
      <c r="AI20" s="340">
        <f>AI19+1</f>
        <v>44389</v>
      </c>
      <c r="AJ20" s="338"/>
      <c r="AK20" s="339"/>
      <c r="AL20" s="396"/>
      <c r="AM20" s="348"/>
      <c r="AN20" s="397"/>
    </row>
    <row r="21" spans="2:40" s="8" customFormat="1" x14ac:dyDescent="0.3">
      <c r="B21" s="340">
        <f>B20+1</f>
        <v>44056</v>
      </c>
      <c r="C21" s="341"/>
      <c r="D21" s="342"/>
      <c r="E21" s="340">
        <f>E20+1</f>
        <v>44087</v>
      </c>
      <c r="F21" s="338"/>
      <c r="G21" s="339"/>
      <c r="H21" s="340">
        <f>H20+1</f>
        <v>44117</v>
      </c>
      <c r="I21" s="338"/>
      <c r="J21" s="339"/>
      <c r="K21" s="340">
        <f>K20+1</f>
        <v>44148</v>
      </c>
      <c r="L21" s="338"/>
      <c r="M21" s="339"/>
      <c r="N21" s="340">
        <f>N20+1</f>
        <v>44178</v>
      </c>
      <c r="O21" s="338"/>
      <c r="P21" s="339"/>
      <c r="Q21" s="392">
        <f>Q20+1</f>
        <v>44209</v>
      </c>
      <c r="R21" s="338"/>
      <c r="S21" s="339"/>
      <c r="T21" s="340">
        <f>T20+1</f>
        <v>44240</v>
      </c>
      <c r="U21" s="338"/>
      <c r="V21" s="339"/>
      <c r="W21" s="340">
        <f>W20+1</f>
        <v>44268</v>
      </c>
      <c r="X21" s="338"/>
      <c r="Y21" s="339"/>
      <c r="Z21" s="340">
        <f>Z20+1</f>
        <v>44299</v>
      </c>
      <c r="AA21" s="338"/>
      <c r="AB21" s="339"/>
      <c r="AC21" s="340">
        <f>AC20+1</f>
        <v>44329</v>
      </c>
      <c r="AD21" s="338"/>
      <c r="AE21" s="339"/>
      <c r="AF21" s="340">
        <f>AF20+1</f>
        <v>44360</v>
      </c>
      <c r="AG21" s="338"/>
      <c r="AH21" s="339"/>
      <c r="AI21" s="340">
        <f>AI20+1</f>
        <v>44390</v>
      </c>
      <c r="AJ21" s="338"/>
      <c r="AK21" s="339"/>
      <c r="AL21" s="396"/>
      <c r="AM21" s="396"/>
      <c r="AN21" s="396"/>
    </row>
    <row r="22" spans="2:40" s="8" customFormat="1" x14ac:dyDescent="0.3">
      <c r="B22" s="340">
        <f>B21+1</f>
        <v>44057</v>
      </c>
      <c r="C22" s="341"/>
      <c r="D22" s="342"/>
      <c r="E22" s="340">
        <f>E21+1</f>
        <v>44088</v>
      </c>
      <c r="F22" s="338"/>
      <c r="G22" s="339"/>
      <c r="H22" s="340">
        <f>H21+1</f>
        <v>44118</v>
      </c>
      <c r="I22" s="338"/>
      <c r="J22" s="339"/>
      <c r="K22" s="340">
        <f>K21+1</f>
        <v>44149</v>
      </c>
      <c r="L22" s="338"/>
      <c r="M22" s="339"/>
      <c r="N22" s="340">
        <f>N21+1</f>
        <v>44179</v>
      </c>
      <c r="O22" s="338"/>
      <c r="P22" s="339"/>
      <c r="Q22" s="392">
        <f>Q21+1</f>
        <v>44210</v>
      </c>
      <c r="R22" s="338"/>
      <c r="S22" s="339"/>
      <c r="T22" s="340">
        <f>T21+1</f>
        <v>44241</v>
      </c>
      <c r="U22" s="338"/>
      <c r="V22" s="339"/>
      <c r="W22" s="340">
        <f>W21+1</f>
        <v>44269</v>
      </c>
      <c r="X22" s="338"/>
      <c r="Y22" s="339"/>
      <c r="Z22" s="340">
        <f>Z21+1</f>
        <v>44300</v>
      </c>
      <c r="AA22" s="338"/>
      <c r="AB22" s="339"/>
      <c r="AC22" s="340">
        <f>AC21+1</f>
        <v>44330</v>
      </c>
      <c r="AD22" s="338"/>
      <c r="AE22" s="339"/>
      <c r="AF22" s="340">
        <f>AF21+1</f>
        <v>44361</v>
      </c>
      <c r="AG22" s="338"/>
      <c r="AH22" s="339"/>
      <c r="AI22" s="340">
        <f>AI21+1</f>
        <v>44391</v>
      </c>
      <c r="AJ22" s="338"/>
      <c r="AK22" s="339"/>
      <c r="AL22" s="396"/>
      <c r="AM22" s="396"/>
      <c r="AN22" s="396"/>
    </row>
    <row r="23" spans="2:40" s="8" customFormat="1" x14ac:dyDescent="0.3">
      <c r="B23" s="340">
        <f>B22+1</f>
        <v>44058</v>
      </c>
      <c r="C23" s="341"/>
      <c r="D23" s="342"/>
      <c r="E23" s="340">
        <f>E22+1</f>
        <v>44089</v>
      </c>
      <c r="F23" s="338"/>
      <c r="G23" s="339"/>
      <c r="H23" s="340">
        <f>H22+1</f>
        <v>44119</v>
      </c>
      <c r="I23" s="338"/>
      <c r="J23" s="339"/>
      <c r="K23" s="340">
        <f>K22+1</f>
        <v>44150</v>
      </c>
      <c r="L23" s="338"/>
      <c r="M23" s="339"/>
      <c r="N23" s="340">
        <f>N22+1</f>
        <v>44180</v>
      </c>
      <c r="O23" s="338"/>
      <c r="P23" s="339"/>
      <c r="Q23" s="392">
        <f>Q22+1</f>
        <v>44211</v>
      </c>
      <c r="R23" s="338"/>
      <c r="S23" s="339"/>
      <c r="T23" s="340">
        <f>T22+1</f>
        <v>44242</v>
      </c>
      <c r="U23" s="338"/>
      <c r="V23" s="339"/>
      <c r="W23" s="340">
        <f>W22+1</f>
        <v>44270</v>
      </c>
      <c r="X23" s="338"/>
      <c r="Y23" s="339"/>
      <c r="Z23" s="340">
        <f>Z22+1</f>
        <v>44301</v>
      </c>
      <c r="AA23" s="338"/>
      <c r="AB23" s="339"/>
      <c r="AC23" s="340">
        <f>AC22+1</f>
        <v>44331</v>
      </c>
      <c r="AD23" s="338"/>
      <c r="AE23" s="339"/>
      <c r="AF23" s="340">
        <f>AF22+1</f>
        <v>44362</v>
      </c>
      <c r="AG23" s="338"/>
      <c r="AH23" s="339"/>
      <c r="AI23" s="340">
        <f>AI22+1</f>
        <v>44392</v>
      </c>
      <c r="AJ23" s="338"/>
      <c r="AK23" s="339"/>
      <c r="AL23" s="396"/>
      <c r="AM23" s="396"/>
      <c r="AN23" s="396"/>
    </row>
    <row r="24" spans="2:40" s="8" customFormat="1" x14ac:dyDescent="0.3">
      <c r="B24" s="340">
        <f>B23+1</f>
        <v>44059</v>
      </c>
      <c r="C24" s="341"/>
      <c r="D24" s="342"/>
      <c r="E24" s="340">
        <f>E23+1</f>
        <v>44090</v>
      </c>
      <c r="F24" s="338"/>
      <c r="G24" s="339"/>
      <c r="H24" s="340">
        <f>H23+1</f>
        <v>44120</v>
      </c>
      <c r="I24" s="338"/>
      <c r="J24" s="339"/>
      <c r="K24" s="340">
        <f>K23+1</f>
        <v>44151</v>
      </c>
      <c r="L24" s="338"/>
      <c r="M24" s="339"/>
      <c r="N24" s="340">
        <f>N23+1</f>
        <v>44181</v>
      </c>
      <c r="O24" s="338"/>
      <c r="P24" s="339"/>
      <c r="Q24" s="392">
        <f>Q23+1</f>
        <v>44212</v>
      </c>
      <c r="R24" s="338"/>
      <c r="S24" s="339"/>
      <c r="T24" s="340">
        <f>T23+1</f>
        <v>44243</v>
      </c>
      <c r="U24" s="338"/>
      <c r="V24" s="339"/>
      <c r="W24" s="340">
        <f>W23+1</f>
        <v>44271</v>
      </c>
      <c r="X24" s="338"/>
      <c r="Y24" s="339"/>
      <c r="Z24" s="340">
        <f>Z23+1</f>
        <v>44302</v>
      </c>
      <c r="AA24" s="338"/>
      <c r="AB24" s="339"/>
      <c r="AC24" s="340">
        <f>AC23+1</f>
        <v>44332</v>
      </c>
      <c r="AD24" s="338"/>
      <c r="AE24" s="339"/>
      <c r="AF24" s="340">
        <f>AF23+1</f>
        <v>44363</v>
      </c>
      <c r="AG24" s="338"/>
      <c r="AH24" s="339"/>
      <c r="AI24" s="340">
        <f>AI23+1</f>
        <v>44393</v>
      </c>
      <c r="AJ24" s="338"/>
      <c r="AK24" s="339"/>
      <c r="AL24" s="396"/>
      <c r="AM24" s="396"/>
      <c r="AN24" s="396"/>
    </row>
    <row r="25" spans="2:40" s="8" customFormat="1" x14ac:dyDescent="0.3">
      <c r="B25" s="340">
        <f>B24+1</f>
        <v>44060</v>
      </c>
      <c r="C25" s="341"/>
      <c r="D25" s="342"/>
      <c r="E25" s="340">
        <f>E24+1</f>
        <v>44091</v>
      </c>
      <c r="F25" s="338"/>
      <c r="G25" s="339"/>
      <c r="H25" s="340">
        <f>H24+1</f>
        <v>44121</v>
      </c>
      <c r="I25" s="338"/>
      <c r="J25" s="339"/>
      <c r="K25" s="340">
        <f>K24+1</f>
        <v>44152</v>
      </c>
      <c r="L25" s="338"/>
      <c r="M25" s="339"/>
      <c r="N25" s="340">
        <f>N24+1</f>
        <v>44182</v>
      </c>
      <c r="O25" s="338"/>
      <c r="P25" s="339"/>
      <c r="Q25" s="392">
        <f>Q24+1</f>
        <v>44213</v>
      </c>
      <c r="R25" s="338"/>
      <c r="S25" s="339"/>
      <c r="T25" s="340">
        <f>T24+1</f>
        <v>44244</v>
      </c>
      <c r="U25" s="338"/>
      <c r="V25" s="339"/>
      <c r="W25" s="340">
        <f>W24+1</f>
        <v>44272</v>
      </c>
      <c r="X25" s="338"/>
      <c r="Y25" s="339"/>
      <c r="Z25" s="340">
        <f>Z24+1</f>
        <v>44303</v>
      </c>
      <c r="AA25" s="338"/>
      <c r="AB25" s="339"/>
      <c r="AC25" s="340">
        <f>AC24+1</f>
        <v>44333</v>
      </c>
      <c r="AD25" s="338"/>
      <c r="AE25" s="339"/>
      <c r="AF25" s="340">
        <f>AF24+1</f>
        <v>44364</v>
      </c>
      <c r="AG25" s="338"/>
      <c r="AH25" s="339"/>
      <c r="AI25" s="340">
        <f>AI24+1</f>
        <v>44394</v>
      </c>
      <c r="AJ25" s="338"/>
      <c r="AK25" s="339"/>
      <c r="AL25" s="396"/>
      <c r="AM25" s="396"/>
      <c r="AN25" s="396"/>
    </row>
    <row r="26" spans="2:40" s="8" customFormat="1" x14ac:dyDescent="0.3">
      <c r="B26" s="340">
        <f>B25+1</f>
        <v>44061</v>
      </c>
      <c r="C26" s="341"/>
      <c r="D26" s="342"/>
      <c r="E26" s="340">
        <f>E25+1</f>
        <v>44092</v>
      </c>
      <c r="F26" s="338"/>
      <c r="G26" s="339"/>
      <c r="H26" s="340">
        <f>H25+1</f>
        <v>44122</v>
      </c>
      <c r="I26" s="338"/>
      <c r="J26" s="339"/>
      <c r="K26" s="340">
        <f>K25+1</f>
        <v>44153</v>
      </c>
      <c r="L26" s="338"/>
      <c r="M26" s="339"/>
      <c r="N26" s="340">
        <f>N25+1</f>
        <v>44183</v>
      </c>
      <c r="O26" s="338"/>
      <c r="P26" s="339"/>
      <c r="Q26" s="392">
        <f>Q25+1</f>
        <v>44214</v>
      </c>
      <c r="R26" s="338"/>
      <c r="S26" s="339"/>
      <c r="T26" s="340">
        <f>T25+1</f>
        <v>44245</v>
      </c>
      <c r="U26" s="338"/>
      <c r="V26" s="339"/>
      <c r="W26" s="340">
        <f>W25+1</f>
        <v>44273</v>
      </c>
      <c r="X26" s="338"/>
      <c r="Y26" s="339"/>
      <c r="Z26" s="340">
        <f>Z25+1</f>
        <v>44304</v>
      </c>
      <c r="AA26" s="338"/>
      <c r="AB26" s="339"/>
      <c r="AC26" s="340">
        <f>AC25+1</f>
        <v>44334</v>
      </c>
      <c r="AD26" s="338"/>
      <c r="AE26" s="339"/>
      <c r="AF26" s="340">
        <f>AF25+1</f>
        <v>44365</v>
      </c>
      <c r="AG26" s="338"/>
      <c r="AH26" s="339"/>
      <c r="AI26" s="340">
        <f>AI25+1</f>
        <v>44395</v>
      </c>
      <c r="AJ26" s="338"/>
      <c r="AK26" s="339"/>
      <c r="AL26" s="396"/>
      <c r="AM26" s="396"/>
      <c r="AN26" s="396"/>
    </row>
    <row r="27" spans="2:40" s="8" customFormat="1" x14ac:dyDescent="0.3">
      <c r="B27" s="340">
        <f>B26+1</f>
        <v>44062</v>
      </c>
      <c r="C27" s="341"/>
      <c r="D27" s="342"/>
      <c r="E27" s="340">
        <f>E26+1</f>
        <v>44093</v>
      </c>
      <c r="F27" s="338"/>
      <c r="G27" s="339"/>
      <c r="H27" s="340">
        <f>H26+1</f>
        <v>44123</v>
      </c>
      <c r="I27" s="338"/>
      <c r="J27" s="339"/>
      <c r="K27" s="340">
        <f>K26+1</f>
        <v>44154</v>
      </c>
      <c r="L27" s="338"/>
      <c r="M27" s="339"/>
      <c r="N27" s="340">
        <f>N26+1</f>
        <v>44184</v>
      </c>
      <c r="O27" s="338"/>
      <c r="P27" s="339"/>
      <c r="Q27" s="392">
        <f>Q26+1</f>
        <v>44215</v>
      </c>
      <c r="R27" s="338"/>
      <c r="S27" s="339"/>
      <c r="T27" s="340">
        <f>T26+1</f>
        <v>44246</v>
      </c>
      <c r="U27" s="338"/>
      <c r="V27" s="339"/>
      <c r="W27" s="340">
        <f>W26+1</f>
        <v>44274</v>
      </c>
      <c r="X27" s="338"/>
      <c r="Y27" s="339"/>
      <c r="Z27" s="340">
        <f>Z26+1</f>
        <v>44305</v>
      </c>
      <c r="AA27" s="338"/>
      <c r="AB27" s="339"/>
      <c r="AC27" s="340">
        <f>AC26+1</f>
        <v>44335</v>
      </c>
      <c r="AD27" s="338"/>
      <c r="AE27" s="339"/>
      <c r="AF27" s="340">
        <f>AF26+1</f>
        <v>44366</v>
      </c>
      <c r="AG27" s="338"/>
      <c r="AH27" s="339"/>
      <c r="AI27" s="340">
        <f>AI26+1</f>
        <v>44396</v>
      </c>
      <c r="AJ27" s="338"/>
      <c r="AK27" s="339"/>
      <c r="AL27" s="396"/>
      <c r="AM27" s="396"/>
      <c r="AN27" s="396"/>
    </row>
    <row r="28" spans="2:40" s="8" customFormat="1" x14ac:dyDescent="0.3">
      <c r="B28" s="340">
        <f>B27+1</f>
        <v>44063</v>
      </c>
      <c r="C28" s="341"/>
      <c r="D28" s="342"/>
      <c r="E28" s="340">
        <f>E27+1</f>
        <v>44094</v>
      </c>
      <c r="F28" s="338"/>
      <c r="G28" s="339"/>
      <c r="H28" s="340">
        <f>H27+1</f>
        <v>44124</v>
      </c>
      <c r="I28" s="338"/>
      <c r="J28" s="339"/>
      <c r="K28" s="340">
        <f>K27+1</f>
        <v>44155</v>
      </c>
      <c r="L28" s="338"/>
      <c r="M28" s="339"/>
      <c r="N28" s="340">
        <f>N27+1</f>
        <v>44185</v>
      </c>
      <c r="O28" s="338"/>
      <c r="P28" s="339"/>
      <c r="Q28" s="392">
        <f>Q27+1</f>
        <v>44216</v>
      </c>
      <c r="R28" s="338"/>
      <c r="S28" s="339"/>
      <c r="T28" s="340">
        <f>T27+1</f>
        <v>44247</v>
      </c>
      <c r="U28" s="338"/>
      <c r="V28" s="339"/>
      <c r="W28" s="340">
        <f>W27+1</f>
        <v>44275</v>
      </c>
      <c r="X28" s="338"/>
      <c r="Y28" s="339"/>
      <c r="Z28" s="340">
        <f>Z27+1</f>
        <v>44306</v>
      </c>
      <c r="AA28" s="338"/>
      <c r="AB28" s="339"/>
      <c r="AC28" s="340">
        <f>AC27+1</f>
        <v>44336</v>
      </c>
      <c r="AD28" s="338"/>
      <c r="AE28" s="339"/>
      <c r="AF28" s="340">
        <f>AF27+1</f>
        <v>44367</v>
      </c>
      <c r="AG28" s="338"/>
      <c r="AH28" s="339"/>
      <c r="AI28" s="340">
        <f>AI27+1</f>
        <v>44397</v>
      </c>
      <c r="AJ28" s="338"/>
      <c r="AK28" s="339"/>
      <c r="AL28" s="396"/>
      <c r="AM28" s="396"/>
      <c r="AN28" s="396"/>
    </row>
    <row r="29" spans="2:40" s="8" customFormat="1" x14ac:dyDescent="0.3">
      <c r="B29" s="340">
        <f>B28+1</f>
        <v>44064</v>
      </c>
      <c r="C29" s="341"/>
      <c r="D29" s="342"/>
      <c r="E29" s="340">
        <f>E28+1</f>
        <v>44095</v>
      </c>
      <c r="F29" s="338"/>
      <c r="G29" s="339"/>
      <c r="H29" s="340">
        <f>H28+1</f>
        <v>44125</v>
      </c>
      <c r="I29" s="338"/>
      <c r="J29" s="339"/>
      <c r="K29" s="340">
        <f>K28+1</f>
        <v>44156</v>
      </c>
      <c r="L29" s="338"/>
      <c r="M29" s="339"/>
      <c r="N29" s="340">
        <f>N28+1</f>
        <v>44186</v>
      </c>
      <c r="O29" s="338"/>
      <c r="P29" s="339"/>
      <c r="Q29" s="392">
        <f>Q28+1</f>
        <v>44217</v>
      </c>
      <c r="R29" s="338"/>
      <c r="S29" s="339"/>
      <c r="T29" s="340">
        <f>T28+1</f>
        <v>44248</v>
      </c>
      <c r="U29" s="338"/>
      <c r="V29" s="339"/>
      <c r="W29" s="340">
        <f>W28+1</f>
        <v>44276</v>
      </c>
      <c r="X29" s="338"/>
      <c r="Y29" s="339"/>
      <c r="Z29" s="340">
        <f>Z28+1</f>
        <v>44307</v>
      </c>
      <c r="AA29" s="338"/>
      <c r="AB29" s="339"/>
      <c r="AC29" s="340">
        <f>AC28+1</f>
        <v>44337</v>
      </c>
      <c r="AD29" s="338"/>
      <c r="AE29" s="339"/>
      <c r="AF29" s="340">
        <f>AF28+1</f>
        <v>44368</v>
      </c>
      <c r="AG29" s="338"/>
      <c r="AH29" s="339"/>
      <c r="AI29" s="340">
        <f>AI28+1</f>
        <v>44398</v>
      </c>
      <c r="AJ29" s="338"/>
      <c r="AK29" s="339"/>
      <c r="AL29" s="396"/>
      <c r="AM29" s="396"/>
      <c r="AN29" s="396"/>
    </row>
    <row r="30" spans="2:40" s="8" customFormat="1" x14ac:dyDescent="0.3">
      <c r="B30" s="340">
        <f>B29+1</f>
        <v>44065</v>
      </c>
      <c r="C30" s="341"/>
      <c r="D30" s="342"/>
      <c r="E30" s="340">
        <f>E29+1</f>
        <v>44096</v>
      </c>
      <c r="F30" s="338"/>
      <c r="G30" s="339"/>
      <c r="H30" s="340">
        <f>H29+1</f>
        <v>44126</v>
      </c>
      <c r="I30" s="338"/>
      <c r="J30" s="339"/>
      <c r="K30" s="340">
        <f>K29+1</f>
        <v>44157</v>
      </c>
      <c r="L30" s="338"/>
      <c r="M30" s="339"/>
      <c r="N30" s="340">
        <f>N29+1</f>
        <v>44187</v>
      </c>
      <c r="O30" s="338"/>
      <c r="P30" s="339"/>
      <c r="Q30" s="392">
        <f>Q29+1</f>
        <v>44218</v>
      </c>
      <c r="R30" s="338"/>
      <c r="S30" s="339"/>
      <c r="T30" s="340">
        <f>T29+1</f>
        <v>44249</v>
      </c>
      <c r="U30" s="338"/>
      <c r="V30" s="339"/>
      <c r="W30" s="340">
        <f>W29+1</f>
        <v>44277</v>
      </c>
      <c r="X30" s="338"/>
      <c r="Y30" s="339"/>
      <c r="Z30" s="340">
        <f>Z29+1</f>
        <v>44308</v>
      </c>
      <c r="AA30" s="338"/>
      <c r="AB30" s="339"/>
      <c r="AC30" s="340">
        <f>AC29+1</f>
        <v>44338</v>
      </c>
      <c r="AD30" s="338"/>
      <c r="AE30" s="339"/>
      <c r="AF30" s="340">
        <f>AF29+1</f>
        <v>44369</v>
      </c>
      <c r="AG30" s="338"/>
      <c r="AH30" s="339"/>
      <c r="AI30" s="340">
        <f>AI29+1</f>
        <v>44399</v>
      </c>
      <c r="AJ30" s="338"/>
      <c r="AK30" s="339"/>
      <c r="AL30" s="396"/>
      <c r="AM30" s="396"/>
      <c r="AN30" s="396"/>
    </row>
    <row r="31" spans="2:40" s="8" customFormat="1" x14ac:dyDescent="0.3">
      <c r="B31" s="340">
        <f>B30+1</f>
        <v>44066</v>
      </c>
      <c r="C31" s="341"/>
      <c r="D31" s="342"/>
      <c r="E31" s="340">
        <f>E30+1</f>
        <v>44097</v>
      </c>
      <c r="F31" s="338"/>
      <c r="G31" s="339"/>
      <c r="H31" s="340">
        <f>H30+1</f>
        <v>44127</v>
      </c>
      <c r="I31" s="338"/>
      <c r="J31" s="339"/>
      <c r="K31" s="340">
        <f>K30+1</f>
        <v>44158</v>
      </c>
      <c r="L31" s="338"/>
      <c r="M31" s="339"/>
      <c r="N31" s="340">
        <f>N30+1</f>
        <v>44188</v>
      </c>
      <c r="O31" s="338"/>
      <c r="P31" s="339"/>
      <c r="Q31" s="392">
        <f>Q30+1</f>
        <v>44219</v>
      </c>
      <c r="R31" s="338"/>
      <c r="S31" s="339"/>
      <c r="T31" s="340">
        <f>T30+1</f>
        <v>44250</v>
      </c>
      <c r="U31" s="338"/>
      <c r="V31" s="339"/>
      <c r="W31" s="340">
        <f>W30+1</f>
        <v>44278</v>
      </c>
      <c r="X31" s="338"/>
      <c r="Y31" s="339"/>
      <c r="Z31" s="340">
        <f>Z30+1</f>
        <v>44309</v>
      </c>
      <c r="AA31" s="338"/>
      <c r="AB31" s="339"/>
      <c r="AC31" s="340">
        <f>AC30+1</f>
        <v>44339</v>
      </c>
      <c r="AD31" s="338"/>
      <c r="AE31" s="339"/>
      <c r="AF31" s="340">
        <f>AF30+1</f>
        <v>44370</v>
      </c>
      <c r="AG31" s="338"/>
      <c r="AH31" s="339"/>
      <c r="AI31" s="340">
        <f>AI30+1</f>
        <v>44400</v>
      </c>
      <c r="AJ31" s="338"/>
      <c r="AK31" s="339"/>
      <c r="AL31" s="396"/>
      <c r="AM31" s="396"/>
      <c r="AN31" s="396"/>
    </row>
    <row r="32" spans="2:40" s="8" customFormat="1" x14ac:dyDescent="0.3">
      <c r="B32" s="340">
        <f>B31+1</f>
        <v>44067</v>
      </c>
      <c r="C32" s="341"/>
      <c r="D32" s="342"/>
      <c r="E32" s="340">
        <f>E31+1</f>
        <v>44098</v>
      </c>
      <c r="F32" s="338"/>
      <c r="G32" s="339"/>
      <c r="H32" s="340">
        <f>H31+1</f>
        <v>44128</v>
      </c>
      <c r="I32" s="338"/>
      <c r="J32" s="339"/>
      <c r="K32" s="340">
        <f>K31+1</f>
        <v>44159</v>
      </c>
      <c r="L32" s="338"/>
      <c r="M32" s="339"/>
      <c r="N32" s="340">
        <f>N31+1</f>
        <v>44189</v>
      </c>
      <c r="O32" s="338"/>
      <c r="P32" s="339"/>
      <c r="Q32" s="392">
        <f>Q31+1</f>
        <v>44220</v>
      </c>
      <c r="R32" s="338"/>
      <c r="S32" s="339"/>
      <c r="T32" s="340">
        <f>T31+1</f>
        <v>44251</v>
      </c>
      <c r="U32" s="338"/>
      <c r="V32" s="339"/>
      <c r="W32" s="340">
        <f>W31+1</f>
        <v>44279</v>
      </c>
      <c r="X32" s="338"/>
      <c r="Y32" s="339"/>
      <c r="Z32" s="340">
        <f>Z31+1</f>
        <v>44310</v>
      </c>
      <c r="AA32" s="338"/>
      <c r="AB32" s="339"/>
      <c r="AC32" s="340">
        <f>AC31+1</f>
        <v>44340</v>
      </c>
      <c r="AD32" s="338"/>
      <c r="AE32" s="339"/>
      <c r="AF32" s="340">
        <f>AF31+1</f>
        <v>44371</v>
      </c>
      <c r="AG32" s="338"/>
      <c r="AH32" s="339"/>
      <c r="AI32" s="340">
        <f>AI31+1</f>
        <v>44401</v>
      </c>
      <c r="AJ32" s="338"/>
      <c r="AK32" s="339"/>
      <c r="AL32" s="396"/>
      <c r="AM32" s="396"/>
      <c r="AN32" s="396"/>
    </row>
    <row r="33" spans="1:44" s="8" customFormat="1" x14ac:dyDescent="0.3">
      <c r="B33" s="340">
        <f>B32+1</f>
        <v>44068</v>
      </c>
      <c r="C33" s="341"/>
      <c r="D33" s="342"/>
      <c r="E33" s="340">
        <f>E32+1</f>
        <v>44099</v>
      </c>
      <c r="F33" s="338"/>
      <c r="G33" s="339"/>
      <c r="H33" s="340">
        <f>H32+1</f>
        <v>44129</v>
      </c>
      <c r="I33" s="338"/>
      <c r="J33" s="339"/>
      <c r="K33" s="340">
        <f>K32+1</f>
        <v>44160</v>
      </c>
      <c r="L33" s="338"/>
      <c r="M33" s="339"/>
      <c r="N33" s="340">
        <f>N32+1</f>
        <v>44190</v>
      </c>
      <c r="O33" s="338"/>
      <c r="P33" s="339"/>
      <c r="Q33" s="392">
        <f>Q32+1</f>
        <v>44221</v>
      </c>
      <c r="R33" s="338"/>
      <c r="S33" s="339"/>
      <c r="T33" s="340">
        <f>T32+1</f>
        <v>44252</v>
      </c>
      <c r="U33" s="338"/>
      <c r="V33" s="339"/>
      <c r="W33" s="340">
        <f>W32+1</f>
        <v>44280</v>
      </c>
      <c r="X33" s="338"/>
      <c r="Y33" s="339"/>
      <c r="Z33" s="340">
        <f>Z32+1</f>
        <v>44311</v>
      </c>
      <c r="AA33" s="338"/>
      <c r="AB33" s="339"/>
      <c r="AC33" s="340">
        <f>AC32+1</f>
        <v>44341</v>
      </c>
      <c r="AD33" s="338"/>
      <c r="AE33" s="339"/>
      <c r="AF33" s="340">
        <f>AF32+1</f>
        <v>44372</v>
      </c>
      <c r="AG33" s="338"/>
      <c r="AH33" s="339"/>
      <c r="AI33" s="340">
        <f>AI32+1</f>
        <v>44402</v>
      </c>
      <c r="AJ33" s="338"/>
      <c r="AK33" s="339"/>
      <c r="AL33" s="396"/>
      <c r="AM33" s="396"/>
      <c r="AN33" s="396"/>
    </row>
    <row r="34" spans="1:44" s="8" customFormat="1" x14ac:dyDescent="0.3">
      <c r="B34" s="340">
        <f>B33+1</f>
        <v>44069</v>
      </c>
      <c r="C34" s="341"/>
      <c r="D34" s="342"/>
      <c r="E34" s="340">
        <f>E33+1</f>
        <v>44100</v>
      </c>
      <c r="F34" s="338"/>
      <c r="G34" s="339"/>
      <c r="H34" s="340">
        <f>H33+1</f>
        <v>44130</v>
      </c>
      <c r="I34" s="338"/>
      <c r="J34" s="339"/>
      <c r="K34" s="340">
        <f>K33+1</f>
        <v>44161</v>
      </c>
      <c r="L34" s="338"/>
      <c r="M34" s="339"/>
      <c r="N34" s="340">
        <f>N33+1</f>
        <v>44191</v>
      </c>
      <c r="O34" s="338"/>
      <c r="P34" s="339"/>
      <c r="Q34" s="392">
        <f>Q33+1</f>
        <v>44222</v>
      </c>
      <c r="R34" s="338"/>
      <c r="S34" s="339"/>
      <c r="T34" s="340">
        <f>T33+1</f>
        <v>44253</v>
      </c>
      <c r="U34" s="338"/>
      <c r="V34" s="339"/>
      <c r="W34" s="340">
        <f>W33+1</f>
        <v>44281</v>
      </c>
      <c r="X34" s="338"/>
      <c r="Y34" s="339"/>
      <c r="Z34" s="340">
        <f>Z33+1</f>
        <v>44312</v>
      </c>
      <c r="AA34" s="338"/>
      <c r="AB34" s="339"/>
      <c r="AC34" s="340">
        <f>AC33+1</f>
        <v>44342</v>
      </c>
      <c r="AD34" s="338"/>
      <c r="AE34" s="339"/>
      <c r="AF34" s="340">
        <f>AF33+1</f>
        <v>44373</v>
      </c>
      <c r="AG34" s="338"/>
      <c r="AH34" s="339"/>
      <c r="AI34" s="340">
        <f>AI33+1</f>
        <v>44403</v>
      </c>
      <c r="AJ34" s="338"/>
      <c r="AK34" s="339"/>
      <c r="AL34" s="396"/>
      <c r="AM34" s="396"/>
      <c r="AN34" s="396"/>
    </row>
    <row r="35" spans="1:44" s="8" customFormat="1" x14ac:dyDescent="0.3">
      <c r="B35" s="340">
        <f>B34+1</f>
        <v>44070</v>
      </c>
      <c r="C35" s="341"/>
      <c r="D35" s="342"/>
      <c r="E35" s="340">
        <f>E34+1</f>
        <v>44101</v>
      </c>
      <c r="F35" s="338"/>
      <c r="G35" s="339"/>
      <c r="H35" s="340">
        <f>H34+1</f>
        <v>44131</v>
      </c>
      <c r="I35" s="338"/>
      <c r="J35" s="339"/>
      <c r="K35" s="340">
        <f>K34+1</f>
        <v>44162</v>
      </c>
      <c r="L35" s="338"/>
      <c r="M35" s="339"/>
      <c r="N35" s="340">
        <f>N34+1</f>
        <v>44192</v>
      </c>
      <c r="O35" s="338"/>
      <c r="P35" s="339"/>
      <c r="Q35" s="392">
        <f>Q34+1</f>
        <v>44223</v>
      </c>
      <c r="R35" s="338"/>
      <c r="S35" s="339"/>
      <c r="T35" s="340">
        <f>T34+1</f>
        <v>44254</v>
      </c>
      <c r="U35" s="338"/>
      <c r="V35" s="339"/>
      <c r="W35" s="340">
        <f>W34+1</f>
        <v>44282</v>
      </c>
      <c r="X35" s="338"/>
      <c r="Y35" s="339"/>
      <c r="Z35" s="340">
        <f>Z34+1</f>
        <v>44313</v>
      </c>
      <c r="AA35" s="338"/>
      <c r="AB35" s="339"/>
      <c r="AC35" s="340">
        <f>AC34+1</f>
        <v>44343</v>
      </c>
      <c r="AD35" s="338"/>
      <c r="AE35" s="339"/>
      <c r="AF35" s="340">
        <f>AF34+1</f>
        <v>44374</v>
      </c>
      <c r="AG35" s="338"/>
      <c r="AH35" s="339"/>
      <c r="AI35" s="340">
        <f>AI34+1</f>
        <v>44404</v>
      </c>
      <c r="AJ35" s="338"/>
      <c r="AK35" s="339"/>
      <c r="AL35" s="396"/>
      <c r="AM35" s="396"/>
      <c r="AN35" s="396"/>
    </row>
    <row r="36" spans="1:44" s="8" customFormat="1" x14ac:dyDescent="0.3">
      <c r="B36" s="340">
        <f>B35+1</f>
        <v>44071</v>
      </c>
      <c r="C36" s="341"/>
      <c r="D36" s="342"/>
      <c r="E36" s="340">
        <f>E35+1</f>
        <v>44102</v>
      </c>
      <c r="F36" s="338"/>
      <c r="G36" s="339"/>
      <c r="H36" s="340">
        <f>H35+1</f>
        <v>44132</v>
      </c>
      <c r="I36" s="338"/>
      <c r="J36" s="339"/>
      <c r="K36" s="340">
        <f>K35+1</f>
        <v>44163</v>
      </c>
      <c r="L36" s="338"/>
      <c r="M36" s="339"/>
      <c r="N36" s="340">
        <f>N35+1</f>
        <v>44193</v>
      </c>
      <c r="O36" s="338"/>
      <c r="P36" s="339"/>
      <c r="Q36" s="392">
        <f>Q35+1</f>
        <v>44224</v>
      </c>
      <c r="R36" s="338"/>
      <c r="S36" s="339"/>
      <c r="T36" s="340">
        <f>T35+1</f>
        <v>44255</v>
      </c>
      <c r="U36" s="338"/>
      <c r="V36" s="339"/>
      <c r="W36" s="340">
        <f>W35+1</f>
        <v>44283</v>
      </c>
      <c r="X36" s="338"/>
      <c r="Y36" s="339"/>
      <c r="Z36" s="340">
        <f>Z35+1</f>
        <v>44314</v>
      </c>
      <c r="AA36" s="338"/>
      <c r="AB36" s="339"/>
      <c r="AC36" s="340">
        <f>AC35+1</f>
        <v>44344</v>
      </c>
      <c r="AD36" s="338"/>
      <c r="AE36" s="339"/>
      <c r="AF36" s="340">
        <f>AF35+1</f>
        <v>44375</v>
      </c>
      <c r="AG36" s="338"/>
      <c r="AH36" s="339"/>
      <c r="AI36" s="340">
        <f>AI35+1</f>
        <v>44405</v>
      </c>
      <c r="AJ36" s="338"/>
      <c r="AK36" s="339"/>
      <c r="AL36" s="396"/>
      <c r="AM36" s="396"/>
      <c r="AN36" s="396"/>
    </row>
    <row r="37" spans="1:44" s="8" customFormat="1" x14ac:dyDescent="0.3">
      <c r="B37" s="340">
        <f>IF(B36="","",IF(DAY(B36+1)=1,"",B36+1))</f>
        <v>44072</v>
      </c>
      <c r="C37" s="341"/>
      <c r="D37" s="342"/>
      <c r="E37" s="340">
        <f>IF(E36="","",IF(DAY(E36+1)=1,"",E36+1))</f>
        <v>44103</v>
      </c>
      <c r="F37" s="338"/>
      <c r="G37" s="339"/>
      <c r="H37" s="340">
        <f>IF(H36="","",IF(DAY(H36+1)=1,"",H36+1))</f>
        <v>44133</v>
      </c>
      <c r="I37" s="338"/>
      <c r="J37" s="339"/>
      <c r="K37" s="340">
        <f>IF(K36="","",IF(DAY(K36+1)=1,"",K36+1))</f>
        <v>44164</v>
      </c>
      <c r="L37" s="338"/>
      <c r="M37" s="339"/>
      <c r="N37" s="340">
        <f>IF(N36="","",IF(DAY(N36+1)=1,"",N36+1))</f>
        <v>44194</v>
      </c>
      <c r="O37" s="338"/>
      <c r="P37" s="339"/>
      <c r="Q37" s="392">
        <f>IF(Q36="","",IF(DAY(Q36+1)=1,"",Q36+1))</f>
        <v>44225</v>
      </c>
      <c r="R37" s="338"/>
      <c r="S37" s="339"/>
      <c r="T37" s="340"/>
      <c r="U37" s="340"/>
      <c r="V37" s="339"/>
      <c r="W37" s="340">
        <f>IF(W36="","",IF(DAY(W36+1)=1,"",W36+1))</f>
        <v>44284</v>
      </c>
      <c r="X37" s="338"/>
      <c r="Y37" s="339"/>
      <c r="Z37" s="340">
        <f>IF(Z36="","",IF(DAY(Z36+1)=1,"",Z36+1))</f>
        <v>44315</v>
      </c>
      <c r="AA37" s="338"/>
      <c r="AB37" s="339"/>
      <c r="AC37" s="340">
        <f>IF(AC36="","",IF(DAY(AC36+1)=1,"",AC36+1))</f>
        <v>44345</v>
      </c>
      <c r="AD37" s="338"/>
      <c r="AE37" s="339"/>
      <c r="AF37" s="340">
        <f>IF(AF36="","",IF(DAY(AF36+1)=1,"",AF36+1))</f>
        <v>44376</v>
      </c>
      <c r="AG37" s="338"/>
      <c r="AH37" s="339"/>
      <c r="AI37" s="340">
        <f>IF(AI36="","",IF(DAY(AI36+1)=1,"",AI36+1))</f>
        <v>44406</v>
      </c>
      <c r="AJ37" s="338"/>
      <c r="AK37" s="339"/>
      <c r="AL37" s="396"/>
      <c r="AM37" s="396"/>
      <c r="AN37" s="396"/>
    </row>
    <row r="38" spans="1:44" s="8" customFormat="1" x14ac:dyDescent="0.3">
      <c r="B38" s="340">
        <f>IF(B37="","",IF(DAY(B37+1)=1,"",B37+1))</f>
        <v>44073</v>
      </c>
      <c r="C38" s="341"/>
      <c r="D38" s="342"/>
      <c r="E38" s="340">
        <f>IF(E37="","",IF(DAY(E37+1)=1,"",E37+1))</f>
        <v>44104</v>
      </c>
      <c r="F38" s="338"/>
      <c r="G38" s="339"/>
      <c r="H38" s="340">
        <f>IF(H37="","",IF(DAY(H37+1)=1,"",H37+1))</f>
        <v>44134</v>
      </c>
      <c r="I38" s="338"/>
      <c r="J38" s="339"/>
      <c r="K38" s="340">
        <f>IF(K37="","",IF(DAY(K37+1)=1,"",K37+1))</f>
        <v>44165</v>
      </c>
      <c r="L38" s="338"/>
      <c r="M38" s="339"/>
      <c r="N38" s="340">
        <f>IF(N37="","",IF(DAY(N37+1)=1,"",N37+1))</f>
        <v>44195</v>
      </c>
      <c r="O38" s="338"/>
      <c r="P38" s="339"/>
      <c r="Q38" s="392">
        <f>IF(Q37="","",IF(DAY(Q37+1)=1,"",Q37+1))</f>
        <v>44226</v>
      </c>
      <c r="R38" s="338"/>
      <c r="S38" s="339"/>
      <c r="T38" s="340"/>
      <c r="U38" s="340"/>
      <c r="V38" s="339"/>
      <c r="W38" s="340">
        <f>IF(W37="","",IF(DAY(W37+1)=1,"",W37+1))</f>
        <v>44285</v>
      </c>
      <c r="X38" s="338"/>
      <c r="Y38" s="339"/>
      <c r="Z38" s="340">
        <f>IF(Z37="","",IF(DAY(Z37+1)=1,"",Z37+1))</f>
        <v>44316</v>
      </c>
      <c r="AA38" s="338"/>
      <c r="AB38" s="397"/>
      <c r="AC38" s="340">
        <f>IF(AC37="","",IF(DAY(AC37+1)=1,"",AC37+1))</f>
        <v>44346</v>
      </c>
      <c r="AD38" s="338"/>
      <c r="AE38" s="339"/>
      <c r="AF38" s="340">
        <f>IF(AF37="","",IF(DAY(AF37+1)=1,"",AF37+1))</f>
        <v>44377</v>
      </c>
      <c r="AG38" s="338"/>
      <c r="AH38" s="339"/>
      <c r="AI38" s="340">
        <f>IF(AI37="","",IF(DAY(AI37+1)=1,"",AI37+1))</f>
        <v>44407</v>
      </c>
      <c r="AJ38" s="338"/>
      <c r="AK38" s="339"/>
      <c r="AL38" s="396"/>
      <c r="AM38" s="396"/>
      <c r="AN38" s="396"/>
    </row>
    <row r="39" spans="1:44" s="8" customFormat="1" x14ac:dyDescent="0.3">
      <c r="B39" s="340">
        <f>IF(B38="","",IF(DAY(B38+1)=1,"",B38+1))</f>
        <v>44074</v>
      </c>
      <c r="C39" s="341"/>
      <c r="D39" s="411"/>
      <c r="E39" s="340"/>
      <c r="F39" s="340"/>
      <c r="G39" s="339"/>
      <c r="H39" s="340">
        <f>IF(H38="","",IF(DAY(H38+1)=1,"",H38+1))</f>
        <v>44135</v>
      </c>
      <c r="I39" s="338"/>
      <c r="J39" s="339"/>
      <c r="K39" s="340" t="str">
        <f>IF(K38="","",IF(DAY(K38+1)=1,"",K38+1))</f>
        <v/>
      </c>
      <c r="L39" s="340"/>
      <c r="M39" s="343"/>
      <c r="N39" s="340">
        <f>IF(N38="","",IF(DAY(N38+1)=1,"",N38+1))</f>
        <v>44196</v>
      </c>
      <c r="O39" s="338"/>
      <c r="P39" s="339"/>
      <c r="Q39" s="392">
        <f>IF(Q38="","",IF(DAY(Q38+1)=1,"",Q38+1))</f>
        <v>44227</v>
      </c>
      <c r="R39" s="338"/>
      <c r="S39" s="397"/>
      <c r="T39" s="340"/>
      <c r="U39" s="340"/>
      <c r="V39" s="339"/>
      <c r="W39" s="340">
        <f>IF(W38="","",IF(DAY(W38+1)=1,"",W38+1))</f>
        <v>44286</v>
      </c>
      <c r="X39" s="338"/>
      <c r="Y39" s="339"/>
      <c r="Z39" s="340" t="str">
        <f>IF(Z38="","",IF(DAY(Z38+1)=1,"",Z38+1))</f>
        <v/>
      </c>
      <c r="AA39" s="340"/>
      <c r="AB39" s="343"/>
      <c r="AC39" s="340">
        <f>IF(AC38="","",IF(DAY(AC38+1)=1,"",AC38+1))</f>
        <v>44347</v>
      </c>
      <c r="AD39" s="338"/>
      <c r="AE39" s="339"/>
      <c r="AF39" s="340" t="str">
        <f>IF(AF38="","",IF(DAY(AF38+1)=1,"",AF38+1))</f>
        <v/>
      </c>
      <c r="AG39" s="340"/>
      <c r="AH39" s="344" t="s">
        <v>7</v>
      </c>
      <c r="AI39" s="340">
        <f>IF(AI38="","",IF(DAY(AI38+1)=1,"",AI38+1))</f>
        <v>44408</v>
      </c>
      <c r="AJ39" s="338"/>
      <c r="AK39" s="339"/>
      <c r="AL39" s="396"/>
      <c r="AM39" s="396"/>
      <c r="AN39" s="396"/>
    </row>
    <row r="40" spans="1:44" ht="14" thickBot="1" x14ac:dyDescent="0.35">
      <c r="Q40" s="345"/>
      <c r="AI40" s="346"/>
    </row>
    <row r="41" spans="1:44" ht="14" thickBot="1" x14ac:dyDescent="0.35">
      <c r="A41" s="41"/>
      <c r="B41" s="44" t="s">
        <v>89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4"/>
      <c r="U41" s="41"/>
      <c r="V41" s="41"/>
      <c r="W41" s="44" t="s">
        <v>89</v>
      </c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J41" s="41"/>
      <c r="AK41" s="41"/>
      <c r="AL41" s="41"/>
      <c r="AM41" s="41"/>
      <c r="AN41" s="41"/>
    </row>
    <row r="42" spans="1:44" s="387" customFormat="1" thickTop="1" x14ac:dyDescent="0.3">
      <c r="B42" s="347" t="s">
        <v>75</v>
      </c>
      <c r="C42" s="388"/>
      <c r="D42" s="458">
        <f>SUM(D15:D39)</f>
        <v>0</v>
      </c>
      <c r="E42" s="347" t="s">
        <v>76</v>
      </c>
      <c r="F42" s="388"/>
      <c r="G42" s="458">
        <f>SUM(G9:G38)</f>
        <v>0</v>
      </c>
      <c r="H42" s="347" t="s">
        <v>77</v>
      </c>
      <c r="I42" s="388"/>
      <c r="J42" s="458">
        <f>SUM(J9:J39)</f>
        <v>0</v>
      </c>
      <c r="K42" s="347" t="s">
        <v>78</v>
      </c>
      <c r="L42" s="388"/>
      <c r="M42" s="458">
        <f>SUM(M9:M38)</f>
        <v>0</v>
      </c>
      <c r="N42" s="347" t="s">
        <v>79</v>
      </c>
      <c r="O42" s="388"/>
      <c r="P42" s="458">
        <f>SUM(P9:P39)</f>
        <v>0</v>
      </c>
      <c r="Q42" s="393" t="s">
        <v>80</v>
      </c>
      <c r="R42" s="388"/>
      <c r="S42" s="458">
        <f>SUM(S9:S39)</f>
        <v>0</v>
      </c>
      <c r="T42" s="347" t="s">
        <v>81</v>
      </c>
      <c r="U42" s="388"/>
      <c r="V42" s="458">
        <f>SUM(V9:V36)</f>
        <v>0</v>
      </c>
      <c r="W42" s="347" t="s">
        <v>82</v>
      </c>
      <c r="X42" s="388"/>
      <c r="Y42" s="458">
        <f>SUM(Y9:Y39)</f>
        <v>0</v>
      </c>
      <c r="Z42" s="347" t="s">
        <v>83</v>
      </c>
      <c r="AA42" s="388"/>
      <c r="AB42" s="458">
        <f>SUM(AB9:AB38)</f>
        <v>0</v>
      </c>
      <c r="AC42" s="347" t="s">
        <v>108</v>
      </c>
      <c r="AD42" s="388"/>
      <c r="AE42" s="458">
        <f>SUM(AE9:AE39)</f>
        <v>0</v>
      </c>
      <c r="AF42" s="347" t="s">
        <v>73</v>
      </c>
      <c r="AG42" s="388"/>
      <c r="AH42" s="458">
        <f>SUM(AH9:AH38)</f>
        <v>0</v>
      </c>
      <c r="AI42" s="347" t="s">
        <v>74</v>
      </c>
      <c r="AJ42" s="388"/>
      <c r="AK42" s="458">
        <f>SUM(AK9:AK39)</f>
        <v>0</v>
      </c>
      <c r="AL42" s="347" t="s">
        <v>75</v>
      </c>
      <c r="AM42" s="388"/>
      <c r="AN42" s="458">
        <f>SUM(AN9:AN14)</f>
        <v>0</v>
      </c>
      <c r="AP42" s="350" t="s">
        <v>93</v>
      </c>
      <c r="AQ42" s="389"/>
      <c r="AR42" s="481">
        <f>+AN42+AK42+AH42+AE42+AB42+Y42+V42+S42+P42+M42+J42+G42+D42</f>
        <v>0</v>
      </c>
    </row>
    <row r="43" spans="1:44" s="8" customFormat="1" ht="13" x14ac:dyDescent="0.3">
      <c r="B43" s="347" t="s">
        <v>3</v>
      </c>
      <c r="C43" s="348">
        <f>25-C44</f>
        <v>25</v>
      </c>
      <c r="D43" s="459"/>
      <c r="E43" s="349" t="s">
        <v>3</v>
      </c>
      <c r="F43" s="348">
        <f>30-F44</f>
        <v>30</v>
      </c>
      <c r="G43" s="459"/>
      <c r="H43" s="347" t="s">
        <v>3</v>
      </c>
      <c r="I43" s="348">
        <f>31-I44</f>
        <v>31</v>
      </c>
      <c r="J43" s="459"/>
      <c r="K43" s="347" t="s">
        <v>3</v>
      </c>
      <c r="L43" s="348">
        <f>30-L44</f>
        <v>30</v>
      </c>
      <c r="M43" s="459"/>
      <c r="N43" s="347" t="s">
        <v>3</v>
      </c>
      <c r="O43" s="348">
        <f>31-O44</f>
        <v>31</v>
      </c>
      <c r="P43" s="459"/>
      <c r="Q43" s="393" t="s">
        <v>3</v>
      </c>
      <c r="R43" s="348">
        <f>31-R44</f>
        <v>31</v>
      </c>
      <c r="S43" s="459"/>
      <c r="T43" s="347" t="s">
        <v>3</v>
      </c>
      <c r="U43" s="348">
        <f>28-U44</f>
        <v>28</v>
      </c>
      <c r="V43" s="459"/>
      <c r="W43" s="347" t="s">
        <v>3</v>
      </c>
      <c r="X43" s="348">
        <f>31-X44</f>
        <v>31</v>
      </c>
      <c r="Y43" s="459"/>
      <c r="Z43" s="347" t="s">
        <v>3</v>
      </c>
      <c r="AA43" s="348">
        <f>30-AA44</f>
        <v>30</v>
      </c>
      <c r="AB43" s="459"/>
      <c r="AC43" s="347" t="s">
        <v>3</v>
      </c>
      <c r="AD43" s="348">
        <f>31-AD44</f>
        <v>31</v>
      </c>
      <c r="AE43" s="459"/>
      <c r="AF43" s="347" t="s">
        <v>3</v>
      </c>
      <c r="AG43" s="348">
        <f>30-AG44</f>
        <v>30</v>
      </c>
      <c r="AH43" s="459"/>
      <c r="AI43" s="347" t="s">
        <v>3</v>
      </c>
      <c r="AJ43" s="348">
        <f>31-AJ44</f>
        <v>31</v>
      </c>
      <c r="AK43" s="459"/>
      <c r="AL43" s="347" t="s">
        <v>3</v>
      </c>
      <c r="AM43" s="348">
        <f>6-AM44</f>
        <v>6</v>
      </c>
      <c r="AN43" s="459"/>
      <c r="AP43" s="351" t="s">
        <v>3</v>
      </c>
      <c r="AQ43" s="348">
        <f>+AM43+AJ43+AG43+AD43+AA43+X43+U43+R43+O43+L43+I43+F43+C43</f>
        <v>365</v>
      </c>
      <c r="AR43" s="482"/>
    </row>
    <row r="44" spans="1:44" ht="14" thickBot="1" x14ac:dyDescent="0.35">
      <c r="B44" s="347" t="s">
        <v>84</v>
      </c>
      <c r="C44" s="348">
        <f>COUNTIF(C15:C39,"○")</f>
        <v>0</v>
      </c>
      <c r="D44" s="460"/>
      <c r="E44" s="349" t="s">
        <v>84</v>
      </c>
      <c r="F44" s="348">
        <f>COUNTIF(F9:F38,"○")</f>
        <v>0</v>
      </c>
      <c r="G44" s="460"/>
      <c r="H44" s="347" t="s">
        <v>84</v>
      </c>
      <c r="I44" s="348">
        <f>COUNTIF(I9:I39,"○")</f>
        <v>0</v>
      </c>
      <c r="J44" s="460"/>
      <c r="K44" s="347" t="s">
        <v>84</v>
      </c>
      <c r="L44" s="348">
        <f>COUNTIF(L9:L38,"○")</f>
        <v>0</v>
      </c>
      <c r="M44" s="460"/>
      <c r="N44" s="347" t="s">
        <v>84</v>
      </c>
      <c r="O44" s="348">
        <f>COUNTIF(O9:O39,"○")</f>
        <v>0</v>
      </c>
      <c r="P44" s="460"/>
      <c r="Q44" s="393" t="s">
        <v>84</v>
      </c>
      <c r="R44" s="348">
        <f>COUNTIF(R9:R39,"○")</f>
        <v>0</v>
      </c>
      <c r="S44" s="460"/>
      <c r="T44" s="347" t="s">
        <v>84</v>
      </c>
      <c r="U44" s="348">
        <f>COUNTIF(U9:U39,"○")</f>
        <v>0</v>
      </c>
      <c r="V44" s="460"/>
      <c r="W44" s="347" t="s">
        <v>84</v>
      </c>
      <c r="X44" s="348">
        <f>COUNTIF(X9:X39,"○")</f>
        <v>0</v>
      </c>
      <c r="Y44" s="460"/>
      <c r="Z44" s="347" t="s">
        <v>84</v>
      </c>
      <c r="AA44" s="348">
        <f>COUNTIF(AA9:AA38,"○")</f>
        <v>0</v>
      </c>
      <c r="AB44" s="460"/>
      <c r="AC44" s="347" t="s">
        <v>84</v>
      </c>
      <c r="AD44" s="348">
        <f>COUNTIF(AD9:AD39,"○")</f>
        <v>0</v>
      </c>
      <c r="AE44" s="460"/>
      <c r="AF44" s="347" t="s">
        <v>84</v>
      </c>
      <c r="AG44" s="348">
        <f>COUNTIF(AG9:AG38,"○")</f>
        <v>0</v>
      </c>
      <c r="AH44" s="460"/>
      <c r="AI44" s="347" t="s">
        <v>84</v>
      </c>
      <c r="AJ44" s="348">
        <f>COUNTIF(AJ9:AJ39,"○")</f>
        <v>0</v>
      </c>
      <c r="AK44" s="460"/>
      <c r="AL44" s="347" t="s">
        <v>84</v>
      </c>
      <c r="AM44" s="348">
        <f>COUNTIF(AM9:AM14,"○")</f>
        <v>0</v>
      </c>
      <c r="AN44" s="460"/>
      <c r="AP44" s="352" t="s">
        <v>84</v>
      </c>
      <c r="AQ44" s="348">
        <f>+AM44+AJ44+AG44+AD44+AA44+X44+U44+R44+O44+L44+I44+F44+C44</f>
        <v>0</v>
      </c>
      <c r="AR44" s="483"/>
    </row>
    <row r="45" spans="1:44" ht="14" thickTop="1" x14ac:dyDescent="0.3">
      <c r="AJ45" s="18"/>
    </row>
    <row r="46" spans="1:44" x14ac:dyDescent="0.3">
      <c r="AJ46" s="18"/>
    </row>
    <row r="47" spans="1:44" x14ac:dyDescent="0.3">
      <c r="AJ47" s="18"/>
    </row>
    <row r="48" spans="1:44" x14ac:dyDescent="0.3">
      <c r="AJ48" s="18"/>
    </row>
    <row r="49" spans="36:36" x14ac:dyDescent="0.3">
      <c r="AJ49" s="18"/>
    </row>
    <row r="50" spans="36:36" x14ac:dyDescent="0.3">
      <c r="AJ50" s="18"/>
    </row>
    <row r="51" spans="36:36" x14ac:dyDescent="0.3">
      <c r="AJ51" s="18"/>
    </row>
    <row r="52" spans="36:36" x14ac:dyDescent="0.3">
      <c r="AJ52" s="18"/>
    </row>
    <row r="53" spans="36:36" x14ac:dyDescent="0.3">
      <c r="AJ53" s="18"/>
    </row>
    <row r="54" spans="36:36" x14ac:dyDescent="0.3">
      <c r="AJ54" s="18"/>
    </row>
    <row r="55" spans="36:36" x14ac:dyDescent="0.3">
      <c r="AJ55" s="18"/>
    </row>
    <row r="56" spans="36:36" x14ac:dyDescent="0.3">
      <c r="AJ56" s="18"/>
    </row>
    <row r="57" spans="36:36" x14ac:dyDescent="0.3">
      <c r="AJ57" s="18"/>
    </row>
    <row r="58" spans="36:36" x14ac:dyDescent="0.3">
      <c r="AJ58" s="18"/>
    </row>
    <row r="59" spans="36:36" x14ac:dyDescent="0.3">
      <c r="AJ59" s="19"/>
    </row>
    <row r="60" spans="36:36" x14ac:dyDescent="0.3">
      <c r="AJ60" s="19"/>
    </row>
    <row r="61" spans="36:36" x14ac:dyDescent="0.3">
      <c r="AJ61" s="19"/>
    </row>
    <row r="62" spans="36:36" x14ac:dyDescent="0.3">
      <c r="AJ62" s="19"/>
    </row>
    <row r="63" spans="36:36" x14ac:dyDescent="0.3">
      <c r="AJ63" s="19"/>
    </row>
    <row r="64" spans="36:36" x14ac:dyDescent="0.3">
      <c r="AJ64" s="19"/>
    </row>
    <row r="65" spans="36:36" x14ac:dyDescent="0.3">
      <c r="AJ65" s="19"/>
    </row>
    <row r="66" spans="36:36" x14ac:dyDescent="0.3">
      <c r="AJ66" s="19"/>
    </row>
    <row r="67" spans="36:36" x14ac:dyDescent="0.3">
      <c r="AJ67" s="19"/>
    </row>
    <row r="68" spans="36:36" x14ac:dyDescent="0.3">
      <c r="AJ68" s="19"/>
    </row>
    <row r="69" spans="36:36" x14ac:dyDescent="0.3">
      <c r="AJ69" s="19"/>
    </row>
    <row r="70" spans="36:36" x14ac:dyDescent="0.3">
      <c r="AJ70" s="19"/>
    </row>
    <row r="71" spans="36:36" x14ac:dyDescent="0.3">
      <c r="AJ71" s="19"/>
    </row>
    <row r="72" spans="36:36" x14ac:dyDescent="0.3">
      <c r="AJ72" s="19"/>
    </row>
    <row r="73" spans="36:36" x14ac:dyDescent="0.3">
      <c r="AJ73" s="19"/>
    </row>
    <row r="74" spans="36:36" x14ac:dyDescent="0.3">
      <c r="AJ74" s="19"/>
    </row>
    <row r="75" spans="36:36" x14ac:dyDescent="0.3">
      <c r="AJ75" s="19"/>
    </row>
    <row r="76" spans="36:36" x14ac:dyDescent="0.3">
      <c r="AJ76" s="19"/>
    </row>
    <row r="77" spans="36:36" x14ac:dyDescent="0.3">
      <c r="AJ77" s="19"/>
    </row>
    <row r="78" spans="36:36" x14ac:dyDescent="0.3">
      <c r="AJ78" s="19"/>
    </row>
    <row r="79" spans="36:36" x14ac:dyDescent="0.3">
      <c r="AJ79" s="19"/>
    </row>
    <row r="80" spans="36:36" x14ac:dyDescent="0.3">
      <c r="AJ80" s="19"/>
    </row>
    <row r="81" spans="36:36" x14ac:dyDescent="0.3">
      <c r="AJ81" s="19"/>
    </row>
    <row r="82" spans="36:36" x14ac:dyDescent="0.3">
      <c r="AJ82" s="19"/>
    </row>
    <row r="83" spans="36:36" x14ac:dyDescent="0.3">
      <c r="AJ83" s="19"/>
    </row>
    <row r="84" spans="36:36" x14ac:dyDescent="0.3">
      <c r="AJ84" s="19"/>
    </row>
    <row r="85" spans="36:36" x14ac:dyDescent="0.3">
      <c r="AJ85" s="19"/>
    </row>
    <row r="86" spans="36:36" x14ac:dyDescent="0.3">
      <c r="AJ86" s="19"/>
    </row>
    <row r="87" spans="36:36" x14ac:dyDescent="0.3">
      <c r="AJ87" s="19"/>
    </row>
    <row r="88" spans="36:36" x14ac:dyDescent="0.3">
      <c r="AJ88" s="19"/>
    </row>
    <row r="89" spans="36:36" x14ac:dyDescent="0.3">
      <c r="AJ89" s="19"/>
    </row>
    <row r="90" spans="36:36" x14ac:dyDescent="0.3">
      <c r="AJ90" s="19"/>
    </row>
    <row r="91" spans="36:36" x14ac:dyDescent="0.3">
      <c r="AJ91" s="19"/>
    </row>
    <row r="92" spans="36:36" x14ac:dyDescent="0.3">
      <c r="AJ92" s="19"/>
    </row>
    <row r="93" spans="36:36" x14ac:dyDescent="0.3">
      <c r="AJ93" s="19"/>
    </row>
    <row r="94" spans="36:36" x14ac:dyDescent="0.3">
      <c r="AJ94" s="19"/>
    </row>
    <row r="95" spans="36:36" x14ac:dyDescent="0.3">
      <c r="AJ95" s="19"/>
    </row>
    <row r="96" spans="36:36" x14ac:dyDescent="0.3">
      <c r="AJ96" s="19"/>
    </row>
    <row r="97" spans="36:36" x14ac:dyDescent="0.3">
      <c r="AJ97" s="19"/>
    </row>
    <row r="98" spans="36:36" x14ac:dyDescent="0.3">
      <c r="AJ98" s="19"/>
    </row>
    <row r="99" spans="36:36" x14ac:dyDescent="0.3">
      <c r="AJ99" s="19"/>
    </row>
    <row r="100" spans="36:36" x14ac:dyDescent="0.3">
      <c r="AJ100" s="19"/>
    </row>
    <row r="101" spans="36:36" x14ac:dyDescent="0.3">
      <c r="AJ101" s="19"/>
    </row>
    <row r="102" spans="36:36" x14ac:dyDescent="0.3">
      <c r="AJ102" s="19"/>
    </row>
    <row r="103" spans="36:36" x14ac:dyDescent="0.3">
      <c r="AJ103" s="19"/>
    </row>
    <row r="104" spans="36:36" x14ac:dyDescent="0.3">
      <c r="AJ104" s="19"/>
    </row>
    <row r="105" spans="36:36" x14ac:dyDescent="0.3">
      <c r="AJ105" s="19"/>
    </row>
  </sheetData>
  <sheetProtection algorithmName="SHA-512" hashValue="l/KxfsEGyc7oGGgmXeC3eO1S9rMkHfGVy/DTYu6tkuH/AgidqMDzwyxOdiOwqKVs/IM0CAN7hjLgvTa3c2wcRQ==" saltValue="Li4hmV0uD+/z2AYBcwxEoA==" spinCount="100000" sheet="1" objects="1" scenarios="1"/>
  <mergeCells count="27">
    <mergeCell ref="AE42:AE44"/>
    <mergeCell ref="AH42:AH44"/>
    <mergeCell ref="AK42:AK44"/>
    <mergeCell ref="AN42:AN44"/>
    <mergeCell ref="AR42:AR44"/>
    <mergeCell ref="AL7:AN7"/>
    <mergeCell ref="D42:D44"/>
    <mergeCell ref="G42:G44"/>
    <mergeCell ref="J42:J44"/>
    <mergeCell ref="M42:M44"/>
    <mergeCell ref="P42:P44"/>
    <mergeCell ref="S42:S44"/>
    <mergeCell ref="V42:V44"/>
    <mergeCell ref="Y42:Y44"/>
    <mergeCell ref="AB42:AB44"/>
    <mergeCell ref="T7:V7"/>
    <mergeCell ref="W7:Y7"/>
    <mergeCell ref="Z7:AB7"/>
    <mergeCell ref="AC7:AE7"/>
    <mergeCell ref="AF7:AH7"/>
    <mergeCell ref="AI7:AK7"/>
    <mergeCell ref="B7:D7"/>
    <mergeCell ref="E7:G7"/>
    <mergeCell ref="H7:J7"/>
    <mergeCell ref="K7:M7"/>
    <mergeCell ref="N7:P7"/>
    <mergeCell ref="Q7:S7"/>
  </mergeCells>
  <phoneticPr fontId="1"/>
  <conditionalFormatting sqref="H9:H39 K9:K38 N9:N39 W9:W39 B9:B38 AI9:AI38 AC9:AC39 Z9:Z36 E9:E38 T9:T36 Q9:Q39 AL9:AL14">
    <cfRule type="expression" dxfId="35" priority="24">
      <formula>TEXT(B9,"aaa")="土"</formula>
    </cfRule>
  </conditionalFormatting>
  <conditionalFormatting sqref="AI9:AI38 B9:B38 H9:H39 K9:K38 N9:N39 W9:W39 Z9:Z36 AC9:AC39 E9:E38 T9:T36 Q9:Q39 AL9:AL14">
    <cfRule type="expression" dxfId="34" priority="23">
      <formula>TEXT(B9,"aaa")="日"</formula>
    </cfRule>
  </conditionalFormatting>
  <conditionalFormatting sqref="AF9:AF38">
    <cfRule type="expression" dxfId="33" priority="22">
      <formula>TEXT(AF9,"aaa")="土"</formula>
    </cfRule>
  </conditionalFormatting>
  <conditionalFormatting sqref="AF9:AF38">
    <cfRule type="expression" dxfId="32" priority="21">
      <formula>TEXT(AF9,"aaa")="日"</formula>
    </cfRule>
  </conditionalFormatting>
  <conditionalFormatting sqref="W42 Z42 AC42 AI42 B42 E42 H42 K42 N42 Q42 T42 AL42">
    <cfRule type="expression" dxfId="31" priority="20">
      <formula>TEXT(B42,"aaa")="土"</formula>
    </cfRule>
  </conditionalFormatting>
  <conditionalFormatting sqref="W42 Z42 AI42 B42 E42 H42 K42 N42 Q42 T42 AC42 AL42">
    <cfRule type="expression" dxfId="30" priority="19">
      <formula>TEXT(B42,"aaa")="日"</formula>
    </cfRule>
  </conditionalFormatting>
  <conditionalFormatting sqref="AF42">
    <cfRule type="expression" dxfId="29" priority="18">
      <formula>TEXT(AF42,"aaa")="土"</formula>
    </cfRule>
  </conditionalFormatting>
  <conditionalFormatting sqref="AF42">
    <cfRule type="expression" dxfId="28" priority="17">
      <formula>TEXT(AF42,"aaa")="日"</formula>
    </cfRule>
  </conditionalFormatting>
  <conditionalFormatting sqref="AI43:AI44 W43:W44 Z43:Z44 AC43:AC44 B43:B44 E43:E44 H43:H44 K43:K44 N43:N44 Q43:Q44 T43:T44 AL43:AL44">
    <cfRule type="expression" dxfId="27" priority="16">
      <formula>TEXT(B43,"aaa")="土"</formula>
    </cfRule>
  </conditionalFormatting>
  <conditionalFormatting sqref="AI43:AI44 W43:W44 Z43:Z44 B43:B44 E43:E44 H43:H44 K43:K44 N43:N44 Q43:Q44 T43:T44 AC43:AC44 AL43:AL44">
    <cfRule type="expression" dxfId="26" priority="15">
      <formula>TEXT(B43,"aaa")="日"</formula>
    </cfRule>
  </conditionalFormatting>
  <conditionalFormatting sqref="AF43:AF44">
    <cfRule type="expression" dxfId="25" priority="14">
      <formula>TEXT(AF43,"aaa")="土"</formula>
    </cfRule>
  </conditionalFormatting>
  <conditionalFormatting sqref="AF43:AF44">
    <cfRule type="expression" dxfId="24" priority="13">
      <formula>TEXT(AF43,"aaa")="日"</formula>
    </cfRule>
  </conditionalFormatting>
  <conditionalFormatting sqref="AP43:AP44">
    <cfRule type="expression" dxfId="23" priority="7">
      <formula>TEXT(AP43,"aaa")="土"</formula>
    </cfRule>
  </conditionalFormatting>
  <conditionalFormatting sqref="AP43:AP44">
    <cfRule type="expression" dxfId="22" priority="6">
      <formula>TEXT(AP43,"aaa")="日"</formula>
    </cfRule>
  </conditionalFormatting>
  <conditionalFormatting sqref="AP42">
    <cfRule type="expression" dxfId="21" priority="5">
      <formula>TEXT(AP42,"aaa")="土"</formula>
    </cfRule>
  </conditionalFormatting>
  <conditionalFormatting sqref="AP42">
    <cfRule type="expression" dxfId="20" priority="4">
      <formula>TEXT(AP42,"aaa")="日"</formula>
    </cfRule>
  </conditionalFormatting>
  <conditionalFormatting sqref="AP44 AC9:AC39">
    <cfRule type="expression" dxfId="19" priority="8">
      <formula>COUNTIF(#REF!,$AC9)</formula>
    </cfRule>
  </conditionalFormatting>
  <conditionalFormatting sqref="AP44">
    <cfRule type="expression" dxfId="18" priority="9">
      <formula>COUNTIF(#REF!,$AF44)</formula>
    </cfRule>
  </conditionalFormatting>
  <conditionalFormatting sqref="AP42:AP43">
    <cfRule type="expression" dxfId="17" priority="10">
      <formula>COUNTIF(#REF!,#REF!)</formula>
    </cfRule>
  </conditionalFormatting>
  <conditionalFormatting sqref="AP42:AP43">
    <cfRule type="expression" dxfId="16" priority="11">
      <formula>COUNTIF(#REF!,$AE42)</formula>
    </cfRule>
  </conditionalFormatting>
  <conditionalFormatting sqref="AP42:AP44">
    <cfRule type="expression" dxfId="15" priority="12">
      <formula>COUNTIF(#REF!,$AN42)</formula>
    </cfRule>
  </conditionalFormatting>
  <conditionalFormatting sqref="AI42:AI44 Z9:Z36 AC42:AC44 B42:B44 E42:E44 H42:H44 K42:K44 N42:N44 Q42:Q44 T42:T44 Z42:Z44 AF42:AF44 AL42:AL44">
    <cfRule type="expression" dxfId="14" priority="25">
      <formula>COUNTIF(#REF!,$Z9)</formula>
    </cfRule>
  </conditionalFormatting>
  <conditionalFormatting sqref="AI42:AI44 Z42:Z44 AC42:AC44 B42:B44 E42:E44 H42:H44 K42:K44 N42:N44 Q42:Q44 T42:T44 W42:W44 AF42:AF44 W9:W39 AL42:AL44">
    <cfRule type="expression" dxfId="13" priority="26">
      <formula>COUNTIF(#REF!,$W9)</formula>
    </cfRule>
  </conditionalFormatting>
  <conditionalFormatting sqref="N42:N44 N9:N39">
    <cfRule type="expression" dxfId="12" priority="27">
      <formula>COUNTIF(#REF!,$N9)</formula>
    </cfRule>
  </conditionalFormatting>
  <conditionalFormatting sqref="K42:K44 K9:K38">
    <cfRule type="expression" dxfId="11" priority="28">
      <formula>COUNTIF(#REF!,$K9)</formula>
    </cfRule>
  </conditionalFormatting>
  <conditionalFormatting sqref="E42:E44 E9:E38">
    <cfRule type="expression" dxfId="10" priority="29">
      <formula>COUNTIF(#REF!,$E9)</formula>
    </cfRule>
  </conditionalFormatting>
  <conditionalFormatting sqref="H42:H44 H9:H39">
    <cfRule type="expression" dxfId="9" priority="30">
      <formula>COUNTIF(#REF!,$H9)</formula>
    </cfRule>
  </conditionalFormatting>
  <conditionalFormatting sqref="B42:B44">
    <cfRule type="expression" dxfId="8" priority="31">
      <formula>COUNTIF(#REF!,$B42)</formula>
    </cfRule>
  </conditionalFormatting>
  <conditionalFormatting sqref="B9:B38">
    <cfRule type="expression" dxfId="7" priority="32">
      <formula>COUNTIF(#REF!,$B9)</formula>
    </cfRule>
  </conditionalFormatting>
  <conditionalFormatting sqref="AI9:AI38 AF9:AF38 AI42:AI44 AL9:AL14 AL42:AL44">
    <cfRule type="expression" dxfId="6" priority="33">
      <formula>COUNTIF(#REF!,$AI9)</formula>
    </cfRule>
  </conditionalFormatting>
  <conditionalFormatting sqref="T42:T44 T9:T36">
    <cfRule type="expression" dxfId="5" priority="34">
      <formula>COUNTIF(#REF!,$T9)</formula>
    </cfRule>
  </conditionalFormatting>
  <conditionalFormatting sqref="Q42:Q44 Q9:Q39">
    <cfRule type="expression" dxfId="4" priority="35">
      <formula>COUNTIF(#REF!,$Q9)</formula>
    </cfRule>
  </conditionalFormatting>
  <conditionalFormatting sqref="AC42:AC44 AF42:AF44">
    <cfRule type="expression" dxfId="3" priority="36">
      <formula>COUNTIF(#REF!,$AC42)</formula>
    </cfRule>
  </conditionalFormatting>
  <conditionalFormatting sqref="D9:D14">
    <cfRule type="expression" dxfId="2" priority="2">
      <formula>TEXT(D9,"aaa")="土"</formula>
    </cfRule>
  </conditionalFormatting>
  <conditionalFormatting sqref="D9:D14">
    <cfRule type="expression" dxfId="1" priority="1">
      <formula>TEXT(D9,"aaa")="日"</formula>
    </cfRule>
  </conditionalFormatting>
  <conditionalFormatting sqref="D9:D14">
    <cfRule type="expression" dxfId="0" priority="3">
      <formula>COUNTIF(#REF!,$B9)</formula>
    </cfRule>
  </conditionalFormatting>
  <dataValidations count="1">
    <dataValidation type="list" allowBlank="1" showInputMessage="1" showErrorMessage="1" sqref="AJ9:AJ39 AG9:AG38 AM9:AM14 U9:U36 I9:I39 L9:L38 O9:O39 R9:R39 AD9:AD39 X9:X39 AA9:AA38 F9:F38 C9:C39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4" orientation="landscape" r:id="rId1"/>
  <colBreaks count="1" manualBreakCount="1">
    <brk id="22" max="4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V141"/>
  <sheetViews>
    <sheetView showGridLines="0" view="pageBreakPreview" zoomScale="85" zoomScaleNormal="75" zoomScaleSheetLayoutView="85" workbookViewId="0">
      <selection activeCell="L3" sqref="L3"/>
    </sheetView>
  </sheetViews>
  <sheetFormatPr defaultColWidth="9" defaultRowHeight="13.5" x14ac:dyDescent="0.3"/>
  <cols>
    <col min="1" max="1" width="1.6640625" style="1" customWidth="1"/>
    <col min="2" max="2" width="1.41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5.4140625" style="1" customWidth="1"/>
    <col min="9" max="9" width="7.1640625" style="11" customWidth="1"/>
    <col min="10" max="10" width="9.08203125" style="1" customWidth="1"/>
    <col min="11" max="11" width="4.08203125" style="1" customWidth="1"/>
    <col min="12" max="12" width="10.6640625" style="1" customWidth="1"/>
    <col min="13" max="13" width="9.08203125" style="1" customWidth="1"/>
    <col min="14" max="14" width="4.08203125" style="1" customWidth="1"/>
    <col min="15" max="15" width="10.6640625" style="1" customWidth="1"/>
    <col min="16" max="16" width="1.1640625" style="11" customWidth="1"/>
    <col min="17" max="17" width="1.9140625" style="11" customWidth="1"/>
    <col min="18" max="18" width="0.75" style="1" customWidth="1"/>
    <col min="19" max="19" width="11.75" style="1" customWidth="1"/>
    <col min="20" max="20" width="0.6640625" style="17" customWidth="1"/>
    <col min="21" max="16384" width="9" style="1"/>
  </cols>
  <sheetData>
    <row r="1" spans="1:22" ht="27" customHeight="1" x14ac:dyDescent="0.3">
      <c r="A1" s="471" t="s">
        <v>88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11"/>
      <c r="S1" s="11"/>
      <c r="T1" s="1"/>
      <c r="V1" s="17"/>
    </row>
    <row r="2" spans="1:22" ht="18" customHeight="1" x14ac:dyDescent="0.3">
      <c r="C2" s="110" t="s">
        <v>55</v>
      </c>
      <c r="D2" s="6"/>
      <c r="F2" s="111"/>
      <c r="I2" s="1"/>
      <c r="J2" s="111" t="s">
        <v>123</v>
      </c>
      <c r="P2" s="1"/>
      <c r="Q2" s="1"/>
      <c r="R2" s="11"/>
      <c r="S2" s="11"/>
      <c r="T2" s="1"/>
      <c r="V2" s="17"/>
    </row>
    <row r="3" spans="1:22" ht="26.4" customHeight="1" x14ac:dyDescent="0.3">
      <c r="C3" s="25" t="s">
        <v>30</v>
      </c>
      <c r="D3" s="25"/>
      <c r="R3" s="11"/>
    </row>
    <row r="4" spans="1:22" ht="9" customHeight="1" thickBot="1" x14ac:dyDescent="0.35">
      <c r="C4" s="25"/>
      <c r="D4" s="25"/>
      <c r="J4" s="9"/>
      <c r="K4" s="9"/>
      <c r="L4" s="11"/>
      <c r="M4" s="11"/>
      <c r="N4" s="11"/>
      <c r="O4" s="11"/>
    </row>
    <row r="5" spans="1:22" ht="24.9" customHeight="1" thickBot="1" x14ac:dyDescent="0.35">
      <c r="B5" s="271"/>
      <c r="C5" s="433" t="s">
        <v>52</v>
      </c>
      <c r="D5" s="433"/>
      <c r="E5" s="433"/>
      <c r="F5" s="274"/>
      <c r="G5" s="275"/>
      <c r="H5" s="273"/>
      <c r="I5" s="10"/>
      <c r="J5" s="134" t="s">
        <v>1</v>
      </c>
      <c r="K5" s="134"/>
      <c r="L5" s="137"/>
      <c r="M5" s="137"/>
      <c r="N5" s="137"/>
      <c r="O5" s="137"/>
      <c r="P5" s="9"/>
      <c r="Q5" s="10"/>
      <c r="R5" s="2"/>
      <c r="S5" s="2"/>
      <c r="T5" s="15"/>
    </row>
    <row r="6" spans="1:22" ht="9" customHeight="1" x14ac:dyDescent="0.3">
      <c r="B6" s="145"/>
      <c r="C6" s="268" t="e">
        <f>+DATE(C5,4,1)</f>
        <v>#VALUE!</v>
      </c>
      <c r="D6" s="268"/>
      <c r="E6" s="10"/>
      <c r="F6" s="10"/>
      <c r="G6" s="10"/>
      <c r="H6" s="267"/>
      <c r="I6" s="10"/>
      <c r="J6" s="24"/>
      <c r="K6" s="24"/>
      <c r="L6" s="2"/>
      <c r="M6" s="4"/>
      <c r="N6" s="4"/>
      <c r="O6" s="3"/>
      <c r="P6" s="9"/>
      <c r="Q6" s="10"/>
      <c r="R6" s="2"/>
      <c r="S6" s="2"/>
      <c r="T6" s="15"/>
    </row>
    <row r="7" spans="1:22" s="6" customFormat="1" ht="20.149999999999999" customHeight="1" x14ac:dyDescent="0.3">
      <c r="B7" s="146"/>
      <c r="C7" s="434"/>
      <c r="D7" s="434"/>
      <c r="E7" s="429">
        <f>DATE(2018,8,1)</f>
        <v>43313</v>
      </c>
      <c r="F7" s="430"/>
      <c r="G7" s="431"/>
      <c r="H7" s="227"/>
      <c r="I7" s="204"/>
      <c r="J7" s="463"/>
      <c r="K7" s="463"/>
      <c r="L7" s="463"/>
      <c r="M7" s="463"/>
      <c r="N7" s="463"/>
      <c r="O7" s="463"/>
      <c r="P7" s="204"/>
      <c r="Q7" s="102"/>
      <c r="R7" s="5"/>
      <c r="S7" s="5"/>
      <c r="T7" s="23"/>
    </row>
    <row r="8" spans="1:22" s="20" customFormat="1" ht="20.149999999999999" customHeight="1" x14ac:dyDescent="0.3">
      <c r="B8" s="147"/>
      <c r="C8" s="260"/>
      <c r="D8" s="260"/>
      <c r="E8" s="222" t="s">
        <v>11</v>
      </c>
      <c r="F8" s="32" t="s">
        <v>19</v>
      </c>
      <c r="G8" s="223" t="s">
        <v>0</v>
      </c>
      <c r="H8" s="196"/>
      <c r="I8" s="60"/>
      <c r="J8" s="204"/>
      <c r="K8" s="204"/>
      <c r="L8" s="204"/>
      <c r="M8" s="204"/>
      <c r="N8" s="204"/>
      <c r="O8" s="204"/>
      <c r="P8" s="204"/>
      <c r="Q8" s="102"/>
      <c r="R8" s="21"/>
      <c r="S8" s="21"/>
      <c r="T8" s="22"/>
    </row>
    <row r="9" spans="1:22" s="8" customFormat="1" ht="16" customHeight="1" x14ac:dyDescent="0.3">
      <c r="B9" s="149"/>
      <c r="C9" s="260"/>
      <c r="D9" s="231"/>
      <c r="E9" s="354">
        <f>E7</f>
        <v>43313</v>
      </c>
      <c r="F9" s="394"/>
      <c r="G9" s="355"/>
      <c r="H9" s="157"/>
      <c r="I9" s="39"/>
      <c r="J9" s="12"/>
      <c r="K9" s="12"/>
      <c r="L9" s="29"/>
      <c r="M9" s="12"/>
      <c r="N9" s="12"/>
      <c r="O9" s="29"/>
      <c r="P9" s="29"/>
      <c r="Q9" s="37"/>
      <c r="R9" s="7"/>
      <c r="S9" s="7"/>
      <c r="T9" s="16">
        <v>42370</v>
      </c>
    </row>
    <row r="10" spans="1:22" s="8" customFormat="1" ht="16" customHeight="1" x14ac:dyDescent="0.3">
      <c r="B10" s="149"/>
      <c r="C10" s="260"/>
      <c r="D10" s="231"/>
      <c r="E10" s="235">
        <f>E9+1</f>
        <v>43314</v>
      </c>
      <c r="F10" s="312"/>
      <c r="G10" s="225"/>
      <c r="H10" s="157"/>
      <c r="I10" s="39"/>
      <c r="J10" s="12"/>
      <c r="K10" s="12"/>
      <c r="L10" s="29"/>
      <c r="M10" s="12"/>
      <c r="N10" s="12"/>
      <c r="O10" s="29"/>
      <c r="P10" s="29"/>
      <c r="Q10" s="37"/>
      <c r="R10" s="7"/>
      <c r="S10" s="7"/>
      <c r="T10" s="16">
        <v>42380</v>
      </c>
    </row>
    <row r="11" spans="1:22" s="8" customFormat="1" ht="16" customHeight="1" x14ac:dyDescent="0.3">
      <c r="B11" s="149"/>
      <c r="C11" s="260"/>
      <c r="D11" s="231"/>
      <c r="E11" s="235">
        <f t="shared" ref="E11:E36" si="0">E10+1</f>
        <v>43315</v>
      </c>
      <c r="F11" s="312"/>
      <c r="G11" s="225"/>
      <c r="H11" s="157"/>
      <c r="I11" s="39"/>
      <c r="J11" s="12"/>
      <c r="K11" s="12"/>
      <c r="L11" s="29"/>
      <c r="M11" s="12"/>
      <c r="N11" s="12"/>
      <c r="O11" s="29"/>
      <c r="P11" s="29"/>
      <c r="Q11" s="37"/>
      <c r="R11" s="7"/>
      <c r="S11" s="7"/>
      <c r="T11" s="16">
        <v>42411</v>
      </c>
    </row>
    <row r="12" spans="1:22" s="8" customFormat="1" ht="16" customHeight="1" x14ac:dyDescent="0.3">
      <c r="B12" s="149"/>
      <c r="C12" s="260"/>
      <c r="D12" s="231"/>
      <c r="E12" s="235">
        <f>E11+1</f>
        <v>43316</v>
      </c>
      <c r="F12" s="312"/>
      <c r="G12" s="225"/>
      <c r="H12" s="157"/>
      <c r="I12" s="39"/>
      <c r="J12" s="12"/>
      <c r="K12" s="12"/>
      <c r="L12" s="29"/>
      <c r="M12" s="12"/>
      <c r="N12" s="12"/>
      <c r="O12" s="29"/>
      <c r="P12" s="29"/>
      <c r="Q12" s="37"/>
      <c r="R12" s="7"/>
      <c r="S12" s="7"/>
      <c r="T12" s="16">
        <v>42449</v>
      </c>
    </row>
    <row r="13" spans="1:22" s="8" customFormat="1" ht="16" customHeight="1" x14ac:dyDescent="0.3">
      <c r="B13" s="149"/>
      <c r="C13" s="260"/>
      <c r="D13" s="231"/>
      <c r="E13" s="235">
        <f t="shared" si="0"/>
        <v>43317</v>
      </c>
      <c r="F13" s="312"/>
      <c r="G13" s="225"/>
      <c r="H13" s="157"/>
      <c r="I13" s="39"/>
      <c r="J13" s="12"/>
      <c r="K13" s="12"/>
      <c r="L13" s="29"/>
      <c r="M13" s="12"/>
      <c r="N13" s="12"/>
      <c r="O13" s="29"/>
      <c r="P13" s="29"/>
      <c r="Q13" s="37"/>
      <c r="R13" s="7"/>
      <c r="S13" s="7"/>
      <c r="T13" s="16">
        <v>42450</v>
      </c>
    </row>
    <row r="14" spans="1:22" s="8" customFormat="1" ht="16" customHeight="1" thickBot="1" x14ac:dyDescent="0.35">
      <c r="B14" s="149"/>
      <c r="C14" s="260"/>
      <c r="D14" s="231"/>
      <c r="E14" s="377">
        <f t="shared" si="0"/>
        <v>43318</v>
      </c>
      <c r="F14" s="395"/>
      <c r="G14" s="373"/>
      <c r="H14" s="157"/>
      <c r="I14" s="39"/>
      <c r="J14" s="12"/>
      <c r="K14" s="12"/>
      <c r="L14" s="29"/>
      <c r="M14" s="12"/>
      <c r="N14" s="12"/>
      <c r="O14" s="29"/>
      <c r="P14" s="29"/>
      <c r="Q14" s="37"/>
      <c r="R14" s="7"/>
      <c r="S14" s="7"/>
      <c r="T14" s="16">
        <v>42489</v>
      </c>
    </row>
    <row r="15" spans="1:22" s="8" customFormat="1" ht="16" customHeight="1" thickTop="1" x14ac:dyDescent="0.3">
      <c r="B15" s="149"/>
      <c r="C15" s="260"/>
      <c r="D15" s="231"/>
      <c r="E15" s="365">
        <f t="shared" si="0"/>
        <v>43319</v>
      </c>
      <c r="F15" s="376"/>
      <c r="G15" s="366"/>
      <c r="H15" s="157"/>
      <c r="I15" s="39"/>
      <c r="J15" s="12"/>
      <c r="K15" s="12"/>
      <c r="L15" s="29"/>
      <c r="M15" s="12"/>
      <c r="N15" s="12"/>
      <c r="O15" s="29"/>
      <c r="P15" s="29"/>
      <c r="Q15" s="37"/>
      <c r="R15" s="7"/>
      <c r="S15" s="7"/>
      <c r="T15" s="16">
        <v>42493</v>
      </c>
    </row>
    <row r="16" spans="1:22" s="8" customFormat="1" ht="16" customHeight="1" x14ac:dyDescent="0.3">
      <c r="B16" s="149"/>
      <c r="C16" s="260"/>
      <c r="D16" s="231"/>
      <c r="E16" s="242">
        <f t="shared" si="0"/>
        <v>43320</v>
      </c>
      <c r="F16" s="130"/>
      <c r="G16" s="211"/>
      <c r="H16" s="157"/>
      <c r="I16" s="39"/>
      <c r="J16" s="12"/>
      <c r="K16" s="12"/>
      <c r="L16" s="29"/>
      <c r="M16" s="12"/>
      <c r="N16" s="12"/>
      <c r="O16" s="29"/>
      <c r="P16" s="29"/>
      <c r="Q16" s="37"/>
      <c r="R16" s="7"/>
      <c r="S16" s="7"/>
      <c r="T16" s="16">
        <v>42494</v>
      </c>
    </row>
    <row r="17" spans="2:20" s="8" customFormat="1" ht="16" customHeight="1" x14ac:dyDescent="0.3">
      <c r="B17" s="149"/>
      <c r="C17" s="260"/>
      <c r="D17" s="231"/>
      <c r="E17" s="242">
        <f t="shared" si="0"/>
        <v>43321</v>
      </c>
      <c r="F17" s="130"/>
      <c r="G17" s="211"/>
      <c r="H17" s="157"/>
      <c r="I17" s="39"/>
      <c r="J17" s="12"/>
      <c r="K17" s="12"/>
      <c r="L17" s="29"/>
      <c r="M17" s="12"/>
      <c r="N17" s="12"/>
      <c r="O17" s="29"/>
      <c r="P17" s="29"/>
      <c r="Q17" s="37"/>
      <c r="R17" s="7"/>
      <c r="S17" s="7"/>
      <c r="T17" s="16">
        <v>42495</v>
      </c>
    </row>
    <row r="18" spans="2:20" s="8" customFormat="1" ht="16" customHeight="1" x14ac:dyDescent="0.3">
      <c r="B18" s="149"/>
      <c r="C18" s="260"/>
      <c r="D18" s="231"/>
      <c r="E18" s="242">
        <f t="shared" si="0"/>
        <v>43322</v>
      </c>
      <c r="F18" s="130"/>
      <c r="G18" s="211"/>
      <c r="H18" s="157"/>
      <c r="I18" s="39"/>
      <c r="J18" s="12"/>
      <c r="K18" s="12"/>
      <c r="L18" s="29"/>
      <c r="M18" s="12"/>
      <c r="N18" s="12"/>
      <c r="O18" s="29"/>
      <c r="P18" s="29"/>
      <c r="Q18" s="37"/>
      <c r="R18" s="7"/>
      <c r="S18" s="7"/>
      <c r="T18" s="16">
        <v>42569</v>
      </c>
    </row>
    <row r="19" spans="2:20" s="8" customFormat="1" ht="16" customHeight="1" x14ac:dyDescent="0.3">
      <c r="B19" s="149"/>
      <c r="C19" s="260"/>
      <c r="D19" s="231"/>
      <c r="E19" s="321">
        <f t="shared" si="0"/>
        <v>43323</v>
      </c>
      <c r="F19" s="244"/>
      <c r="G19" s="301"/>
      <c r="H19" s="157"/>
      <c r="I19" s="39"/>
      <c r="J19" s="12"/>
      <c r="K19" s="12"/>
      <c r="L19" s="29"/>
      <c r="M19" s="12"/>
      <c r="N19" s="12"/>
      <c r="O19" s="29"/>
      <c r="P19" s="29"/>
      <c r="Q19" s="37"/>
      <c r="R19" s="7"/>
      <c r="S19" s="7"/>
      <c r="T19" s="16">
        <v>42632</v>
      </c>
    </row>
    <row r="20" spans="2:20" s="8" customFormat="1" ht="16" customHeight="1" x14ac:dyDescent="0.3">
      <c r="B20" s="149"/>
      <c r="C20" s="260"/>
      <c r="D20" s="231"/>
      <c r="E20" s="309">
        <f t="shared" si="0"/>
        <v>43324</v>
      </c>
      <c r="F20" s="322"/>
      <c r="G20" s="211"/>
      <c r="H20" s="157"/>
      <c r="I20" s="39"/>
      <c r="J20" s="12"/>
      <c r="K20" s="12"/>
      <c r="L20" s="29"/>
      <c r="M20" s="12"/>
      <c r="N20" s="12"/>
      <c r="O20" s="29"/>
      <c r="P20" s="29"/>
      <c r="Q20" s="37"/>
      <c r="R20" s="7"/>
      <c r="S20" s="7"/>
      <c r="T20" s="16">
        <v>42635</v>
      </c>
    </row>
    <row r="21" spans="2:20" s="8" customFormat="1" ht="16" customHeight="1" x14ac:dyDescent="0.3">
      <c r="B21" s="149"/>
      <c r="C21" s="260"/>
      <c r="D21" s="231"/>
      <c r="E21" s="242">
        <f t="shared" si="0"/>
        <v>43325</v>
      </c>
      <c r="F21" s="316"/>
      <c r="G21" s="211"/>
      <c r="H21" s="157"/>
      <c r="I21" s="39"/>
      <c r="J21" s="12"/>
      <c r="K21" s="12"/>
      <c r="L21" s="29"/>
      <c r="M21" s="12"/>
      <c r="N21" s="12"/>
      <c r="O21" s="29"/>
      <c r="P21" s="29"/>
      <c r="Q21" s="37"/>
      <c r="R21" s="7"/>
      <c r="S21" s="7"/>
      <c r="T21" s="16">
        <v>42653</v>
      </c>
    </row>
    <row r="22" spans="2:20" s="8" customFormat="1" ht="16" customHeight="1" x14ac:dyDescent="0.3">
      <c r="B22" s="149"/>
      <c r="C22" s="260"/>
      <c r="D22" s="231"/>
      <c r="E22" s="321">
        <f t="shared" si="0"/>
        <v>43326</v>
      </c>
      <c r="F22" s="378"/>
      <c r="G22" s="301"/>
      <c r="H22" s="157"/>
      <c r="I22" s="39"/>
      <c r="J22" s="12"/>
      <c r="K22" s="12"/>
      <c r="L22" s="29"/>
      <c r="M22" s="12"/>
      <c r="N22" s="12"/>
      <c r="O22" s="29"/>
      <c r="P22" s="29"/>
      <c r="Q22" s="37"/>
      <c r="R22" s="7"/>
      <c r="S22" s="7"/>
      <c r="T22" s="16">
        <v>42677</v>
      </c>
    </row>
    <row r="23" spans="2:20" s="8" customFormat="1" ht="16" customHeight="1" x14ac:dyDescent="0.3">
      <c r="B23" s="149"/>
      <c r="C23" s="260"/>
      <c r="D23" s="231"/>
      <c r="E23" s="309">
        <f t="shared" si="0"/>
        <v>43327</v>
      </c>
      <c r="F23" s="378"/>
      <c r="G23" s="306"/>
      <c r="H23" s="157"/>
      <c r="I23" s="39"/>
      <c r="J23" s="12"/>
      <c r="K23" s="12"/>
      <c r="L23" s="29"/>
      <c r="M23" s="12"/>
      <c r="N23" s="12"/>
      <c r="O23" s="29"/>
      <c r="P23" s="29"/>
      <c r="Q23" s="37"/>
      <c r="R23" s="7"/>
      <c r="S23" s="7"/>
      <c r="T23" s="16">
        <v>42697</v>
      </c>
    </row>
    <row r="24" spans="2:20" s="8" customFormat="1" ht="16" customHeight="1" x14ac:dyDescent="0.3">
      <c r="B24" s="149"/>
      <c r="C24" s="260"/>
      <c r="D24" s="231"/>
      <c r="E24" s="242">
        <f t="shared" si="0"/>
        <v>43328</v>
      </c>
      <c r="F24" s="378"/>
      <c r="G24" s="211"/>
      <c r="H24" s="157"/>
      <c r="I24" s="39"/>
      <c r="J24" s="12"/>
      <c r="K24" s="12"/>
      <c r="L24" s="29"/>
      <c r="M24" s="12"/>
      <c r="N24" s="12"/>
      <c r="O24" s="29"/>
      <c r="P24" s="29"/>
      <c r="Q24" s="37"/>
      <c r="R24" s="7"/>
      <c r="S24" s="7"/>
      <c r="T24" s="16">
        <v>42727</v>
      </c>
    </row>
    <row r="25" spans="2:20" s="8" customFormat="1" ht="16" customHeight="1" x14ac:dyDescent="0.3">
      <c r="B25" s="149"/>
      <c r="C25" s="260"/>
      <c r="D25" s="231"/>
      <c r="E25" s="242">
        <f t="shared" si="0"/>
        <v>43329</v>
      </c>
      <c r="F25" s="378"/>
      <c r="G25" s="211"/>
      <c r="H25" s="157"/>
      <c r="I25" s="39"/>
      <c r="J25" s="12"/>
      <c r="K25" s="12"/>
      <c r="L25" s="29"/>
      <c r="M25" s="12"/>
      <c r="N25" s="12"/>
      <c r="O25" s="29"/>
      <c r="P25" s="29"/>
      <c r="Q25" s="37"/>
      <c r="R25" s="7"/>
      <c r="S25" s="7"/>
      <c r="T25" s="18">
        <v>42736</v>
      </c>
    </row>
    <row r="26" spans="2:20" s="8" customFormat="1" ht="16" customHeight="1" x14ac:dyDescent="0.3">
      <c r="B26" s="149"/>
      <c r="C26" s="260"/>
      <c r="D26" s="231"/>
      <c r="E26" s="242">
        <f t="shared" si="0"/>
        <v>43330</v>
      </c>
      <c r="F26" s="378"/>
      <c r="G26" s="211"/>
      <c r="H26" s="157"/>
      <c r="I26" s="39"/>
      <c r="J26" s="12"/>
      <c r="K26" s="12"/>
      <c r="L26" s="29"/>
      <c r="M26" s="12"/>
      <c r="N26" s="12"/>
      <c r="O26" s="29"/>
      <c r="P26" s="29"/>
      <c r="Q26" s="37"/>
      <c r="R26" s="7"/>
      <c r="S26" s="7"/>
      <c r="T26" s="18">
        <v>42744</v>
      </c>
    </row>
    <row r="27" spans="2:20" s="8" customFormat="1" ht="16" customHeight="1" thickBot="1" x14ac:dyDescent="0.35">
      <c r="B27" s="149"/>
      <c r="C27" s="260"/>
      <c r="D27" s="231"/>
      <c r="E27" s="243">
        <f t="shared" si="0"/>
        <v>43331</v>
      </c>
      <c r="F27" s="323"/>
      <c r="G27" s="212"/>
      <c r="H27" s="157"/>
      <c r="I27" s="39"/>
      <c r="J27" s="12"/>
      <c r="K27" s="12"/>
      <c r="L27" s="29"/>
      <c r="M27" s="12"/>
      <c r="N27" s="12"/>
      <c r="O27" s="29"/>
      <c r="P27" s="29"/>
      <c r="Q27" s="37"/>
      <c r="R27" s="7"/>
      <c r="S27" s="7"/>
      <c r="T27" s="18">
        <v>42777</v>
      </c>
    </row>
    <row r="28" spans="2:20" s="8" customFormat="1" ht="16" customHeight="1" thickTop="1" x14ac:dyDescent="0.3">
      <c r="B28" s="149"/>
      <c r="C28" s="260"/>
      <c r="D28" s="231"/>
      <c r="E28" s="307">
        <f t="shared" si="0"/>
        <v>43332</v>
      </c>
      <c r="F28" s="131"/>
      <c r="G28" s="308"/>
      <c r="H28" s="157"/>
      <c r="I28" s="39"/>
      <c r="J28" s="12"/>
      <c r="K28" s="12"/>
      <c r="L28" s="29"/>
      <c r="M28" s="12"/>
      <c r="N28" s="12"/>
      <c r="O28" s="29"/>
      <c r="P28" s="29"/>
      <c r="Q28" s="37"/>
      <c r="R28" s="7"/>
      <c r="S28" s="7"/>
      <c r="T28" s="18">
        <v>42814</v>
      </c>
    </row>
    <row r="29" spans="2:20" s="8" customFormat="1" ht="16" customHeight="1" x14ac:dyDescent="0.3">
      <c r="B29" s="149"/>
      <c r="C29" s="260"/>
      <c r="D29" s="231"/>
      <c r="E29" s="235">
        <f t="shared" si="0"/>
        <v>43333</v>
      </c>
      <c r="F29" s="132"/>
      <c r="G29" s="225"/>
      <c r="H29" s="157"/>
      <c r="I29" s="39"/>
      <c r="J29" s="12"/>
      <c r="K29" s="12"/>
      <c r="L29" s="29"/>
      <c r="M29" s="12"/>
      <c r="N29" s="12"/>
      <c r="O29" s="29"/>
      <c r="P29" s="29"/>
      <c r="Q29" s="37"/>
      <c r="R29" s="7"/>
      <c r="S29" s="7"/>
      <c r="T29" s="18">
        <v>42854</v>
      </c>
    </row>
    <row r="30" spans="2:20" s="8" customFormat="1" ht="16" customHeight="1" x14ac:dyDescent="0.3">
      <c r="B30" s="149"/>
      <c r="C30" s="260"/>
      <c r="D30" s="231"/>
      <c r="E30" s="235">
        <f t="shared" si="0"/>
        <v>43334</v>
      </c>
      <c r="F30" s="132"/>
      <c r="G30" s="225"/>
      <c r="H30" s="157"/>
      <c r="I30" s="39"/>
      <c r="J30" s="12"/>
      <c r="K30" s="12"/>
      <c r="L30" s="29"/>
      <c r="M30" s="12"/>
      <c r="N30" s="12"/>
      <c r="O30" s="29"/>
      <c r="P30" s="29"/>
      <c r="Q30" s="37"/>
      <c r="R30" s="7"/>
      <c r="S30" s="7"/>
      <c r="T30" s="18">
        <v>42858</v>
      </c>
    </row>
    <row r="31" spans="2:20" s="8" customFormat="1" ht="16" customHeight="1" x14ac:dyDescent="0.3">
      <c r="B31" s="149"/>
      <c r="C31" s="260"/>
      <c r="D31" s="231"/>
      <c r="E31" s="235">
        <f t="shared" si="0"/>
        <v>43335</v>
      </c>
      <c r="F31" s="132"/>
      <c r="G31" s="225"/>
      <c r="H31" s="157"/>
      <c r="I31" s="39"/>
      <c r="J31" s="12"/>
      <c r="K31" s="12"/>
      <c r="L31" s="29"/>
      <c r="M31" s="12"/>
      <c r="N31" s="12"/>
      <c r="O31" s="29"/>
      <c r="P31" s="29"/>
      <c r="Q31" s="37"/>
      <c r="R31" s="7"/>
      <c r="S31" s="7"/>
      <c r="T31" s="18">
        <v>42859</v>
      </c>
    </row>
    <row r="32" spans="2:20" s="8" customFormat="1" ht="16" customHeight="1" x14ac:dyDescent="0.3">
      <c r="B32" s="149"/>
      <c r="C32" s="260"/>
      <c r="D32" s="231"/>
      <c r="E32" s="235">
        <f t="shared" si="0"/>
        <v>43336</v>
      </c>
      <c r="F32" s="132"/>
      <c r="G32" s="225"/>
      <c r="H32" s="157"/>
      <c r="I32" s="39"/>
      <c r="J32" s="12"/>
      <c r="K32" s="12"/>
      <c r="L32" s="29"/>
      <c r="M32" s="12"/>
      <c r="N32" s="12"/>
      <c r="O32" s="29"/>
      <c r="P32" s="29"/>
      <c r="Q32" s="37"/>
      <c r="R32" s="7"/>
      <c r="S32" s="7"/>
      <c r="T32" s="18">
        <v>42860</v>
      </c>
    </row>
    <row r="33" spans="1:20" s="8" customFormat="1" ht="16" customHeight="1" x14ac:dyDescent="0.3">
      <c r="B33" s="149"/>
      <c r="C33" s="260"/>
      <c r="D33" s="231"/>
      <c r="E33" s="235">
        <f t="shared" si="0"/>
        <v>43337</v>
      </c>
      <c r="F33" s="132"/>
      <c r="G33" s="225"/>
      <c r="H33" s="157"/>
      <c r="I33" s="39"/>
      <c r="J33" s="12"/>
      <c r="K33" s="12"/>
      <c r="L33" s="29"/>
      <c r="M33" s="12"/>
      <c r="N33" s="12"/>
      <c r="O33" s="29"/>
      <c r="P33" s="29"/>
      <c r="Q33" s="37"/>
      <c r="R33" s="7"/>
      <c r="S33" s="7"/>
      <c r="T33" s="18">
        <v>42933</v>
      </c>
    </row>
    <row r="34" spans="1:20" s="8" customFormat="1" ht="16" customHeight="1" x14ac:dyDescent="0.3">
      <c r="B34" s="149"/>
      <c r="C34" s="260"/>
      <c r="D34" s="231"/>
      <c r="E34" s="235">
        <f t="shared" si="0"/>
        <v>43338</v>
      </c>
      <c r="F34" s="132"/>
      <c r="G34" s="225"/>
      <c r="H34" s="157"/>
      <c r="I34" s="39"/>
      <c r="J34" s="12"/>
      <c r="K34" s="12"/>
      <c r="L34" s="29"/>
      <c r="M34" s="12"/>
      <c r="N34" s="12"/>
      <c r="O34" s="29"/>
      <c r="P34" s="29"/>
      <c r="Q34" s="37"/>
      <c r="R34" s="7"/>
      <c r="S34" s="7"/>
      <c r="T34" s="18">
        <v>42958</v>
      </c>
    </row>
    <row r="35" spans="1:20" s="8" customFormat="1" ht="16" customHeight="1" x14ac:dyDescent="0.3">
      <c r="B35" s="149"/>
      <c r="C35" s="260"/>
      <c r="D35" s="231"/>
      <c r="E35" s="235">
        <f t="shared" si="0"/>
        <v>43339</v>
      </c>
      <c r="F35" s="132"/>
      <c r="G35" s="225"/>
      <c r="H35" s="157"/>
      <c r="I35" s="39"/>
      <c r="J35" s="12"/>
      <c r="K35" s="12"/>
      <c r="L35" s="29"/>
      <c r="M35" s="12"/>
      <c r="N35" s="12"/>
      <c r="O35" s="29"/>
      <c r="P35" s="29"/>
      <c r="Q35" s="37"/>
      <c r="R35" s="7"/>
      <c r="S35" s="7"/>
      <c r="T35" s="18">
        <v>42996</v>
      </c>
    </row>
    <row r="36" spans="1:20" s="8" customFormat="1" ht="16" customHeight="1" x14ac:dyDescent="0.3">
      <c r="B36" s="149"/>
      <c r="C36" s="260"/>
      <c r="D36" s="231"/>
      <c r="E36" s="235">
        <f t="shared" si="0"/>
        <v>43340</v>
      </c>
      <c r="F36" s="133"/>
      <c r="G36" s="225"/>
      <c r="H36" s="157"/>
      <c r="I36" s="39"/>
      <c r="J36" s="12"/>
      <c r="K36" s="12"/>
      <c r="L36" s="29"/>
      <c r="M36" s="12"/>
      <c r="N36" s="12"/>
      <c r="O36" s="29"/>
      <c r="P36" s="29"/>
      <c r="Q36" s="37"/>
      <c r="R36" s="7"/>
      <c r="S36" s="7"/>
      <c r="T36" s="18">
        <v>43001</v>
      </c>
    </row>
    <row r="37" spans="1:20" s="8" customFormat="1" ht="16" customHeight="1" x14ac:dyDescent="0.3">
      <c r="B37" s="149"/>
      <c r="C37" s="260"/>
      <c r="D37" s="231"/>
      <c r="E37" s="235">
        <f>IF(E36="","",IF(DAY(E36+1)=1,"",E36+1))</f>
        <v>43341</v>
      </c>
      <c r="F37" s="133"/>
      <c r="G37" s="225"/>
      <c r="H37" s="157"/>
      <c r="I37" s="39"/>
      <c r="J37" s="12"/>
      <c r="K37" s="12"/>
      <c r="L37" s="29"/>
      <c r="M37" s="12"/>
      <c r="N37" s="12"/>
      <c r="O37" s="29"/>
      <c r="P37" s="29"/>
      <c r="Q37" s="37"/>
      <c r="R37" s="7"/>
      <c r="S37" s="7"/>
      <c r="T37" s="18">
        <v>43017</v>
      </c>
    </row>
    <row r="38" spans="1:20" s="8" customFormat="1" ht="16" customHeight="1" x14ac:dyDescent="0.3">
      <c r="B38" s="149"/>
      <c r="C38" s="367"/>
      <c r="D38" s="231"/>
      <c r="E38" s="235">
        <f t="shared" ref="E38:E39" si="1">IF(E37="","",IF(DAY(E37+1)=1,"",E37+1))</f>
        <v>43342</v>
      </c>
      <c r="F38" s="133"/>
      <c r="G38" s="225"/>
      <c r="H38" s="157"/>
      <c r="I38" s="39"/>
      <c r="J38" s="12"/>
      <c r="K38" s="12"/>
      <c r="L38" s="29"/>
      <c r="M38" s="12"/>
      <c r="N38" s="12"/>
      <c r="O38" s="29"/>
      <c r="P38" s="29"/>
      <c r="Q38" s="37"/>
      <c r="R38" s="7"/>
      <c r="S38" s="7"/>
      <c r="T38" s="18"/>
    </row>
    <row r="39" spans="1:20" s="8" customFormat="1" ht="16" customHeight="1" x14ac:dyDescent="0.3">
      <c r="B39" s="149"/>
      <c r="C39" s="260"/>
      <c r="D39" s="231"/>
      <c r="E39" s="235">
        <f t="shared" si="1"/>
        <v>43343</v>
      </c>
      <c r="F39" s="133"/>
      <c r="G39" s="225"/>
      <c r="H39" s="157"/>
      <c r="I39" s="39"/>
      <c r="J39" s="12"/>
      <c r="K39" s="12"/>
      <c r="L39" s="29"/>
      <c r="M39" s="12"/>
      <c r="N39" s="12"/>
      <c r="O39" s="29"/>
      <c r="P39" s="29"/>
      <c r="Q39" s="37"/>
      <c r="R39" s="7"/>
      <c r="S39" s="7"/>
      <c r="T39" s="18">
        <v>43042</v>
      </c>
    </row>
    <row r="40" spans="1:20" s="28" customFormat="1" ht="16" customHeight="1" thickBot="1" x14ac:dyDescent="0.35">
      <c r="B40" s="295"/>
      <c r="C40" s="296"/>
      <c r="D40" s="296"/>
      <c r="E40" s="296"/>
      <c r="F40" s="296"/>
      <c r="G40" s="297"/>
      <c r="H40" s="298"/>
      <c r="I40" s="29"/>
      <c r="J40" s="12"/>
      <c r="K40" s="12"/>
      <c r="L40" s="29"/>
      <c r="M40" s="12"/>
      <c r="N40" s="12"/>
      <c r="O40" s="29"/>
      <c r="P40" s="29"/>
      <c r="Q40" s="37"/>
      <c r="R40" s="30"/>
      <c r="S40" s="30"/>
      <c r="T40" s="31"/>
    </row>
    <row r="41" spans="1:20" s="28" customFormat="1" ht="14" thickTop="1" x14ac:dyDescent="0.3">
      <c r="A41" s="129"/>
      <c r="B41" s="155"/>
      <c r="C41" s="182" t="s">
        <v>27</v>
      </c>
      <c r="D41" s="12"/>
      <c r="E41" s="12"/>
      <c r="F41" s="12"/>
      <c r="G41" s="29"/>
      <c r="H41" s="156"/>
      <c r="I41" s="29"/>
      <c r="J41" s="29"/>
      <c r="K41" s="182"/>
      <c r="L41" s="12"/>
      <c r="M41" s="12"/>
      <c r="N41" s="12"/>
      <c r="O41" s="29"/>
      <c r="P41" s="29"/>
      <c r="Q41" s="37"/>
      <c r="R41" s="30"/>
      <c r="S41" s="30"/>
      <c r="T41" s="31"/>
    </row>
    <row r="42" spans="1:20" ht="8.5" customHeight="1" x14ac:dyDescent="0.3">
      <c r="B42" s="193"/>
      <c r="H42" s="194"/>
      <c r="I42" s="1"/>
      <c r="J42" s="11"/>
      <c r="T42" s="18">
        <v>43220</v>
      </c>
    </row>
    <row r="43" spans="1:20" s="8" customFormat="1" ht="16" customHeight="1" x14ac:dyDescent="0.3">
      <c r="B43" s="149"/>
      <c r="C43" s="12" t="s">
        <v>4</v>
      </c>
      <c r="D43" s="12"/>
      <c r="E43" s="12"/>
      <c r="F43" s="12"/>
      <c r="G43" s="29"/>
      <c r="H43" s="156"/>
      <c r="I43" s="29"/>
      <c r="J43" s="12"/>
      <c r="K43" s="12"/>
      <c r="L43" s="29"/>
      <c r="M43" s="12"/>
      <c r="N43" s="12"/>
      <c r="O43" s="29"/>
      <c r="P43" s="29"/>
      <c r="Q43" s="37"/>
      <c r="R43" s="7"/>
      <c r="S43" s="7"/>
      <c r="T43" s="18"/>
    </row>
    <row r="44" spans="1:20" ht="16" customHeight="1" thickBot="1" x14ac:dyDescent="0.35">
      <c r="B44" s="145"/>
      <c r="C44" s="11" t="s">
        <v>109</v>
      </c>
      <c r="D44" s="11"/>
      <c r="E44" s="11"/>
      <c r="F44" s="11"/>
      <c r="G44" s="26"/>
      <c r="H44" s="153"/>
      <c r="I44" s="26"/>
      <c r="J44" s="103"/>
      <c r="K44" s="103"/>
      <c r="L44" s="104"/>
      <c r="M44" s="105"/>
      <c r="N44" s="105"/>
      <c r="O44" s="106"/>
      <c r="P44" s="106"/>
      <c r="Q44" s="103"/>
      <c r="T44" s="18">
        <v>43092</v>
      </c>
    </row>
    <row r="45" spans="1:20" s="8" customFormat="1" ht="16" customHeight="1" thickBot="1" x14ac:dyDescent="0.35">
      <c r="B45" s="149"/>
      <c r="C45" s="464"/>
      <c r="D45" s="464"/>
      <c r="E45" s="465" t="s">
        <v>48</v>
      </c>
      <c r="F45" s="466"/>
      <c r="G45" s="250">
        <f>SUM(G9:G39)</f>
        <v>0</v>
      </c>
      <c r="H45" s="154"/>
      <c r="I45" s="29"/>
      <c r="J45" s="426"/>
      <c r="K45" s="426"/>
      <c r="L45" s="61"/>
      <c r="M45" s="426"/>
      <c r="N45" s="426"/>
      <c r="O45" s="61"/>
      <c r="P45" s="29"/>
      <c r="Q45" s="37"/>
      <c r="R45" s="7"/>
      <c r="S45" s="7"/>
      <c r="T45" s="18"/>
    </row>
    <row r="46" spans="1:20" s="8" customFormat="1" ht="16" customHeight="1" x14ac:dyDescent="0.3">
      <c r="B46" s="149"/>
      <c r="C46" s="439"/>
      <c r="D46" s="439"/>
      <c r="E46" s="418" t="s">
        <v>3</v>
      </c>
      <c r="F46" s="419"/>
      <c r="G46" s="183">
        <f>31-G47</f>
        <v>31</v>
      </c>
      <c r="H46" s="154"/>
      <c r="I46" s="29"/>
      <c r="J46" s="426"/>
      <c r="K46" s="426"/>
      <c r="L46" s="61"/>
      <c r="M46" s="426"/>
      <c r="N46" s="426"/>
      <c r="O46" s="61"/>
      <c r="P46" s="29"/>
      <c r="Q46" s="37"/>
      <c r="R46" s="7"/>
      <c r="S46" s="7"/>
      <c r="T46" s="18"/>
    </row>
    <row r="47" spans="1:20" s="28" customFormat="1" ht="16" customHeight="1" x14ac:dyDescent="0.3">
      <c r="B47" s="155"/>
      <c r="C47" s="439"/>
      <c r="D47" s="439"/>
      <c r="E47" s="418" t="s">
        <v>32</v>
      </c>
      <c r="F47" s="419"/>
      <c r="G47" s="40">
        <f>COUNTIF(F9:F39,"○")</f>
        <v>0</v>
      </c>
      <c r="H47" s="156"/>
      <c r="I47" s="29"/>
      <c r="J47" s="12"/>
      <c r="K47" s="12"/>
      <c r="L47" s="29"/>
      <c r="M47" s="12"/>
      <c r="N47" s="12"/>
      <c r="O47" s="29"/>
      <c r="P47" s="29"/>
      <c r="Q47" s="37"/>
      <c r="R47" s="30"/>
      <c r="S47" s="30"/>
      <c r="T47" s="31"/>
    </row>
    <row r="48" spans="1:20" ht="16" customHeight="1" x14ac:dyDescent="0.3">
      <c r="B48" s="145"/>
      <c r="C48" s="468" t="s">
        <v>49</v>
      </c>
      <c r="D48" s="469"/>
      <c r="E48" s="469"/>
      <c r="F48" s="470"/>
      <c r="G48" s="217">
        <f>ROUNDUP(G45/G46,0)</f>
        <v>0</v>
      </c>
      <c r="H48" s="157"/>
      <c r="J48" s="467"/>
      <c r="K48" s="467"/>
      <c r="L48" s="467"/>
      <c r="M48" s="467"/>
      <c r="N48" s="467"/>
      <c r="O48" s="29"/>
      <c r="P48" s="103"/>
      <c r="Q48" s="103"/>
      <c r="T48" s="18">
        <v>43142</v>
      </c>
    </row>
    <row r="49" spans="2:20" ht="16" customHeight="1" x14ac:dyDescent="0.3">
      <c r="B49" s="145"/>
      <c r="C49" s="468" t="s">
        <v>10</v>
      </c>
      <c r="D49" s="469"/>
      <c r="E49" s="469"/>
      <c r="F49" s="470"/>
      <c r="G49" s="255">
        <f>ROUNDUP((+G48*0.3),-3)</f>
        <v>0</v>
      </c>
      <c r="H49" s="157"/>
      <c r="J49" s="467"/>
      <c r="K49" s="467"/>
      <c r="L49" s="467"/>
      <c r="M49" s="467"/>
      <c r="N49" s="467"/>
      <c r="O49" s="29"/>
      <c r="P49" s="103"/>
      <c r="Q49" s="103"/>
      <c r="T49" s="18"/>
    </row>
    <row r="50" spans="2:20" ht="16" customHeight="1" thickBot="1" x14ac:dyDescent="0.35">
      <c r="B50" s="237"/>
      <c r="C50" s="42"/>
      <c r="D50" s="42"/>
      <c r="E50" s="42"/>
      <c r="F50" s="42"/>
      <c r="G50" s="43" t="s">
        <v>9</v>
      </c>
      <c r="H50" s="291"/>
      <c r="J50" s="103"/>
      <c r="K50" s="103"/>
      <c r="L50" s="103"/>
      <c r="M50" s="103"/>
      <c r="N50" s="103"/>
      <c r="O50" s="107"/>
      <c r="P50" s="103"/>
      <c r="Q50" s="103"/>
      <c r="T50" s="18">
        <v>43143</v>
      </c>
    </row>
    <row r="51" spans="2:20" ht="16" customHeight="1" x14ac:dyDescent="0.3">
      <c r="B51" s="145"/>
      <c r="C51" s="199" t="s">
        <v>6</v>
      </c>
      <c r="D51" s="199"/>
      <c r="E51" s="11"/>
      <c r="F51" s="11"/>
      <c r="G51" s="11"/>
      <c r="H51" s="158"/>
      <c r="J51" s="108"/>
      <c r="K51" s="108"/>
      <c r="L51" s="103"/>
      <c r="M51" s="103"/>
      <c r="N51" s="103"/>
      <c r="O51" s="103"/>
      <c r="P51" s="103"/>
      <c r="Q51" s="103"/>
      <c r="T51" s="18"/>
    </row>
    <row r="52" spans="2:20" ht="16" customHeight="1" thickBot="1" x14ac:dyDescent="0.35">
      <c r="B52" s="145"/>
      <c r="C52" s="11" t="s">
        <v>110</v>
      </c>
      <c r="D52" s="11"/>
      <c r="E52" s="11"/>
      <c r="F52" s="11"/>
      <c r="G52" s="26"/>
      <c r="H52" s="153"/>
      <c r="I52" s="26"/>
      <c r="J52" s="103"/>
      <c r="K52" s="103"/>
      <c r="L52" s="104"/>
      <c r="M52" s="105"/>
      <c r="N52" s="105"/>
      <c r="O52" s="106"/>
      <c r="P52" s="106"/>
      <c r="Q52" s="103"/>
      <c r="T52" s="18">
        <v>43092</v>
      </c>
    </row>
    <row r="53" spans="2:20" s="8" customFormat="1" ht="16" customHeight="1" thickBot="1" x14ac:dyDescent="0.35">
      <c r="B53" s="149"/>
      <c r="C53" s="464"/>
      <c r="D53" s="464"/>
      <c r="E53" s="472" t="s">
        <v>50</v>
      </c>
      <c r="F53" s="473"/>
      <c r="G53" s="250">
        <f>SUM(G15:G27)</f>
        <v>0</v>
      </c>
      <c r="H53" s="154"/>
      <c r="I53" s="29"/>
      <c r="J53" s="426"/>
      <c r="K53" s="426"/>
      <c r="L53" s="61"/>
      <c r="M53" s="426"/>
      <c r="N53" s="426"/>
      <c r="O53" s="61"/>
      <c r="P53" s="29"/>
      <c r="Q53" s="37"/>
      <c r="R53" s="7"/>
      <c r="S53" s="7"/>
      <c r="T53" s="18"/>
    </row>
    <row r="54" spans="2:20" s="8" customFormat="1" ht="16" customHeight="1" x14ac:dyDescent="0.3">
      <c r="B54" s="149"/>
      <c r="C54" s="439"/>
      <c r="D54" s="439"/>
      <c r="E54" s="418" t="s">
        <v>3</v>
      </c>
      <c r="F54" s="419"/>
      <c r="G54" s="183">
        <f>13-G55</f>
        <v>13</v>
      </c>
      <c r="H54" s="154"/>
      <c r="I54" s="29"/>
      <c r="J54" s="426"/>
      <c r="K54" s="426"/>
      <c r="L54" s="61"/>
      <c r="M54" s="426"/>
      <c r="N54" s="426"/>
      <c r="O54" s="61"/>
      <c r="P54" s="29"/>
      <c r="Q54" s="37"/>
      <c r="R54" s="7"/>
      <c r="S54" s="7"/>
      <c r="T54" s="18"/>
    </row>
    <row r="55" spans="2:20" ht="16" customHeight="1" x14ac:dyDescent="0.3">
      <c r="B55" s="145"/>
      <c r="C55" s="439"/>
      <c r="D55" s="439"/>
      <c r="E55" s="418" t="s">
        <v>32</v>
      </c>
      <c r="F55" s="419"/>
      <c r="G55" s="40">
        <f>COUNTIF(F15:F27,"○")</f>
        <v>0</v>
      </c>
      <c r="H55" s="153"/>
      <c r="I55" s="26"/>
      <c r="J55" s="103"/>
      <c r="K55" s="103"/>
      <c r="L55" s="104"/>
      <c r="M55" s="105"/>
      <c r="N55" s="105"/>
      <c r="O55" s="106"/>
      <c r="P55" s="106"/>
      <c r="Q55" s="103"/>
      <c r="T55" s="18"/>
    </row>
    <row r="56" spans="2:20" ht="16" customHeight="1" x14ac:dyDescent="0.3">
      <c r="B56" s="145"/>
      <c r="C56" s="468" t="s">
        <v>49</v>
      </c>
      <c r="D56" s="469"/>
      <c r="E56" s="469"/>
      <c r="F56" s="470"/>
      <c r="G56" s="215">
        <f>ROUNDUP(G53/G54,0)</f>
        <v>0</v>
      </c>
      <c r="H56" s="157"/>
      <c r="J56" s="467"/>
      <c r="K56" s="467"/>
      <c r="L56" s="467"/>
      <c r="M56" s="467"/>
      <c r="N56" s="467"/>
      <c r="O56" s="29"/>
      <c r="P56" s="103"/>
      <c r="Q56" s="103"/>
      <c r="T56" s="18">
        <v>43142</v>
      </c>
    </row>
    <row r="57" spans="2:20" ht="16" customHeight="1" x14ac:dyDescent="0.3">
      <c r="B57" s="145"/>
      <c r="C57" s="468" t="s">
        <v>10</v>
      </c>
      <c r="D57" s="469"/>
      <c r="E57" s="469"/>
      <c r="F57" s="470"/>
      <c r="G57" s="256">
        <f>ROUNDUP((+G56*0.3),-3)</f>
        <v>0</v>
      </c>
      <c r="H57" s="157"/>
      <c r="J57" s="467"/>
      <c r="K57" s="467"/>
      <c r="L57" s="467"/>
      <c r="M57" s="467"/>
      <c r="N57" s="467"/>
      <c r="O57" s="29"/>
      <c r="P57" s="103"/>
      <c r="Q57" s="103"/>
      <c r="T57" s="18">
        <v>43180</v>
      </c>
    </row>
    <row r="58" spans="2:20" ht="16" customHeight="1" thickBot="1" x14ac:dyDescent="0.35">
      <c r="B58" s="161"/>
      <c r="C58" s="162"/>
      <c r="D58" s="162"/>
      <c r="E58" s="162"/>
      <c r="F58" s="162"/>
      <c r="G58" s="163" t="s">
        <v>9</v>
      </c>
      <c r="H58" s="164"/>
      <c r="J58" s="103"/>
      <c r="K58" s="103"/>
      <c r="L58" s="103"/>
      <c r="M58" s="103"/>
      <c r="N58" s="103"/>
      <c r="O58" s="107"/>
      <c r="P58" s="103"/>
      <c r="Q58" s="103"/>
      <c r="T58" s="18">
        <v>43219</v>
      </c>
    </row>
    <row r="59" spans="2:20" x14ac:dyDescent="0.3">
      <c r="J59" s="103"/>
      <c r="K59" s="103"/>
      <c r="L59" s="103"/>
      <c r="M59" s="103"/>
      <c r="N59" s="103"/>
      <c r="O59" s="103"/>
      <c r="P59" s="103"/>
      <c r="Q59" s="103"/>
      <c r="T59" s="18">
        <v>43220</v>
      </c>
    </row>
    <row r="60" spans="2:20" x14ac:dyDescent="0.3">
      <c r="T60" s="18">
        <v>43223</v>
      </c>
    </row>
    <row r="61" spans="2:20" x14ac:dyDescent="0.3">
      <c r="T61" s="18">
        <v>43224</v>
      </c>
    </row>
    <row r="62" spans="2:20" x14ac:dyDescent="0.3">
      <c r="T62" s="18">
        <v>43225</v>
      </c>
    </row>
    <row r="63" spans="2:20" x14ac:dyDescent="0.3">
      <c r="T63" s="18">
        <v>43297</v>
      </c>
    </row>
    <row r="64" spans="2:20" x14ac:dyDescent="0.3">
      <c r="T64" s="18">
        <v>43323</v>
      </c>
    </row>
    <row r="65" spans="20:20" x14ac:dyDescent="0.3">
      <c r="T65" s="18">
        <v>43360</v>
      </c>
    </row>
    <row r="66" spans="20:20" x14ac:dyDescent="0.3">
      <c r="T66" s="18">
        <v>43366</v>
      </c>
    </row>
    <row r="67" spans="20:20" x14ac:dyDescent="0.3">
      <c r="T67" s="18">
        <v>43367</v>
      </c>
    </row>
    <row r="68" spans="20:20" x14ac:dyDescent="0.3">
      <c r="T68" s="18">
        <v>43381</v>
      </c>
    </row>
    <row r="69" spans="20:20" x14ac:dyDescent="0.3">
      <c r="T69" s="18">
        <v>43407</v>
      </c>
    </row>
    <row r="70" spans="20:20" x14ac:dyDescent="0.3">
      <c r="T70" s="18">
        <v>43427</v>
      </c>
    </row>
    <row r="71" spans="20:20" x14ac:dyDescent="0.3">
      <c r="T71" s="18">
        <v>43457</v>
      </c>
    </row>
    <row r="72" spans="20:20" x14ac:dyDescent="0.3">
      <c r="T72" s="18">
        <v>43458</v>
      </c>
    </row>
    <row r="73" spans="20:20" x14ac:dyDescent="0.3">
      <c r="T73" s="19">
        <v>43466</v>
      </c>
    </row>
    <row r="74" spans="20:20" x14ac:dyDescent="0.3">
      <c r="T74" s="19">
        <v>43479</v>
      </c>
    </row>
    <row r="75" spans="20:20" x14ac:dyDescent="0.3">
      <c r="T75" s="19">
        <v>43507</v>
      </c>
    </row>
    <row r="76" spans="20:20" x14ac:dyDescent="0.3">
      <c r="T76" s="19">
        <v>43545</v>
      </c>
    </row>
    <row r="77" spans="20:20" x14ac:dyDescent="0.3">
      <c r="T77" s="19">
        <v>43584</v>
      </c>
    </row>
    <row r="78" spans="20:20" x14ac:dyDescent="0.3">
      <c r="T78" s="19">
        <v>43588</v>
      </c>
    </row>
    <row r="79" spans="20:20" x14ac:dyDescent="0.3">
      <c r="T79" s="19">
        <v>43589</v>
      </c>
    </row>
    <row r="80" spans="20:20" x14ac:dyDescent="0.3">
      <c r="T80" s="19">
        <v>43590</v>
      </c>
    </row>
    <row r="81" spans="20:20" x14ac:dyDescent="0.3">
      <c r="T81" s="19">
        <v>43591</v>
      </c>
    </row>
    <row r="82" spans="20:20" x14ac:dyDescent="0.3">
      <c r="T82" s="19">
        <v>43661</v>
      </c>
    </row>
    <row r="83" spans="20:20" x14ac:dyDescent="0.3">
      <c r="T83" s="19">
        <v>43688</v>
      </c>
    </row>
    <row r="84" spans="20:20" x14ac:dyDescent="0.3">
      <c r="T84" s="19">
        <v>43689</v>
      </c>
    </row>
    <row r="85" spans="20:20" x14ac:dyDescent="0.3">
      <c r="T85" s="19">
        <v>43724</v>
      </c>
    </row>
    <row r="86" spans="20:20" x14ac:dyDescent="0.3">
      <c r="T86" s="19">
        <v>43731</v>
      </c>
    </row>
    <row r="87" spans="20:20" x14ac:dyDescent="0.3">
      <c r="T87" s="19">
        <v>43752</v>
      </c>
    </row>
    <row r="88" spans="20:20" x14ac:dyDescent="0.3">
      <c r="T88" s="19">
        <v>43772</v>
      </c>
    </row>
    <row r="89" spans="20:20" x14ac:dyDescent="0.3">
      <c r="T89" s="19">
        <v>43773</v>
      </c>
    </row>
    <row r="90" spans="20:20" x14ac:dyDescent="0.3">
      <c r="T90" s="19">
        <v>43792</v>
      </c>
    </row>
    <row r="91" spans="20:20" x14ac:dyDescent="0.3">
      <c r="T91" s="19">
        <v>43822</v>
      </c>
    </row>
    <row r="92" spans="20:20" x14ac:dyDescent="0.3">
      <c r="T92" s="19">
        <v>43831</v>
      </c>
    </row>
    <row r="93" spans="20:20" x14ac:dyDescent="0.3">
      <c r="T93" s="19">
        <v>43843</v>
      </c>
    </row>
    <row r="94" spans="20:20" x14ac:dyDescent="0.3">
      <c r="T94" s="19">
        <v>43872</v>
      </c>
    </row>
    <row r="95" spans="20:20" x14ac:dyDescent="0.3">
      <c r="T95" s="19">
        <v>43885</v>
      </c>
    </row>
    <row r="96" spans="20:20" x14ac:dyDescent="0.3">
      <c r="T96" s="19">
        <v>43910</v>
      </c>
    </row>
    <row r="97" spans="20:20" x14ac:dyDescent="0.3">
      <c r="T97" s="19">
        <v>43950</v>
      </c>
    </row>
    <row r="98" spans="20:20" x14ac:dyDescent="0.3">
      <c r="T98" s="19">
        <v>43954</v>
      </c>
    </row>
    <row r="99" spans="20:20" x14ac:dyDescent="0.3">
      <c r="T99" s="19">
        <v>43955</v>
      </c>
    </row>
    <row r="100" spans="20:20" x14ac:dyDescent="0.3">
      <c r="T100" s="19">
        <v>43956</v>
      </c>
    </row>
    <row r="101" spans="20:20" x14ac:dyDescent="0.3">
      <c r="T101" s="19">
        <v>43957</v>
      </c>
    </row>
    <row r="102" spans="20:20" x14ac:dyDescent="0.3">
      <c r="T102" s="19">
        <v>44035</v>
      </c>
    </row>
    <row r="103" spans="20:20" x14ac:dyDescent="0.3">
      <c r="T103" s="19">
        <v>44036</v>
      </c>
    </row>
    <row r="104" spans="20:20" x14ac:dyDescent="0.3">
      <c r="T104" s="19">
        <v>44053</v>
      </c>
    </row>
    <row r="105" spans="20:20" x14ac:dyDescent="0.3">
      <c r="T105" s="19">
        <v>44095</v>
      </c>
    </row>
    <row r="106" spans="20:20" x14ac:dyDescent="0.3">
      <c r="T106" s="19">
        <v>44096</v>
      </c>
    </row>
    <row r="107" spans="20:20" x14ac:dyDescent="0.3">
      <c r="T107" s="19">
        <v>44138</v>
      </c>
    </row>
    <row r="108" spans="20:20" x14ac:dyDescent="0.3">
      <c r="T108" s="19">
        <v>44158</v>
      </c>
    </row>
    <row r="109" spans="20:20" x14ac:dyDescent="0.3">
      <c r="T109" s="19">
        <v>44197</v>
      </c>
    </row>
    <row r="110" spans="20:20" x14ac:dyDescent="0.3">
      <c r="T110" s="19">
        <v>44207</v>
      </c>
    </row>
    <row r="111" spans="20:20" x14ac:dyDescent="0.3">
      <c r="T111" s="19">
        <v>44238</v>
      </c>
    </row>
    <row r="112" spans="20:20" x14ac:dyDescent="0.3">
      <c r="T112" s="19">
        <v>44250</v>
      </c>
    </row>
    <row r="113" spans="20:20" x14ac:dyDescent="0.3">
      <c r="T113" s="19">
        <v>44275</v>
      </c>
    </row>
    <row r="114" spans="20:20" x14ac:dyDescent="0.3">
      <c r="T114" s="19">
        <v>44315</v>
      </c>
    </row>
    <row r="115" spans="20:20" x14ac:dyDescent="0.3">
      <c r="T115" s="19">
        <v>44319</v>
      </c>
    </row>
    <row r="116" spans="20:20" x14ac:dyDescent="0.3">
      <c r="T116" s="19">
        <v>44320</v>
      </c>
    </row>
    <row r="117" spans="20:20" x14ac:dyDescent="0.3">
      <c r="T117" s="19">
        <v>44321</v>
      </c>
    </row>
    <row r="118" spans="20:20" x14ac:dyDescent="0.3">
      <c r="T118" s="19">
        <v>44396</v>
      </c>
    </row>
    <row r="119" spans="20:20" x14ac:dyDescent="0.3">
      <c r="T119" s="19">
        <v>44419</v>
      </c>
    </row>
    <row r="120" spans="20:20" x14ac:dyDescent="0.3">
      <c r="T120" s="19">
        <v>44459</v>
      </c>
    </row>
    <row r="121" spans="20:20" x14ac:dyDescent="0.3">
      <c r="T121" s="19">
        <v>44462</v>
      </c>
    </row>
    <row r="122" spans="20:20" x14ac:dyDescent="0.3">
      <c r="T122" s="19">
        <v>44480</v>
      </c>
    </row>
    <row r="123" spans="20:20" x14ac:dyDescent="0.3">
      <c r="T123" s="19">
        <v>44503</v>
      </c>
    </row>
    <row r="124" spans="20:20" x14ac:dyDescent="0.3">
      <c r="T124" s="19">
        <v>44523</v>
      </c>
    </row>
    <row r="125" spans="20:20" x14ac:dyDescent="0.3">
      <c r="T125" s="19">
        <v>44562</v>
      </c>
    </row>
    <row r="126" spans="20:20" x14ac:dyDescent="0.3">
      <c r="T126" s="19">
        <v>44571</v>
      </c>
    </row>
    <row r="127" spans="20:20" x14ac:dyDescent="0.3">
      <c r="T127" s="19">
        <v>44603</v>
      </c>
    </row>
    <row r="128" spans="20:20" x14ac:dyDescent="0.3">
      <c r="T128" s="19">
        <v>44615</v>
      </c>
    </row>
    <row r="129" spans="20:20" x14ac:dyDescent="0.3">
      <c r="T129" s="19">
        <v>44641</v>
      </c>
    </row>
    <row r="130" spans="20:20" x14ac:dyDescent="0.3">
      <c r="T130" s="19">
        <v>44680</v>
      </c>
    </row>
    <row r="131" spans="20:20" x14ac:dyDescent="0.3">
      <c r="T131" s="19">
        <v>44684</v>
      </c>
    </row>
    <row r="132" spans="20:20" x14ac:dyDescent="0.3">
      <c r="T132" s="19">
        <v>44685</v>
      </c>
    </row>
    <row r="133" spans="20:20" x14ac:dyDescent="0.3">
      <c r="T133" s="19">
        <v>44686</v>
      </c>
    </row>
    <row r="134" spans="20:20" x14ac:dyDescent="0.3">
      <c r="T134" s="19">
        <v>44760</v>
      </c>
    </row>
    <row r="135" spans="20:20" x14ac:dyDescent="0.3">
      <c r="T135" s="19">
        <v>44784</v>
      </c>
    </row>
    <row r="136" spans="20:20" x14ac:dyDescent="0.3">
      <c r="T136" s="19">
        <v>44823</v>
      </c>
    </row>
    <row r="137" spans="20:20" x14ac:dyDescent="0.3">
      <c r="T137" s="19">
        <v>44827</v>
      </c>
    </row>
    <row r="138" spans="20:20" x14ac:dyDescent="0.3">
      <c r="T138" s="19">
        <v>44844</v>
      </c>
    </row>
    <row r="139" spans="20:20" x14ac:dyDescent="0.3">
      <c r="T139" s="19">
        <v>44868</v>
      </c>
    </row>
    <row r="140" spans="20:20" x14ac:dyDescent="0.3">
      <c r="T140" s="19">
        <v>44888</v>
      </c>
    </row>
    <row r="141" spans="20:20" x14ac:dyDescent="0.3">
      <c r="T141" s="19"/>
    </row>
  </sheetData>
  <sheetProtection algorithmName="SHA-512" hashValue="yi7x76S56dAioFRuScW9vgQvb1swXFsKvGXkKVILoyTXIf/K8uISRIYMTUG8a+qLVwP8BpVNpPWfuv7V5pYX9Q==" saltValue="Mimq4HdjZahT6TAdGw1/cw==" spinCount="100000" sheet="1" objects="1" scenarios="1"/>
  <mergeCells count="34">
    <mergeCell ref="A1:Q1"/>
    <mergeCell ref="C56:F56"/>
    <mergeCell ref="J56:N56"/>
    <mergeCell ref="C57:F57"/>
    <mergeCell ref="J57:N57"/>
    <mergeCell ref="C55:D55"/>
    <mergeCell ref="E55:F55"/>
    <mergeCell ref="C53:D53"/>
    <mergeCell ref="E53:F53"/>
    <mergeCell ref="J53:K53"/>
    <mergeCell ref="M53:N53"/>
    <mergeCell ref="C54:D54"/>
    <mergeCell ref="E54:F54"/>
    <mergeCell ref="J54:K54"/>
    <mergeCell ref="M54:N54"/>
    <mergeCell ref="C48:F48"/>
    <mergeCell ref="J48:N48"/>
    <mergeCell ref="C49:F49"/>
    <mergeCell ref="J49:N49"/>
    <mergeCell ref="C47:D47"/>
    <mergeCell ref="E47:F47"/>
    <mergeCell ref="C45:D45"/>
    <mergeCell ref="E45:F45"/>
    <mergeCell ref="J45:K45"/>
    <mergeCell ref="M45:N45"/>
    <mergeCell ref="C46:D46"/>
    <mergeCell ref="E46:F46"/>
    <mergeCell ref="J46:K46"/>
    <mergeCell ref="M46:N46"/>
    <mergeCell ref="M7:O7"/>
    <mergeCell ref="C7:D7"/>
    <mergeCell ref="E7:G7"/>
    <mergeCell ref="J7:L7"/>
    <mergeCell ref="C5:E5"/>
  </mergeCells>
  <phoneticPr fontId="1"/>
  <conditionalFormatting sqref="E9:E39">
    <cfRule type="expression" dxfId="44" priority="2">
      <formula>TEXT(E9,"aaa")="土"</formula>
    </cfRule>
  </conditionalFormatting>
  <conditionalFormatting sqref="E9:E39">
    <cfRule type="expression" dxfId="43" priority="1">
      <formula>TEXT(E9,"aaa")="日"</formula>
    </cfRule>
  </conditionalFormatting>
  <conditionalFormatting sqref="E9:E39">
    <cfRule type="expression" dxfId="42" priority="3">
      <formula>COUNTIF($T$9:$T$125,#REF!)</formula>
    </cfRule>
  </conditionalFormatting>
  <dataValidations count="1">
    <dataValidation type="list" allowBlank="1" showInputMessage="1" showErrorMessage="1" sqref="D9:D39 F9:F39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8" orientation="portrait" r:id="rId1"/>
  <headerFooter>
    <oddFooter xml:space="preserve">&amp;C&amp;"Century,標準" </oddFooter>
  </headerFooter>
  <colBreaks count="1" manualBreakCount="1">
    <brk id="1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  <pageSetUpPr fitToPage="1"/>
  </sheetPr>
  <dimension ref="A1:W139"/>
  <sheetViews>
    <sheetView showGridLines="0" view="pageBreakPreview" zoomScaleNormal="75" zoomScaleSheetLayoutView="100" zoomScalePageLayoutView="40" workbookViewId="0">
      <selection activeCell="N8" sqref="N8"/>
    </sheetView>
  </sheetViews>
  <sheetFormatPr defaultColWidth="9" defaultRowHeight="13.5" x14ac:dyDescent="0.3"/>
  <cols>
    <col min="1" max="1" width="1.6640625" style="1" customWidth="1"/>
    <col min="2" max="2" width="1.41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5.08203125" style="1" customWidth="1"/>
    <col min="9" max="9" width="1.4140625" style="1" customWidth="1"/>
    <col min="10" max="10" width="8.75" style="11" customWidth="1"/>
    <col min="11" max="11" width="9.08203125" style="1" customWidth="1"/>
    <col min="12" max="12" width="4.08203125" style="1" customWidth="1"/>
    <col min="13" max="13" width="10.6640625" style="1" customWidth="1"/>
    <col min="14" max="14" width="7.6640625" style="1" customWidth="1"/>
    <col min="15" max="15" width="5.4140625" style="1" customWidth="1"/>
    <col min="16" max="16" width="7.75" style="1" customWidth="1"/>
    <col min="17" max="17" width="1.1640625" style="11" customWidth="1"/>
    <col min="18" max="18" width="1.9140625" style="11" customWidth="1"/>
    <col min="19" max="19" width="0.75" style="1" customWidth="1"/>
    <col min="20" max="20" width="11.75" style="1" customWidth="1"/>
    <col min="21" max="21" width="0.6640625" style="17" customWidth="1"/>
    <col min="22" max="16384" width="9" style="1"/>
  </cols>
  <sheetData>
    <row r="1" spans="1:23" ht="22.5" customHeight="1" x14ac:dyDescent="0.3">
      <c r="A1" s="471" t="s">
        <v>87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11"/>
      <c r="T1" s="11"/>
      <c r="U1" s="1"/>
      <c r="W1" s="17"/>
    </row>
    <row r="2" spans="1:23" ht="20" customHeight="1" x14ac:dyDescent="0.3">
      <c r="C2" s="110" t="s">
        <v>60</v>
      </c>
      <c r="D2" s="6"/>
      <c r="E2" s="111"/>
      <c r="F2" s="6"/>
      <c r="J2" s="1"/>
      <c r="K2" s="111" t="s">
        <v>123</v>
      </c>
      <c r="Q2" s="1"/>
      <c r="S2" s="11"/>
      <c r="U2" s="1"/>
      <c r="V2" s="17"/>
    </row>
    <row r="3" spans="1:23" ht="26.4" customHeight="1" x14ac:dyDescent="0.3">
      <c r="C3" s="25" t="s">
        <v>30</v>
      </c>
      <c r="D3" s="25"/>
      <c r="S3" s="11"/>
    </row>
    <row r="4" spans="1:23" ht="9" customHeight="1" thickBot="1" x14ac:dyDescent="0.35">
      <c r="C4" s="25"/>
      <c r="D4" s="25"/>
      <c r="K4" s="9"/>
      <c r="L4" s="9"/>
      <c r="M4" s="11"/>
      <c r="N4" s="11"/>
      <c r="O4" s="11"/>
      <c r="P4" s="11"/>
    </row>
    <row r="5" spans="1:23" ht="24.9" customHeight="1" thickBot="1" x14ac:dyDescent="0.35">
      <c r="B5" s="271"/>
      <c r="C5" s="433" t="s">
        <v>52</v>
      </c>
      <c r="D5" s="433"/>
      <c r="E5" s="433"/>
      <c r="F5" s="274"/>
      <c r="G5" s="275"/>
      <c r="H5" s="275"/>
      <c r="I5" s="276"/>
      <c r="J5" s="10"/>
      <c r="K5" s="134" t="s">
        <v>1</v>
      </c>
      <c r="L5" s="134"/>
      <c r="M5" s="137"/>
      <c r="N5" s="137"/>
      <c r="O5" s="137"/>
      <c r="P5" s="137"/>
      <c r="Q5" s="9"/>
      <c r="R5" s="10"/>
      <c r="S5" s="2"/>
      <c r="T5" s="2"/>
      <c r="U5" s="15"/>
    </row>
    <row r="6" spans="1:23" ht="9" customHeight="1" x14ac:dyDescent="0.3">
      <c r="B6" s="145"/>
      <c r="C6" s="268" t="e">
        <f>+DATE(C5,4,1)</f>
        <v>#VALUE!</v>
      </c>
      <c r="D6" s="268"/>
      <c r="E6" s="10"/>
      <c r="F6" s="10"/>
      <c r="G6" s="10"/>
      <c r="H6" s="10"/>
      <c r="I6" s="276"/>
      <c r="J6" s="10"/>
      <c r="K6" s="24"/>
      <c r="L6" s="24"/>
      <c r="M6" s="2"/>
      <c r="N6" s="4"/>
      <c r="O6" s="4"/>
      <c r="P6" s="3"/>
      <c r="Q6" s="9"/>
      <c r="R6" s="10"/>
      <c r="S6" s="2"/>
      <c r="T6" s="2"/>
      <c r="U6" s="15"/>
    </row>
    <row r="7" spans="1:23" s="6" customFormat="1" ht="20.149999999999999" customHeight="1" x14ac:dyDescent="0.3">
      <c r="B7" s="146"/>
      <c r="C7" s="434"/>
      <c r="D7" s="434"/>
      <c r="E7" s="429">
        <f>DATE(2018,8,1)</f>
        <v>43313</v>
      </c>
      <c r="F7" s="430"/>
      <c r="G7" s="431"/>
      <c r="H7" s="261"/>
      <c r="I7" s="167"/>
      <c r="J7" s="220"/>
      <c r="K7" s="463"/>
      <c r="L7" s="463"/>
      <c r="M7" s="463"/>
      <c r="N7" s="463"/>
      <c r="O7" s="463"/>
      <c r="P7" s="463"/>
      <c r="Q7" s="220"/>
      <c r="R7" s="102"/>
      <c r="S7" s="5"/>
      <c r="T7" s="5"/>
      <c r="U7" s="23"/>
    </row>
    <row r="8" spans="1:23" s="20" customFormat="1" ht="20.149999999999999" customHeight="1" x14ac:dyDescent="0.3">
      <c r="B8" s="147"/>
      <c r="C8" s="260"/>
      <c r="D8" s="260"/>
      <c r="E8" s="222" t="s">
        <v>11</v>
      </c>
      <c r="F8" s="32" t="s">
        <v>19</v>
      </c>
      <c r="G8" s="223" t="s">
        <v>0</v>
      </c>
      <c r="H8" s="38"/>
      <c r="I8" s="226"/>
      <c r="J8" s="230"/>
      <c r="K8" s="220"/>
      <c r="L8" s="220"/>
      <c r="M8" s="220"/>
      <c r="N8" s="220"/>
      <c r="O8" s="220"/>
      <c r="P8" s="220"/>
      <c r="Q8" s="220"/>
      <c r="R8" s="102"/>
      <c r="S8" s="21"/>
      <c r="T8" s="21"/>
      <c r="U8" s="22"/>
    </row>
    <row r="9" spans="1:23" s="8" customFormat="1" ht="16" customHeight="1" x14ac:dyDescent="0.3">
      <c r="B9" s="149"/>
      <c r="C9" s="260"/>
      <c r="D9" s="231"/>
      <c r="E9" s="354">
        <f>E7</f>
        <v>43313</v>
      </c>
      <c r="F9" s="394"/>
      <c r="G9" s="355"/>
      <c r="H9" s="263"/>
      <c r="I9" s="169"/>
      <c r="J9" s="39"/>
      <c r="K9" s="12"/>
      <c r="L9" s="12"/>
      <c r="M9" s="29"/>
      <c r="N9" s="12"/>
      <c r="O9" s="12"/>
      <c r="P9" s="29"/>
      <c r="Q9" s="29"/>
      <c r="R9" s="37"/>
      <c r="S9" s="7"/>
      <c r="T9" s="7"/>
      <c r="U9" s="16">
        <v>42370</v>
      </c>
    </row>
    <row r="10" spans="1:23" s="8" customFormat="1" ht="16" customHeight="1" x14ac:dyDescent="0.3">
      <c r="B10" s="149"/>
      <c r="C10" s="260"/>
      <c r="D10" s="231"/>
      <c r="E10" s="235">
        <f>E9+1</f>
        <v>43314</v>
      </c>
      <c r="F10" s="312"/>
      <c r="G10" s="225"/>
      <c r="H10" s="263"/>
      <c r="I10" s="169"/>
      <c r="J10" s="39"/>
      <c r="K10" s="12"/>
      <c r="L10" s="12"/>
      <c r="M10" s="29"/>
      <c r="N10" s="12"/>
      <c r="O10" s="12"/>
      <c r="P10" s="29"/>
      <c r="Q10" s="29"/>
      <c r="R10" s="37"/>
      <c r="S10" s="7"/>
      <c r="T10" s="7"/>
      <c r="U10" s="16">
        <v>42380</v>
      </c>
    </row>
    <row r="11" spans="1:23" s="8" customFormat="1" ht="16" customHeight="1" x14ac:dyDescent="0.3">
      <c r="B11" s="149"/>
      <c r="C11" s="260"/>
      <c r="D11" s="231"/>
      <c r="E11" s="235">
        <f t="shared" ref="E11:E36" si="0">E10+1</f>
        <v>43315</v>
      </c>
      <c r="F11" s="312"/>
      <c r="G11" s="225"/>
      <c r="H11" s="263"/>
      <c r="I11" s="169"/>
      <c r="J11" s="39"/>
      <c r="K11" s="12"/>
      <c r="L11" s="12"/>
      <c r="M11" s="29"/>
      <c r="N11" s="12"/>
      <c r="O11" s="12"/>
      <c r="P11" s="29"/>
      <c r="Q11" s="29"/>
      <c r="R11" s="37"/>
      <c r="S11" s="7"/>
      <c r="T11" s="7"/>
      <c r="U11" s="16">
        <v>42411</v>
      </c>
    </row>
    <row r="12" spans="1:23" s="8" customFormat="1" ht="16" customHeight="1" x14ac:dyDescent="0.3">
      <c r="B12" s="149"/>
      <c r="C12" s="260"/>
      <c r="D12" s="231"/>
      <c r="E12" s="235">
        <f>E11+1</f>
        <v>43316</v>
      </c>
      <c r="F12" s="312"/>
      <c r="G12" s="225"/>
      <c r="H12" s="263"/>
      <c r="I12" s="169"/>
      <c r="J12" s="39"/>
      <c r="K12" s="12"/>
      <c r="L12" s="12"/>
      <c r="M12" s="29"/>
      <c r="N12" s="12"/>
      <c r="O12" s="12"/>
      <c r="P12" s="29"/>
      <c r="Q12" s="29"/>
      <c r="R12" s="37"/>
      <c r="S12" s="7"/>
      <c r="T12" s="7"/>
      <c r="U12" s="16">
        <v>42449</v>
      </c>
    </row>
    <row r="13" spans="1:23" s="8" customFormat="1" ht="16" customHeight="1" x14ac:dyDescent="0.3">
      <c r="B13" s="149"/>
      <c r="C13" s="260"/>
      <c r="D13" s="231"/>
      <c r="E13" s="235">
        <f t="shared" si="0"/>
        <v>43317</v>
      </c>
      <c r="F13" s="312"/>
      <c r="G13" s="225"/>
      <c r="H13" s="263"/>
      <c r="I13" s="169"/>
      <c r="J13" s="39"/>
      <c r="K13" s="12"/>
      <c r="L13" s="12"/>
      <c r="M13" s="29"/>
      <c r="N13" s="12"/>
      <c r="O13" s="12"/>
      <c r="P13" s="29"/>
      <c r="Q13" s="29"/>
      <c r="R13" s="37"/>
      <c r="S13" s="7"/>
      <c r="T13" s="7"/>
      <c r="U13" s="16">
        <v>42450</v>
      </c>
    </row>
    <row r="14" spans="1:23" s="8" customFormat="1" ht="16" customHeight="1" thickBot="1" x14ac:dyDescent="0.35">
      <c r="B14" s="149"/>
      <c r="C14" s="260"/>
      <c r="D14" s="231"/>
      <c r="E14" s="377">
        <f t="shared" si="0"/>
        <v>43318</v>
      </c>
      <c r="F14" s="395"/>
      <c r="G14" s="373"/>
      <c r="H14" s="263"/>
      <c r="I14" s="169"/>
      <c r="J14" s="39"/>
      <c r="K14" s="12"/>
      <c r="L14" s="12"/>
      <c r="M14" s="29"/>
      <c r="N14" s="12"/>
      <c r="O14" s="12"/>
      <c r="P14" s="29"/>
      <c r="Q14" s="29"/>
      <c r="R14" s="37"/>
      <c r="S14" s="7"/>
      <c r="T14" s="7"/>
      <c r="U14" s="16">
        <v>42489</v>
      </c>
    </row>
    <row r="15" spans="1:23" s="8" customFormat="1" ht="16" customHeight="1" thickTop="1" x14ac:dyDescent="0.3">
      <c r="B15" s="149"/>
      <c r="C15" s="260"/>
      <c r="D15" s="231"/>
      <c r="E15" s="365">
        <f t="shared" si="0"/>
        <v>43319</v>
      </c>
      <c r="F15" s="376"/>
      <c r="G15" s="366"/>
      <c r="H15" s="263"/>
      <c r="I15" s="169"/>
      <c r="J15" s="39"/>
      <c r="K15" s="12"/>
      <c r="L15" s="12"/>
      <c r="M15" s="29"/>
      <c r="N15" s="12"/>
      <c r="O15" s="12"/>
      <c r="P15" s="29"/>
      <c r="Q15" s="29"/>
      <c r="R15" s="37"/>
      <c r="S15" s="7"/>
      <c r="T15" s="7"/>
      <c r="U15" s="16">
        <v>42493</v>
      </c>
    </row>
    <row r="16" spans="1:23" s="8" customFormat="1" ht="16" customHeight="1" x14ac:dyDescent="0.3">
      <c r="B16" s="149"/>
      <c r="C16" s="260"/>
      <c r="D16" s="231"/>
      <c r="E16" s="242">
        <f t="shared" si="0"/>
        <v>43320</v>
      </c>
      <c r="F16" s="130"/>
      <c r="G16" s="211"/>
      <c r="H16" s="263"/>
      <c r="I16" s="169"/>
      <c r="J16" s="39"/>
      <c r="K16" s="12"/>
      <c r="L16" s="12"/>
      <c r="M16" s="29"/>
      <c r="N16" s="12"/>
      <c r="O16" s="12"/>
      <c r="P16" s="29"/>
      <c r="Q16" s="29"/>
      <c r="R16" s="37"/>
      <c r="S16" s="7"/>
      <c r="T16" s="7"/>
      <c r="U16" s="16">
        <v>42494</v>
      </c>
    </row>
    <row r="17" spans="2:21" s="8" customFormat="1" ht="16" customHeight="1" x14ac:dyDescent="0.3">
      <c r="B17" s="149"/>
      <c r="C17" s="260"/>
      <c r="D17" s="231"/>
      <c r="E17" s="242">
        <f t="shared" si="0"/>
        <v>43321</v>
      </c>
      <c r="F17" s="130"/>
      <c r="G17" s="211"/>
      <c r="H17" s="263"/>
      <c r="I17" s="169"/>
      <c r="J17" s="39"/>
      <c r="K17" s="12"/>
      <c r="L17" s="12"/>
      <c r="M17" s="29"/>
      <c r="N17" s="12"/>
      <c r="O17" s="12"/>
      <c r="P17" s="29"/>
      <c r="Q17" s="29"/>
      <c r="R17" s="37"/>
      <c r="S17" s="7"/>
      <c r="T17" s="7"/>
      <c r="U17" s="16">
        <v>42495</v>
      </c>
    </row>
    <row r="18" spans="2:21" s="8" customFormat="1" ht="16" customHeight="1" x14ac:dyDescent="0.3">
      <c r="B18" s="149"/>
      <c r="C18" s="260"/>
      <c r="D18" s="231"/>
      <c r="E18" s="242">
        <f t="shared" si="0"/>
        <v>43322</v>
      </c>
      <c r="F18" s="130"/>
      <c r="G18" s="211"/>
      <c r="H18" s="263"/>
      <c r="I18" s="169"/>
      <c r="J18" s="39"/>
      <c r="K18" s="12"/>
      <c r="L18" s="12"/>
      <c r="M18" s="29"/>
      <c r="N18" s="12"/>
      <c r="O18" s="12"/>
      <c r="P18" s="29"/>
      <c r="Q18" s="29"/>
      <c r="R18" s="37"/>
      <c r="S18" s="7"/>
      <c r="T18" s="7"/>
      <c r="U18" s="16">
        <v>42569</v>
      </c>
    </row>
    <row r="19" spans="2:21" s="8" customFormat="1" ht="16" customHeight="1" x14ac:dyDescent="0.3">
      <c r="B19" s="149"/>
      <c r="C19" s="260"/>
      <c r="D19" s="231"/>
      <c r="E19" s="321">
        <f t="shared" si="0"/>
        <v>43323</v>
      </c>
      <c r="F19" s="244"/>
      <c r="G19" s="301"/>
      <c r="H19" s="263"/>
      <c r="I19" s="169"/>
      <c r="J19" s="39"/>
      <c r="K19" s="12"/>
      <c r="L19" s="12"/>
      <c r="M19" s="29"/>
      <c r="N19" s="12"/>
      <c r="O19" s="12"/>
      <c r="P19" s="29"/>
      <c r="Q19" s="29"/>
      <c r="R19" s="37"/>
      <c r="S19" s="7"/>
      <c r="T19" s="7"/>
      <c r="U19" s="16">
        <v>42632</v>
      </c>
    </row>
    <row r="20" spans="2:21" s="8" customFormat="1" ht="16" customHeight="1" x14ac:dyDescent="0.3">
      <c r="B20" s="149"/>
      <c r="C20" s="260"/>
      <c r="D20" s="231"/>
      <c r="E20" s="309">
        <f t="shared" si="0"/>
        <v>43324</v>
      </c>
      <c r="F20" s="322"/>
      <c r="G20" s="306"/>
      <c r="H20" s="263"/>
      <c r="I20" s="169"/>
      <c r="J20" s="39"/>
      <c r="K20" s="12"/>
      <c r="L20" s="12"/>
      <c r="M20" s="29"/>
      <c r="N20" s="12"/>
      <c r="O20" s="12"/>
      <c r="P20" s="29"/>
      <c r="Q20" s="29"/>
      <c r="R20" s="37"/>
      <c r="S20" s="7"/>
      <c r="T20" s="7"/>
      <c r="U20" s="16">
        <v>42635</v>
      </c>
    </row>
    <row r="21" spans="2:21" s="8" customFormat="1" ht="16" customHeight="1" x14ac:dyDescent="0.3">
      <c r="B21" s="149"/>
      <c r="C21" s="260"/>
      <c r="D21" s="231"/>
      <c r="E21" s="242">
        <f t="shared" si="0"/>
        <v>43325</v>
      </c>
      <c r="F21" s="316"/>
      <c r="G21" s="211"/>
      <c r="H21" s="263"/>
      <c r="I21" s="169"/>
      <c r="J21" s="39"/>
      <c r="K21" s="12"/>
      <c r="L21" s="12"/>
      <c r="M21" s="29"/>
      <c r="N21" s="12"/>
      <c r="O21" s="12"/>
      <c r="P21" s="29"/>
      <c r="Q21" s="29"/>
      <c r="R21" s="37"/>
      <c r="S21" s="7"/>
      <c r="T21" s="7"/>
      <c r="U21" s="16">
        <v>42653</v>
      </c>
    </row>
    <row r="22" spans="2:21" s="8" customFormat="1" ht="16" customHeight="1" x14ac:dyDescent="0.3">
      <c r="B22" s="149"/>
      <c r="C22" s="260"/>
      <c r="D22" s="231"/>
      <c r="E22" s="321">
        <f t="shared" si="0"/>
        <v>43326</v>
      </c>
      <c r="F22" s="378"/>
      <c r="G22" s="301"/>
      <c r="H22" s="263"/>
      <c r="I22" s="169"/>
      <c r="J22" s="39"/>
      <c r="K22" s="12"/>
      <c r="L22" s="12"/>
      <c r="M22" s="29"/>
      <c r="N22" s="12"/>
      <c r="O22" s="12"/>
      <c r="P22" s="29"/>
      <c r="Q22" s="29"/>
      <c r="R22" s="37"/>
      <c r="S22" s="7"/>
      <c r="T22" s="7"/>
      <c r="U22" s="16">
        <v>42677</v>
      </c>
    </row>
    <row r="23" spans="2:21" s="8" customFormat="1" ht="16" customHeight="1" x14ac:dyDescent="0.3">
      <c r="B23" s="149"/>
      <c r="C23" s="260"/>
      <c r="D23" s="231"/>
      <c r="E23" s="309">
        <f t="shared" si="0"/>
        <v>43327</v>
      </c>
      <c r="F23" s="322"/>
      <c r="G23" s="306"/>
      <c r="H23" s="263"/>
      <c r="I23" s="169"/>
      <c r="J23" s="39"/>
      <c r="K23" s="12"/>
      <c r="L23" s="12"/>
      <c r="M23" s="29"/>
      <c r="N23" s="12"/>
      <c r="O23" s="12"/>
      <c r="P23" s="29"/>
      <c r="Q23" s="29"/>
      <c r="R23" s="37"/>
      <c r="S23" s="7"/>
      <c r="T23" s="7"/>
      <c r="U23" s="16">
        <v>42697</v>
      </c>
    </row>
    <row r="24" spans="2:21" s="8" customFormat="1" ht="16" customHeight="1" x14ac:dyDescent="0.3">
      <c r="B24" s="149"/>
      <c r="C24" s="260"/>
      <c r="D24" s="231"/>
      <c r="E24" s="242">
        <f t="shared" si="0"/>
        <v>43328</v>
      </c>
      <c r="F24" s="316"/>
      <c r="G24" s="211"/>
      <c r="H24" s="263"/>
      <c r="I24" s="169"/>
      <c r="J24" s="39"/>
      <c r="K24" s="12"/>
      <c r="L24" s="12"/>
      <c r="M24" s="29"/>
      <c r="N24" s="12"/>
      <c r="O24" s="12"/>
      <c r="P24" s="29"/>
      <c r="Q24" s="29"/>
      <c r="R24" s="37"/>
      <c r="S24" s="7"/>
      <c r="T24" s="7"/>
      <c r="U24" s="16">
        <v>42727</v>
      </c>
    </row>
    <row r="25" spans="2:21" s="8" customFormat="1" ht="16" customHeight="1" x14ac:dyDescent="0.3">
      <c r="B25" s="149"/>
      <c r="C25" s="260"/>
      <c r="D25" s="231"/>
      <c r="E25" s="242">
        <f t="shared" si="0"/>
        <v>43329</v>
      </c>
      <c r="F25" s="316"/>
      <c r="G25" s="211"/>
      <c r="H25" s="263"/>
      <c r="I25" s="169"/>
      <c r="J25" s="39"/>
      <c r="K25" s="12"/>
      <c r="L25" s="12"/>
      <c r="M25" s="29"/>
      <c r="N25" s="12"/>
      <c r="O25" s="12"/>
      <c r="P25" s="29"/>
      <c r="Q25" s="29"/>
      <c r="R25" s="37"/>
      <c r="S25" s="7"/>
      <c r="T25" s="7"/>
      <c r="U25" s="18">
        <v>42736</v>
      </c>
    </row>
    <row r="26" spans="2:21" s="8" customFormat="1" ht="16" customHeight="1" x14ac:dyDescent="0.3">
      <c r="B26" s="149"/>
      <c r="C26" s="260"/>
      <c r="D26" s="231"/>
      <c r="E26" s="242">
        <f t="shared" si="0"/>
        <v>43330</v>
      </c>
      <c r="F26" s="316"/>
      <c r="G26" s="211"/>
      <c r="H26" s="263"/>
      <c r="I26" s="169"/>
      <c r="J26" s="39"/>
      <c r="K26" s="12"/>
      <c r="L26" s="12"/>
      <c r="M26" s="29"/>
      <c r="N26" s="12"/>
      <c r="O26" s="12"/>
      <c r="P26" s="29"/>
      <c r="Q26" s="29"/>
      <c r="R26" s="37"/>
      <c r="S26" s="7"/>
      <c r="T26" s="7"/>
      <c r="U26" s="18">
        <v>42744</v>
      </c>
    </row>
    <row r="27" spans="2:21" s="8" customFormat="1" ht="16" customHeight="1" thickBot="1" x14ac:dyDescent="0.35">
      <c r="B27" s="149"/>
      <c r="C27" s="260"/>
      <c r="D27" s="231"/>
      <c r="E27" s="243">
        <f t="shared" si="0"/>
        <v>43331</v>
      </c>
      <c r="F27" s="323"/>
      <c r="G27" s="212"/>
      <c r="H27" s="263"/>
      <c r="I27" s="169"/>
      <c r="J27" s="39"/>
      <c r="K27" s="12"/>
      <c r="L27" s="12"/>
      <c r="M27" s="29"/>
      <c r="N27" s="12"/>
      <c r="O27" s="12"/>
      <c r="P27" s="29"/>
      <c r="Q27" s="29"/>
      <c r="R27" s="37"/>
      <c r="S27" s="7"/>
      <c r="T27" s="7"/>
      <c r="U27" s="18">
        <v>42777</v>
      </c>
    </row>
    <row r="28" spans="2:21" s="8" customFormat="1" ht="16" customHeight="1" thickTop="1" x14ac:dyDescent="0.3">
      <c r="B28" s="149"/>
      <c r="C28" s="260"/>
      <c r="D28" s="231"/>
      <c r="E28" s="307">
        <f t="shared" si="0"/>
        <v>43332</v>
      </c>
      <c r="F28" s="131"/>
      <c r="G28" s="308"/>
      <c r="H28" s="263"/>
      <c r="I28" s="169"/>
      <c r="J28" s="39"/>
      <c r="K28" s="12"/>
      <c r="L28" s="12"/>
      <c r="M28" s="29"/>
      <c r="N28" s="12"/>
      <c r="O28" s="12"/>
      <c r="P28" s="29"/>
      <c r="Q28" s="29"/>
      <c r="R28" s="37"/>
      <c r="S28" s="7"/>
      <c r="T28" s="7"/>
      <c r="U28" s="18">
        <v>42814</v>
      </c>
    </row>
    <row r="29" spans="2:21" s="8" customFormat="1" ht="16" customHeight="1" x14ac:dyDescent="0.3">
      <c r="B29" s="149"/>
      <c r="C29" s="260"/>
      <c r="D29" s="231"/>
      <c r="E29" s="235">
        <f t="shared" si="0"/>
        <v>43333</v>
      </c>
      <c r="F29" s="132"/>
      <c r="G29" s="225"/>
      <c r="H29" s="263"/>
      <c r="I29" s="169"/>
      <c r="J29" s="39"/>
      <c r="K29" s="12"/>
      <c r="L29" s="12"/>
      <c r="M29" s="29"/>
      <c r="N29" s="12"/>
      <c r="O29" s="12"/>
      <c r="P29" s="29"/>
      <c r="Q29" s="29"/>
      <c r="R29" s="37"/>
      <c r="S29" s="7"/>
      <c r="T29" s="7"/>
      <c r="U29" s="18">
        <v>42854</v>
      </c>
    </row>
    <row r="30" spans="2:21" s="8" customFormat="1" ht="16" customHeight="1" x14ac:dyDescent="0.3">
      <c r="B30" s="149"/>
      <c r="C30" s="260"/>
      <c r="D30" s="231"/>
      <c r="E30" s="235">
        <f t="shared" si="0"/>
        <v>43334</v>
      </c>
      <c r="F30" s="132"/>
      <c r="G30" s="225"/>
      <c r="H30" s="263"/>
      <c r="I30" s="169"/>
      <c r="J30" s="39"/>
      <c r="K30" s="12"/>
      <c r="L30" s="12"/>
      <c r="M30" s="29"/>
      <c r="N30" s="12"/>
      <c r="O30" s="12"/>
      <c r="P30" s="29"/>
      <c r="Q30" s="29"/>
      <c r="R30" s="37"/>
      <c r="S30" s="7"/>
      <c r="T30" s="7"/>
      <c r="U30" s="18">
        <v>42858</v>
      </c>
    </row>
    <row r="31" spans="2:21" s="8" customFormat="1" ht="16" customHeight="1" x14ac:dyDescent="0.3">
      <c r="B31" s="149"/>
      <c r="C31" s="260"/>
      <c r="D31" s="231"/>
      <c r="E31" s="235">
        <f t="shared" si="0"/>
        <v>43335</v>
      </c>
      <c r="F31" s="132"/>
      <c r="G31" s="225"/>
      <c r="H31" s="263"/>
      <c r="I31" s="169"/>
      <c r="J31" s="39"/>
      <c r="K31" s="12"/>
      <c r="L31" s="12"/>
      <c r="M31" s="29"/>
      <c r="N31" s="12"/>
      <c r="O31" s="12"/>
      <c r="P31" s="29"/>
      <c r="Q31" s="29"/>
      <c r="R31" s="37"/>
      <c r="S31" s="7"/>
      <c r="T31" s="7"/>
      <c r="U31" s="18">
        <v>42859</v>
      </c>
    </row>
    <row r="32" spans="2:21" s="8" customFormat="1" ht="16" customHeight="1" x14ac:dyDescent="0.3">
      <c r="B32" s="149"/>
      <c r="C32" s="260"/>
      <c r="D32" s="231"/>
      <c r="E32" s="235">
        <f t="shared" si="0"/>
        <v>43336</v>
      </c>
      <c r="F32" s="132"/>
      <c r="G32" s="225"/>
      <c r="H32" s="263"/>
      <c r="I32" s="169"/>
      <c r="J32" s="39"/>
      <c r="K32" s="12"/>
      <c r="L32" s="12"/>
      <c r="M32" s="29"/>
      <c r="N32" s="12"/>
      <c r="O32" s="12"/>
      <c r="P32" s="29"/>
      <c r="Q32" s="29"/>
      <c r="R32" s="37"/>
      <c r="S32" s="7"/>
      <c r="T32" s="7"/>
      <c r="U32" s="18">
        <v>42860</v>
      </c>
    </row>
    <row r="33" spans="1:21" s="8" customFormat="1" ht="16" customHeight="1" x14ac:dyDescent="0.3">
      <c r="B33" s="149"/>
      <c r="C33" s="260"/>
      <c r="D33" s="231"/>
      <c r="E33" s="235">
        <f t="shared" si="0"/>
        <v>43337</v>
      </c>
      <c r="F33" s="132"/>
      <c r="G33" s="225"/>
      <c r="H33" s="263"/>
      <c r="I33" s="169"/>
      <c r="J33" s="39"/>
      <c r="K33" s="12"/>
      <c r="L33" s="12"/>
      <c r="M33" s="29"/>
      <c r="N33" s="12"/>
      <c r="O33" s="12"/>
      <c r="P33" s="29"/>
      <c r="Q33" s="29"/>
      <c r="R33" s="37"/>
      <c r="S33" s="7"/>
      <c r="T33" s="7"/>
      <c r="U33" s="18">
        <v>42933</v>
      </c>
    </row>
    <row r="34" spans="1:21" s="8" customFormat="1" ht="16" customHeight="1" x14ac:dyDescent="0.3">
      <c r="B34" s="149"/>
      <c r="C34" s="260"/>
      <c r="D34" s="231"/>
      <c r="E34" s="235">
        <f t="shared" si="0"/>
        <v>43338</v>
      </c>
      <c r="F34" s="132"/>
      <c r="G34" s="225"/>
      <c r="H34" s="263"/>
      <c r="I34" s="169"/>
      <c r="J34" s="39"/>
      <c r="K34" s="12"/>
      <c r="L34" s="12"/>
      <c r="M34" s="29"/>
      <c r="N34" s="12"/>
      <c r="O34" s="12"/>
      <c r="P34" s="29"/>
      <c r="Q34" s="29"/>
      <c r="R34" s="37"/>
      <c r="S34" s="7"/>
      <c r="T34" s="7"/>
      <c r="U34" s="18">
        <v>42958</v>
      </c>
    </row>
    <row r="35" spans="1:21" s="8" customFormat="1" ht="16" customHeight="1" x14ac:dyDescent="0.3">
      <c r="B35" s="149"/>
      <c r="C35" s="260"/>
      <c r="D35" s="231"/>
      <c r="E35" s="235">
        <f t="shared" si="0"/>
        <v>43339</v>
      </c>
      <c r="F35" s="132"/>
      <c r="G35" s="225"/>
      <c r="H35" s="263"/>
      <c r="I35" s="169"/>
      <c r="J35" s="39"/>
      <c r="K35" s="12"/>
      <c r="L35" s="12"/>
      <c r="M35" s="29"/>
      <c r="N35" s="12"/>
      <c r="O35" s="12"/>
      <c r="P35" s="29"/>
      <c r="Q35" s="29"/>
      <c r="R35" s="37"/>
      <c r="S35" s="7"/>
      <c r="T35" s="7"/>
      <c r="U35" s="18">
        <v>42996</v>
      </c>
    </row>
    <row r="36" spans="1:21" s="8" customFormat="1" ht="16" customHeight="1" x14ac:dyDescent="0.3">
      <c r="B36" s="149"/>
      <c r="C36" s="260"/>
      <c r="D36" s="231"/>
      <c r="E36" s="235">
        <f t="shared" si="0"/>
        <v>43340</v>
      </c>
      <c r="F36" s="133"/>
      <c r="G36" s="225"/>
      <c r="H36" s="263"/>
      <c r="I36" s="169"/>
      <c r="J36" s="39"/>
      <c r="K36" s="12"/>
      <c r="L36" s="12"/>
      <c r="M36" s="29"/>
      <c r="N36" s="12"/>
      <c r="O36" s="12"/>
      <c r="P36" s="29"/>
      <c r="Q36" s="29"/>
      <c r="R36" s="37"/>
      <c r="S36" s="7"/>
      <c r="T36" s="7"/>
      <c r="U36" s="18">
        <v>43001</v>
      </c>
    </row>
    <row r="37" spans="1:21" s="8" customFormat="1" ht="16" customHeight="1" x14ac:dyDescent="0.3">
      <c r="B37" s="149"/>
      <c r="C37" s="260"/>
      <c r="D37" s="231"/>
      <c r="E37" s="235">
        <f>IF(E36="","",IF(DAY(E36+1)=1,"",E36+1))</f>
        <v>43341</v>
      </c>
      <c r="F37" s="133"/>
      <c r="G37" s="225"/>
      <c r="H37" s="263"/>
      <c r="I37" s="169"/>
      <c r="J37" s="39"/>
      <c r="K37" s="12"/>
      <c r="L37" s="12"/>
      <c r="M37" s="29"/>
      <c r="N37" s="12"/>
      <c r="O37" s="12"/>
      <c r="P37" s="29"/>
      <c r="Q37" s="29"/>
      <c r="R37" s="37"/>
      <c r="S37" s="7"/>
      <c r="T37" s="7"/>
      <c r="U37" s="18">
        <v>43017</v>
      </c>
    </row>
    <row r="38" spans="1:21" s="8" customFormat="1" ht="16" customHeight="1" x14ac:dyDescent="0.3">
      <c r="B38" s="149"/>
      <c r="C38" s="367"/>
      <c r="D38" s="231"/>
      <c r="E38" s="235">
        <f t="shared" ref="E38:E39" si="1">IF(E37="","",IF(DAY(E37+1)=1,"",E37+1))</f>
        <v>43342</v>
      </c>
      <c r="F38" s="133"/>
      <c r="G38" s="225"/>
      <c r="H38" s="263"/>
      <c r="I38" s="169"/>
      <c r="J38" s="39"/>
      <c r="K38" s="12"/>
      <c r="L38" s="12"/>
      <c r="M38" s="29"/>
      <c r="N38" s="12"/>
      <c r="O38" s="12"/>
      <c r="P38" s="29"/>
      <c r="Q38" s="29"/>
      <c r="R38" s="37"/>
      <c r="S38" s="7"/>
      <c r="T38" s="7"/>
      <c r="U38" s="18"/>
    </row>
    <row r="39" spans="1:21" s="8" customFormat="1" ht="16" customHeight="1" x14ac:dyDescent="0.3">
      <c r="B39" s="149"/>
      <c r="C39" s="260"/>
      <c r="D39" s="231"/>
      <c r="E39" s="235">
        <f t="shared" si="1"/>
        <v>43343</v>
      </c>
      <c r="F39" s="133"/>
      <c r="G39" s="225"/>
      <c r="H39" s="263"/>
      <c r="I39" s="169"/>
      <c r="J39" s="39"/>
      <c r="K39" s="12"/>
      <c r="L39" s="12"/>
      <c r="M39" s="29"/>
      <c r="N39" s="12"/>
      <c r="O39" s="12"/>
      <c r="P39" s="29"/>
      <c r="Q39" s="29"/>
      <c r="R39" s="37"/>
      <c r="S39" s="7"/>
      <c r="T39" s="7"/>
      <c r="U39" s="18">
        <v>43042</v>
      </c>
    </row>
    <row r="40" spans="1:21" s="28" customFormat="1" ht="16" customHeight="1" thickBot="1" x14ac:dyDescent="0.35">
      <c r="B40" s="295"/>
      <c r="C40" s="296"/>
      <c r="D40" s="296"/>
      <c r="E40" s="296"/>
      <c r="F40" s="296"/>
      <c r="G40" s="297"/>
      <c r="H40" s="298"/>
      <c r="I40" s="173"/>
      <c r="J40" s="29"/>
      <c r="K40" s="12"/>
      <c r="L40" s="12"/>
      <c r="M40" s="29"/>
      <c r="N40" s="12"/>
      <c r="O40" s="12"/>
      <c r="P40" s="29"/>
      <c r="Q40" s="29"/>
      <c r="R40" s="37"/>
      <c r="S40" s="30"/>
      <c r="T40" s="30"/>
      <c r="U40" s="31"/>
    </row>
    <row r="41" spans="1:21" s="28" customFormat="1" ht="14" thickTop="1" x14ac:dyDescent="0.3">
      <c r="A41" s="129"/>
      <c r="B41" s="155"/>
      <c r="C41" s="182" t="s">
        <v>27</v>
      </c>
      <c r="D41" s="12"/>
      <c r="E41" s="12"/>
      <c r="F41" s="12"/>
      <c r="G41" s="29"/>
      <c r="H41" s="156"/>
      <c r="I41" s="29"/>
      <c r="J41" s="29"/>
      <c r="K41" s="182"/>
      <c r="L41" s="12"/>
      <c r="M41" s="12"/>
      <c r="N41" s="12"/>
      <c r="O41" s="29"/>
      <c r="P41" s="29"/>
      <c r="Q41" s="37"/>
      <c r="R41" s="30"/>
      <c r="S41" s="30"/>
      <c r="T41" s="31"/>
    </row>
    <row r="42" spans="1:21" ht="8.5" customHeight="1" x14ac:dyDescent="0.3">
      <c r="B42" s="193"/>
      <c r="H42" s="194"/>
      <c r="P42" s="11"/>
      <c r="R42" s="1"/>
      <c r="T42" s="18"/>
      <c r="U42" s="1"/>
    </row>
    <row r="43" spans="1:21" s="8" customFormat="1" ht="16" customHeight="1" x14ac:dyDescent="0.3">
      <c r="B43" s="149"/>
      <c r="C43" s="12" t="s">
        <v>4</v>
      </c>
      <c r="D43" s="12"/>
      <c r="E43" s="12"/>
      <c r="F43" s="12"/>
      <c r="G43" s="29"/>
      <c r="H43" s="29"/>
      <c r="I43" s="173"/>
      <c r="J43" s="29"/>
      <c r="K43" s="12"/>
      <c r="L43" s="12"/>
      <c r="M43" s="29"/>
      <c r="N43" s="12"/>
      <c r="O43" s="12"/>
      <c r="P43" s="29"/>
      <c r="Q43" s="29"/>
      <c r="R43" s="37"/>
      <c r="S43" s="7"/>
      <c r="T43" s="7"/>
      <c r="U43" s="18"/>
    </row>
    <row r="44" spans="1:21" ht="16" customHeight="1" thickBot="1" x14ac:dyDescent="0.35">
      <c r="B44" s="145"/>
      <c r="C44" s="11" t="s">
        <v>109</v>
      </c>
      <c r="D44" s="11"/>
      <c r="E44" s="11"/>
      <c r="F44" s="11"/>
      <c r="G44" s="26"/>
      <c r="H44" s="26"/>
      <c r="I44" s="171"/>
      <c r="J44" s="26"/>
      <c r="K44" s="103"/>
      <c r="L44" s="103"/>
      <c r="M44" s="104"/>
      <c r="N44" s="105"/>
      <c r="O44" s="105"/>
      <c r="P44" s="106"/>
      <c r="Q44" s="106"/>
      <c r="R44" s="103"/>
      <c r="U44" s="18">
        <v>43092</v>
      </c>
    </row>
    <row r="45" spans="1:21" s="8" customFormat="1" ht="16" customHeight="1" thickBot="1" x14ac:dyDescent="0.35">
      <c r="B45" s="149"/>
      <c r="C45" s="464"/>
      <c r="D45" s="464"/>
      <c r="E45" s="454" t="s">
        <v>48</v>
      </c>
      <c r="F45" s="455"/>
      <c r="G45" s="250">
        <f>SUM(G9:G39)</f>
        <v>0</v>
      </c>
      <c r="H45" s="264"/>
      <c r="I45" s="277"/>
      <c r="J45" s="29"/>
      <c r="K45" s="426"/>
      <c r="L45" s="426"/>
      <c r="M45" s="61"/>
      <c r="N45" s="426"/>
      <c r="O45" s="426"/>
      <c r="P45" s="61"/>
      <c r="Q45" s="29"/>
      <c r="R45" s="37"/>
      <c r="S45" s="7"/>
      <c r="T45" s="7"/>
      <c r="U45" s="18"/>
    </row>
    <row r="46" spans="1:21" s="8" customFormat="1" ht="16" customHeight="1" x14ac:dyDescent="0.3">
      <c r="B46" s="149"/>
      <c r="C46" s="439"/>
      <c r="D46" s="439"/>
      <c r="E46" s="418" t="s">
        <v>3</v>
      </c>
      <c r="F46" s="419"/>
      <c r="G46" s="183">
        <f>31-G47</f>
        <v>31</v>
      </c>
      <c r="H46" s="61"/>
      <c r="I46" s="277"/>
      <c r="J46" s="29"/>
      <c r="K46" s="426"/>
      <c r="L46" s="426"/>
      <c r="M46" s="61"/>
      <c r="N46" s="426"/>
      <c r="O46" s="426"/>
      <c r="P46" s="61"/>
      <c r="Q46" s="29"/>
      <c r="R46" s="37"/>
      <c r="S46" s="7"/>
      <c r="T46" s="7"/>
      <c r="U46" s="18"/>
    </row>
    <row r="47" spans="1:21" s="28" customFormat="1" ht="16" customHeight="1" x14ac:dyDescent="0.3">
      <c r="B47" s="155"/>
      <c r="C47" s="439"/>
      <c r="D47" s="439"/>
      <c r="E47" s="418" t="s">
        <v>32</v>
      </c>
      <c r="F47" s="419"/>
      <c r="G47" s="40">
        <f>COUNTIF(F9:F39,"○")</f>
        <v>0</v>
      </c>
      <c r="H47" s="61"/>
      <c r="I47" s="173"/>
      <c r="J47" s="29"/>
      <c r="K47" s="12"/>
      <c r="L47" s="12"/>
      <c r="M47" s="29"/>
      <c r="N47" s="12"/>
      <c r="O47" s="12"/>
      <c r="P47" s="29"/>
      <c r="Q47" s="29"/>
      <c r="R47" s="37"/>
      <c r="S47" s="30"/>
      <c r="T47" s="30"/>
      <c r="U47" s="31"/>
    </row>
    <row r="48" spans="1:21" ht="16" customHeight="1" x14ac:dyDescent="0.3">
      <c r="B48" s="145"/>
      <c r="C48" s="468" t="s">
        <v>49</v>
      </c>
      <c r="D48" s="469"/>
      <c r="E48" s="469"/>
      <c r="F48" s="470"/>
      <c r="G48" s="255">
        <f>ROUNDUP(G45/G46,0)</f>
        <v>0</v>
      </c>
      <c r="H48" s="290" t="s">
        <v>56</v>
      </c>
      <c r="I48" s="169"/>
      <c r="K48" s="467"/>
      <c r="L48" s="467"/>
      <c r="M48" s="467"/>
      <c r="N48" s="467"/>
      <c r="O48" s="467"/>
      <c r="P48" s="29"/>
      <c r="Q48" s="103"/>
      <c r="R48" s="103"/>
      <c r="U48" s="18">
        <v>43142</v>
      </c>
    </row>
    <row r="49" spans="2:21" ht="16" customHeight="1" thickBot="1" x14ac:dyDescent="0.35">
      <c r="B49" s="237"/>
      <c r="C49" s="42"/>
      <c r="D49" s="42"/>
      <c r="E49" s="42"/>
      <c r="F49" s="42"/>
      <c r="G49" s="43" t="s">
        <v>8</v>
      </c>
      <c r="H49" s="291"/>
      <c r="I49" s="278"/>
      <c r="K49" s="103"/>
      <c r="L49" s="103"/>
      <c r="M49" s="103"/>
      <c r="N49" s="103"/>
      <c r="O49" s="103"/>
      <c r="P49" s="107"/>
      <c r="Q49" s="103"/>
      <c r="R49" s="103"/>
      <c r="U49" s="18">
        <v>43143</v>
      </c>
    </row>
    <row r="50" spans="2:21" ht="16" customHeight="1" x14ac:dyDescent="0.3">
      <c r="B50" s="145"/>
      <c r="C50" s="199" t="s">
        <v>6</v>
      </c>
      <c r="D50" s="199"/>
      <c r="E50" s="11"/>
      <c r="F50" s="11"/>
      <c r="G50" s="11"/>
      <c r="H50" s="11"/>
      <c r="I50" s="145"/>
      <c r="J50" s="26"/>
      <c r="K50" s="108"/>
      <c r="L50" s="108"/>
      <c r="M50" s="103"/>
      <c r="N50" s="103"/>
      <c r="O50" s="103"/>
      <c r="P50" s="103"/>
      <c r="Q50" s="103"/>
      <c r="R50" s="103"/>
      <c r="U50" s="18"/>
    </row>
    <row r="51" spans="2:21" ht="16" customHeight="1" thickBot="1" x14ac:dyDescent="0.35">
      <c r="B51" s="145"/>
      <c r="C51" s="11" t="s">
        <v>110</v>
      </c>
      <c r="D51" s="11"/>
      <c r="E51" s="11"/>
      <c r="F51" s="11"/>
      <c r="G51" s="26"/>
      <c r="H51" s="26"/>
      <c r="I51" s="171"/>
      <c r="J51" s="29"/>
      <c r="K51" s="103"/>
      <c r="L51" s="103"/>
      <c r="M51" s="104"/>
      <c r="N51" s="105"/>
      <c r="O51" s="105"/>
      <c r="P51" s="106"/>
      <c r="Q51" s="106"/>
      <c r="R51" s="103"/>
      <c r="U51" s="18">
        <v>43092</v>
      </c>
    </row>
    <row r="52" spans="2:21" s="8" customFormat="1" ht="16" customHeight="1" thickBot="1" x14ac:dyDescent="0.35">
      <c r="B52" s="149"/>
      <c r="C52" s="464"/>
      <c r="D52" s="464"/>
      <c r="E52" s="454" t="s">
        <v>48</v>
      </c>
      <c r="F52" s="455"/>
      <c r="G52" s="250">
        <f>SUM(G15:G27)</f>
        <v>0</v>
      </c>
      <c r="H52" s="264"/>
      <c r="I52" s="277"/>
      <c r="J52" s="29"/>
      <c r="K52" s="426"/>
      <c r="L52" s="426"/>
      <c r="M52" s="61"/>
      <c r="N52" s="426"/>
      <c r="O52" s="426"/>
      <c r="P52" s="61"/>
      <c r="Q52" s="29"/>
      <c r="R52" s="37"/>
      <c r="S52" s="7"/>
      <c r="T52" s="7"/>
      <c r="U52" s="18"/>
    </row>
    <row r="53" spans="2:21" s="8" customFormat="1" ht="16" customHeight="1" x14ac:dyDescent="0.3">
      <c r="B53" s="149"/>
      <c r="C53" s="439"/>
      <c r="D53" s="439"/>
      <c r="E53" s="418" t="s">
        <v>3</v>
      </c>
      <c r="F53" s="419"/>
      <c r="G53" s="183">
        <f>13-G54</f>
        <v>13</v>
      </c>
      <c r="H53" s="61"/>
      <c r="I53" s="277"/>
      <c r="J53" s="26"/>
      <c r="K53" s="426"/>
      <c r="L53" s="426"/>
      <c r="M53" s="61"/>
      <c r="N53" s="426"/>
      <c r="O53" s="426"/>
      <c r="P53" s="61"/>
      <c r="Q53" s="29"/>
      <c r="R53" s="37"/>
      <c r="S53" s="7"/>
      <c r="T53" s="7"/>
      <c r="U53" s="18"/>
    </row>
    <row r="54" spans="2:21" ht="16" customHeight="1" x14ac:dyDescent="0.3">
      <c r="B54" s="145"/>
      <c r="C54" s="439"/>
      <c r="D54" s="439"/>
      <c r="E54" s="418" t="s">
        <v>32</v>
      </c>
      <c r="F54" s="419"/>
      <c r="G54" s="40">
        <f>COUNTIF(F15:F27,"○")</f>
        <v>0</v>
      </c>
      <c r="H54" s="61"/>
      <c r="I54" s="171"/>
      <c r="J54" s="39"/>
      <c r="K54" s="103"/>
      <c r="L54" s="103"/>
      <c r="M54" s="104"/>
      <c r="N54" s="105"/>
      <c r="O54" s="105"/>
      <c r="P54" s="106"/>
      <c r="Q54" s="106"/>
      <c r="R54" s="103"/>
      <c r="U54" s="18"/>
    </row>
    <row r="55" spans="2:21" ht="16" customHeight="1" x14ac:dyDescent="0.3">
      <c r="B55" s="145"/>
      <c r="C55" s="468" t="s">
        <v>49</v>
      </c>
      <c r="D55" s="469"/>
      <c r="E55" s="469"/>
      <c r="F55" s="470"/>
      <c r="G55" s="255">
        <f>ROUNDUP(G52/G53,0)</f>
        <v>0</v>
      </c>
      <c r="H55" s="290" t="s">
        <v>57</v>
      </c>
      <c r="I55" s="173"/>
      <c r="J55" s="103"/>
      <c r="K55" s="467"/>
      <c r="L55" s="467"/>
      <c r="M55" s="467"/>
      <c r="N55" s="467"/>
      <c r="O55" s="467"/>
      <c r="P55" s="29"/>
      <c r="Q55" s="103"/>
      <c r="R55" s="103"/>
      <c r="U55" s="18">
        <v>43142</v>
      </c>
    </row>
    <row r="56" spans="2:21" ht="16" customHeight="1" thickBot="1" x14ac:dyDescent="0.35">
      <c r="B56" s="161"/>
      <c r="C56" s="162"/>
      <c r="D56" s="162"/>
      <c r="E56" s="162"/>
      <c r="F56" s="162"/>
      <c r="G56" s="163" t="s">
        <v>8</v>
      </c>
      <c r="H56" s="163"/>
      <c r="I56" s="278"/>
      <c r="K56" s="103"/>
      <c r="L56" s="103"/>
      <c r="M56" s="103"/>
      <c r="N56" s="103"/>
      <c r="O56" s="103"/>
      <c r="P56" s="107"/>
      <c r="Q56" s="103"/>
      <c r="R56" s="103"/>
      <c r="U56" s="18">
        <v>43219</v>
      </c>
    </row>
    <row r="57" spans="2:21" x14ac:dyDescent="0.3">
      <c r="K57" s="103"/>
      <c r="L57" s="103"/>
      <c r="M57" s="103"/>
      <c r="N57" s="103"/>
      <c r="O57" s="103"/>
      <c r="P57" s="103"/>
      <c r="Q57" s="103"/>
      <c r="R57" s="103"/>
      <c r="U57" s="18">
        <v>43220</v>
      </c>
    </row>
    <row r="58" spans="2:21" x14ac:dyDescent="0.3">
      <c r="U58" s="18">
        <v>43223</v>
      </c>
    </row>
    <row r="59" spans="2:21" x14ac:dyDescent="0.3">
      <c r="U59" s="18">
        <v>43224</v>
      </c>
    </row>
    <row r="60" spans="2:21" x14ac:dyDescent="0.3">
      <c r="U60" s="18">
        <v>43225</v>
      </c>
    </row>
    <row r="61" spans="2:21" x14ac:dyDescent="0.3">
      <c r="U61" s="18">
        <v>43297</v>
      </c>
    </row>
    <row r="62" spans="2:21" x14ac:dyDescent="0.3">
      <c r="U62" s="18">
        <v>43323</v>
      </c>
    </row>
    <row r="63" spans="2:21" x14ac:dyDescent="0.3">
      <c r="U63" s="18">
        <v>43360</v>
      </c>
    </row>
    <row r="64" spans="2:21" x14ac:dyDescent="0.3">
      <c r="U64" s="18">
        <v>43366</v>
      </c>
    </row>
    <row r="65" spans="21:21" x14ac:dyDescent="0.3">
      <c r="U65" s="18">
        <v>43367</v>
      </c>
    </row>
    <row r="66" spans="21:21" x14ac:dyDescent="0.3">
      <c r="U66" s="18">
        <v>43381</v>
      </c>
    </row>
    <row r="67" spans="21:21" x14ac:dyDescent="0.3">
      <c r="U67" s="18">
        <v>43407</v>
      </c>
    </row>
    <row r="68" spans="21:21" x14ac:dyDescent="0.3">
      <c r="U68" s="18">
        <v>43427</v>
      </c>
    </row>
    <row r="69" spans="21:21" x14ac:dyDescent="0.3">
      <c r="U69" s="18">
        <v>43457</v>
      </c>
    </row>
    <row r="70" spans="21:21" x14ac:dyDescent="0.3">
      <c r="U70" s="18">
        <v>43458</v>
      </c>
    </row>
    <row r="71" spans="21:21" x14ac:dyDescent="0.3">
      <c r="U71" s="19">
        <v>43466</v>
      </c>
    </row>
    <row r="72" spans="21:21" x14ac:dyDescent="0.3">
      <c r="U72" s="19">
        <v>43479</v>
      </c>
    </row>
    <row r="73" spans="21:21" x14ac:dyDescent="0.3">
      <c r="U73" s="19">
        <v>43507</v>
      </c>
    </row>
    <row r="74" spans="21:21" x14ac:dyDescent="0.3">
      <c r="U74" s="19">
        <v>43545</v>
      </c>
    </row>
    <row r="75" spans="21:21" x14ac:dyDescent="0.3">
      <c r="U75" s="19">
        <v>43584</v>
      </c>
    </row>
    <row r="76" spans="21:21" x14ac:dyDescent="0.3">
      <c r="U76" s="19">
        <v>43588</v>
      </c>
    </row>
    <row r="77" spans="21:21" x14ac:dyDescent="0.3">
      <c r="U77" s="19">
        <v>43589</v>
      </c>
    </row>
    <row r="78" spans="21:21" x14ac:dyDescent="0.3">
      <c r="U78" s="19">
        <v>43590</v>
      </c>
    </row>
    <row r="79" spans="21:21" x14ac:dyDescent="0.3">
      <c r="U79" s="19">
        <v>43591</v>
      </c>
    </row>
    <row r="80" spans="21:21" x14ac:dyDescent="0.3">
      <c r="U80" s="19">
        <v>43661</v>
      </c>
    </row>
    <row r="81" spans="21:21" x14ac:dyDescent="0.3">
      <c r="U81" s="19">
        <v>43688</v>
      </c>
    </row>
    <row r="82" spans="21:21" x14ac:dyDescent="0.3">
      <c r="U82" s="19">
        <v>43689</v>
      </c>
    </row>
    <row r="83" spans="21:21" x14ac:dyDescent="0.3">
      <c r="U83" s="19">
        <v>43724</v>
      </c>
    </row>
    <row r="84" spans="21:21" x14ac:dyDescent="0.3">
      <c r="U84" s="19">
        <v>43731</v>
      </c>
    </row>
    <row r="85" spans="21:21" x14ac:dyDescent="0.3">
      <c r="U85" s="19">
        <v>43752</v>
      </c>
    </row>
    <row r="86" spans="21:21" x14ac:dyDescent="0.3">
      <c r="U86" s="19">
        <v>43772</v>
      </c>
    </row>
    <row r="87" spans="21:21" x14ac:dyDescent="0.3">
      <c r="U87" s="19">
        <v>43773</v>
      </c>
    </row>
    <row r="88" spans="21:21" x14ac:dyDescent="0.3">
      <c r="U88" s="19">
        <v>43792</v>
      </c>
    </row>
    <row r="89" spans="21:21" x14ac:dyDescent="0.3">
      <c r="U89" s="19">
        <v>43822</v>
      </c>
    </row>
    <row r="90" spans="21:21" x14ac:dyDescent="0.3">
      <c r="U90" s="19">
        <v>43831</v>
      </c>
    </row>
    <row r="91" spans="21:21" x14ac:dyDescent="0.3">
      <c r="U91" s="19">
        <v>43843</v>
      </c>
    </row>
    <row r="92" spans="21:21" x14ac:dyDescent="0.3">
      <c r="U92" s="19">
        <v>43872</v>
      </c>
    </row>
    <row r="93" spans="21:21" x14ac:dyDescent="0.3">
      <c r="U93" s="19">
        <v>43885</v>
      </c>
    </row>
    <row r="94" spans="21:21" x14ac:dyDescent="0.3">
      <c r="U94" s="19">
        <v>43910</v>
      </c>
    </row>
    <row r="95" spans="21:21" x14ac:dyDescent="0.3">
      <c r="U95" s="19">
        <v>43950</v>
      </c>
    </row>
    <row r="96" spans="21:21" x14ac:dyDescent="0.3">
      <c r="U96" s="19">
        <v>43954</v>
      </c>
    </row>
    <row r="97" spans="21:21" x14ac:dyDescent="0.3">
      <c r="U97" s="19">
        <v>43955</v>
      </c>
    </row>
    <row r="98" spans="21:21" x14ac:dyDescent="0.3">
      <c r="U98" s="19">
        <v>43956</v>
      </c>
    </row>
    <row r="99" spans="21:21" x14ac:dyDescent="0.3">
      <c r="U99" s="19">
        <v>43957</v>
      </c>
    </row>
    <row r="100" spans="21:21" x14ac:dyDescent="0.3">
      <c r="U100" s="19">
        <v>44035</v>
      </c>
    </row>
    <row r="101" spans="21:21" x14ac:dyDescent="0.3">
      <c r="U101" s="19">
        <v>44036</v>
      </c>
    </row>
    <row r="102" spans="21:21" x14ac:dyDescent="0.3">
      <c r="U102" s="19">
        <v>44053</v>
      </c>
    </row>
    <row r="103" spans="21:21" x14ac:dyDescent="0.3">
      <c r="U103" s="19">
        <v>44095</v>
      </c>
    </row>
    <row r="104" spans="21:21" x14ac:dyDescent="0.3">
      <c r="U104" s="19">
        <v>44096</v>
      </c>
    </row>
    <row r="105" spans="21:21" x14ac:dyDescent="0.3">
      <c r="U105" s="19">
        <v>44138</v>
      </c>
    </row>
    <row r="106" spans="21:21" x14ac:dyDescent="0.3">
      <c r="U106" s="19">
        <v>44158</v>
      </c>
    </row>
    <row r="107" spans="21:21" x14ac:dyDescent="0.3">
      <c r="U107" s="19">
        <v>44197</v>
      </c>
    </row>
    <row r="108" spans="21:21" x14ac:dyDescent="0.3">
      <c r="U108" s="19">
        <v>44207</v>
      </c>
    </row>
    <row r="109" spans="21:21" x14ac:dyDescent="0.3">
      <c r="U109" s="19">
        <v>44238</v>
      </c>
    </row>
    <row r="110" spans="21:21" x14ac:dyDescent="0.3">
      <c r="U110" s="19">
        <v>44250</v>
      </c>
    </row>
    <row r="111" spans="21:21" x14ac:dyDescent="0.3">
      <c r="U111" s="19">
        <v>44275</v>
      </c>
    </row>
    <row r="112" spans="21:21" x14ac:dyDescent="0.3">
      <c r="U112" s="19">
        <v>44315</v>
      </c>
    </row>
    <row r="113" spans="21:21" x14ac:dyDescent="0.3">
      <c r="U113" s="19">
        <v>44319</v>
      </c>
    </row>
    <row r="114" spans="21:21" x14ac:dyDescent="0.3">
      <c r="U114" s="19">
        <v>44320</v>
      </c>
    </row>
    <row r="115" spans="21:21" x14ac:dyDescent="0.3">
      <c r="U115" s="19">
        <v>44321</v>
      </c>
    </row>
    <row r="116" spans="21:21" x14ac:dyDescent="0.3">
      <c r="U116" s="19">
        <v>44396</v>
      </c>
    </row>
    <row r="117" spans="21:21" x14ac:dyDescent="0.3">
      <c r="U117" s="19">
        <v>44419</v>
      </c>
    </row>
    <row r="118" spans="21:21" x14ac:dyDescent="0.3">
      <c r="U118" s="19">
        <v>44459</v>
      </c>
    </row>
    <row r="119" spans="21:21" x14ac:dyDescent="0.3">
      <c r="U119" s="19">
        <v>44462</v>
      </c>
    </row>
    <row r="120" spans="21:21" x14ac:dyDescent="0.3">
      <c r="U120" s="19">
        <v>44480</v>
      </c>
    </row>
    <row r="121" spans="21:21" x14ac:dyDescent="0.3">
      <c r="U121" s="19">
        <v>44503</v>
      </c>
    </row>
    <row r="122" spans="21:21" x14ac:dyDescent="0.3">
      <c r="U122" s="19">
        <v>44523</v>
      </c>
    </row>
    <row r="123" spans="21:21" x14ac:dyDescent="0.3">
      <c r="U123" s="19">
        <v>44562</v>
      </c>
    </row>
    <row r="124" spans="21:21" x14ac:dyDescent="0.3">
      <c r="U124" s="19">
        <v>44571</v>
      </c>
    </row>
    <row r="125" spans="21:21" x14ac:dyDescent="0.3">
      <c r="U125" s="19">
        <v>44603</v>
      </c>
    </row>
    <row r="126" spans="21:21" x14ac:dyDescent="0.3">
      <c r="U126" s="19">
        <v>44615</v>
      </c>
    </row>
    <row r="127" spans="21:21" x14ac:dyDescent="0.3">
      <c r="U127" s="19">
        <v>44641</v>
      </c>
    </row>
    <row r="128" spans="21:21" x14ac:dyDescent="0.3">
      <c r="U128" s="19">
        <v>44680</v>
      </c>
    </row>
    <row r="129" spans="21:21" x14ac:dyDescent="0.3">
      <c r="U129" s="19">
        <v>44684</v>
      </c>
    </row>
    <row r="130" spans="21:21" x14ac:dyDescent="0.3">
      <c r="U130" s="19">
        <v>44685</v>
      </c>
    </row>
    <row r="131" spans="21:21" x14ac:dyDescent="0.3">
      <c r="U131" s="19">
        <v>44686</v>
      </c>
    </row>
    <row r="132" spans="21:21" x14ac:dyDescent="0.3">
      <c r="U132" s="19">
        <v>44760</v>
      </c>
    </row>
    <row r="133" spans="21:21" x14ac:dyDescent="0.3">
      <c r="U133" s="19">
        <v>44784</v>
      </c>
    </row>
    <row r="134" spans="21:21" x14ac:dyDescent="0.3">
      <c r="U134" s="19">
        <v>44823</v>
      </c>
    </row>
    <row r="135" spans="21:21" x14ac:dyDescent="0.3">
      <c r="U135" s="19">
        <v>44827</v>
      </c>
    </row>
    <row r="136" spans="21:21" x14ac:dyDescent="0.3">
      <c r="U136" s="19">
        <v>44844</v>
      </c>
    </row>
    <row r="137" spans="21:21" x14ac:dyDescent="0.3">
      <c r="U137" s="19">
        <v>44868</v>
      </c>
    </row>
    <row r="138" spans="21:21" x14ac:dyDescent="0.3">
      <c r="U138" s="19">
        <v>44888</v>
      </c>
    </row>
    <row r="139" spans="21:21" x14ac:dyDescent="0.3">
      <c r="U139" s="19"/>
    </row>
  </sheetData>
  <sheetProtection algorithmName="SHA-512" hashValue="PWh4MsnDUKwl7bjRbUSl8m301yaCoUDqbz6wCF7RkNxkMSHeAPLlJEcqYlMpB4HCciGxFBGV5cxVCfWDosdaKQ==" saltValue="m9cgwjaNs/zEHJnnJORylQ==" spinCount="100000" sheet="1" objects="1" scenarios="1"/>
  <mergeCells count="30">
    <mergeCell ref="A1:R1"/>
    <mergeCell ref="C5:E5"/>
    <mergeCell ref="N7:P7"/>
    <mergeCell ref="C7:D7"/>
    <mergeCell ref="E7:G7"/>
    <mergeCell ref="K7:M7"/>
    <mergeCell ref="C48:F48"/>
    <mergeCell ref="K48:O48"/>
    <mergeCell ref="C45:D45"/>
    <mergeCell ref="E45:F45"/>
    <mergeCell ref="C46:D46"/>
    <mergeCell ref="E46:F46"/>
    <mergeCell ref="K45:L45"/>
    <mergeCell ref="N45:O45"/>
    <mergeCell ref="C47:D47"/>
    <mergeCell ref="E47:F47"/>
    <mergeCell ref="K46:L46"/>
    <mergeCell ref="N46:O46"/>
    <mergeCell ref="C55:F55"/>
    <mergeCell ref="K55:O55"/>
    <mergeCell ref="C52:D52"/>
    <mergeCell ref="E52:F52"/>
    <mergeCell ref="C53:D53"/>
    <mergeCell ref="E53:F53"/>
    <mergeCell ref="K52:L52"/>
    <mergeCell ref="N52:O52"/>
    <mergeCell ref="C54:D54"/>
    <mergeCell ref="E54:F54"/>
    <mergeCell ref="K53:L53"/>
    <mergeCell ref="N53:O53"/>
  </mergeCells>
  <phoneticPr fontId="1"/>
  <dataValidations count="1">
    <dataValidation type="list" allowBlank="1" showInputMessage="1" showErrorMessage="1" sqref="D9:D39 F9:F39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8" orientation="portrait" r:id="rId1"/>
  <headerFooter>
    <oddFooter xml:space="preserve">&amp;C&amp;"Century,標準" </oddFooter>
  </headerFooter>
  <colBreaks count="1" manualBreakCount="1">
    <brk id="19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B90853-A456-4795-B718-399E130FBF3A}">
            <xm:f>TEXT(④!E9,"aaa")="土"</xm:f>
            <x14:dxf>
              <font>
                <color rgb="FF0070C0"/>
              </font>
              <fill>
                <patternFill>
                  <bgColor theme="4" tint="0.79998168889431442"/>
                </patternFill>
              </fill>
            </x14:dxf>
          </x14:cfRule>
          <xm:sqref>E9:E39</xm:sqref>
        </x14:conditionalFormatting>
        <x14:conditionalFormatting xmlns:xm="http://schemas.microsoft.com/office/excel/2006/main">
          <x14:cfRule type="expression" priority="2" id="{99D89B22-C267-4CB2-B92A-7DD6907A9EBD}">
            <xm:f>TEXT(④!E9,"aaa")="日"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E9:E39</xm:sqref>
        </x14:conditionalFormatting>
        <x14:conditionalFormatting xmlns:xm="http://schemas.microsoft.com/office/excel/2006/main">
          <x14:cfRule type="expression" priority="3" id="{37C8C23A-2CB2-47EC-B736-47C1714D234B}">
            <xm:f>COUNTIF(④!$T$9:$T$125,④!#REF!)</xm:f>
            <x14:dxf>
              <font>
                <strike val="0"/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E9:E39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  <pageSetUpPr fitToPage="1"/>
  </sheetPr>
  <dimension ref="A1:AB142"/>
  <sheetViews>
    <sheetView showGridLines="0" view="pageBreakPreview" zoomScale="70" zoomScaleNormal="75" zoomScaleSheetLayoutView="70" workbookViewId="0">
      <selection activeCell="P11" sqref="P11"/>
    </sheetView>
  </sheetViews>
  <sheetFormatPr defaultColWidth="9" defaultRowHeight="13.5" x14ac:dyDescent="0.3"/>
  <cols>
    <col min="1" max="1" width="1.6640625" style="1" customWidth="1"/>
    <col min="2" max="2" width="1.1640625" style="1" customWidth="1"/>
    <col min="3" max="3" width="4.33203125" style="1" customWidth="1"/>
    <col min="4" max="4" width="2.1640625" style="1" customWidth="1"/>
    <col min="5" max="5" width="13.4140625" style="1" customWidth="1"/>
    <col min="6" max="6" width="5.4140625" style="1" customWidth="1"/>
    <col min="7" max="7" width="20.4140625" style="1" customWidth="1"/>
    <col min="8" max="8" width="4.33203125" style="1" customWidth="1"/>
    <col min="9" max="9" width="1.4140625" style="1" customWidth="1"/>
    <col min="10" max="10" width="1.1640625" style="1" customWidth="1"/>
    <col min="11" max="11" width="2.4140625" style="11" customWidth="1"/>
    <col min="12" max="12" width="2.6640625" style="11" customWidth="1"/>
    <col min="13" max="13" width="9.6640625" style="1" customWidth="1"/>
    <col min="14" max="14" width="9.83203125" style="1" customWidth="1"/>
    <col min="15" max="15" width="19.25" style="1" customWidth="1"/>
    <col min="16" max="16" width="8.4140625" style="1" customWidth="1"/>
    <col min="17" max="17" width="3" style="11" customWidth="1"/>
    <col min="18" max="18" width="1.4140625" style="1" customWidth="1"/>
    <col min="19" max="20" width="1" style="1" customWidth="1"/>
    <col min="21" max="21" width="9.6640625" style="1" customWidth="1"/>
    <col min="22" max="22" width="10.6640625" style="1" customWidth="1"/>
    <col min="23" max="23" width="3" style="1" customWidth="1"/>
    <col min="24" max="24" width="0.75" style="1" customWidth="1"/>
    <col min="25" max="25" width="11.75" style="1" customWidth="1"/>
    <col min="26" max="26" width="0.6640625" style="17" customWidth="1"/>
    <col min="27" max="16384" width="9" style="1"/>
  </cols>
  <sheetData>
    <row r="1" spans="1:28" ht="22" x14ac:dyDescent="0.3">
      <c r="A1" s="425" t="s">
        <v>86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1"/>
      <c r="S1" s="17"/>
      <c r="Z1" s="1"/>
    </row>
    <row r="2" spans="1:28" ht="20" customHeight="1" x14ac:dyDescent="0.3">
      <c r="C2" s="110" t="s">
        <v>61</v>
      </c>
      <c r="K2" s="1"/>
      <c r="L2" s="1"/>
      <c r="M2" s="111" t="s">
        <v>123</v>
      </c>
      <c r="N2" s="11"/>
      <c r="Q2" s="1"/>
      <c r="R2" s="11"/>
      <c r="T2" s="11"/>
      <c r="Z2" s="1"/>
      <c r="AB2" s="17"/>
    </row>
    <row r="3" spans="1:28" ht="26.4" customHeight="1" x14ac:dyDescent="0.3">
      <c r="C3" s="25" t="s">
        <v>30</v>
      </c>
      <c r="D3" s="25"/>
      <c r="R3" s="11"/>
      <c r="S3" s="11"/>
      <c r="T3" s="11"/>
      <c r="U3" s="11"/>
      <c r="V3" s="11"/>
      <c r="W3" s="11"/>
      <c r="X3" s="11"/>
    </row>
    <row r="4" spans="1:28" ht="9" customHeight="1" thickBot="1" x14ac:dyDescent="0.35">
      <c r="C4" s="25"/>
      <c r="D4" s="25"/>
      <c r="M4" s="9"/>
      <c r="N4" s="11"/>
      <c r="O4" s="11"/>
      <c r="P4" s="11"/>
      <c r="R4" s="11"/>
      <c r="S4" s="11"/>
      <c r="T4" s="11"/>
      <c r="U4" s="11"/>
    </row>
    <row r="5" spans="1:28" ht="24.5" customHeight="1" thickBot="1" x14ac:dyDescent="0.35">
      <c r="B5" s="271"/>
      <c r="C5" s="248" t="s">
        <v>63</v>
      </c>
      <c r="D5" s="248"/>
      <c r="E5" s="248"/>
      <c r="F5" s="248"/>
      <c r="G5" s="272"/>
      <c r="H5" s="273"/>
      <c r="I5" s="2"/>
      <c r="J5" s="2"/>
      <c r="K5" s="10"/>
      <c r="L5" s="10"/>
      <c r="M5" s="134" t="s">
        <v>1</v>
      </c>
      <c r="N5" s="137"/>
      <c r="O5" s="137"/>
      <c r="P5" s="137"/>
      <c r="Z5" s="1"/>
    </row>
    <row r="6" spans="1:28" ht="14" customHeight="1" x14ac:dyDescent="0.3">
      <c r="B6" s="145"/>
      <c r="C6" s="268" t="e">
        <f>+DATE(C5,4,1)</f>
        <v>#VALUE!</v>
      </c>
      <c r="D6" s="268"/>
      <c r="E6" s="10"/>
      <c r="F6" s="10"/>
      <c r="G6" s="10"/>
      <c r="H6" s="267"/>
      <c r="I6" s="2"/>
      <c r="J6" s="10"/>
      <c r="K6" s="10"/>
      <c r="L6" s="10"/>
      <c r="M6" s="10"/>
      <c r="N6" s="10"/>
      <c r="O6" s="119"/>
      <c r="P6" s="11"/>
      <c r="S6" s="11"/>
      <c r="Z6" s="1"/>
    </row>
    <row r="7" spans="1:28" s="6" customFormat="1" ht="20.149999999999999" customHeight="1" x14ac:dyDescent="0.3">
      <c r="B7" s="146"/>
      <c r="C7" s="434"/>
      <c r="D7" s="434"/>
      <c r="E7" s="429">
        <f>DATE(2021,8,1)</f>
        <v>44409</v>
      </c>
      <c r="F7" s="430"/>
      <c r="G7" s="431"/>
      <c r="H7" s="227"/>
      <c r="I7" s="195"/>
      <c r="J7" s="195"/>
      <c r="K7" s="35"/>
      <c r="L7" s="35"/>
      <c r="M7" s="35"/>
      <c r="N7" s="35"/>
      <c r="O7" s="60"/>
      <c r="P7" s="75"/>
      <c r="Q7" s="77"/>
      <c r="S7" s="120"/>
    </row>
    <row r="8" spans="1:28" s="20" customFormat="1" ht="20.149999999999999" customHeight="1" x14ac:dyDescent="0.3">
      <c r="B8" s="147"/>
      <c r="C8" s="260"/>
      <c r="D8" s="260"/>
      <c r="E8" s="222" t="s">
        <v>11</v>
      </c>
      <c r="F8" s="32" t="s">
        <v>19</v>
      </c>
      <c r="G8" s="223" t="s">
        <v>0</v>
      </c>
      <c r="H8" s="196"/>
      <c r="I8" s="60"/>
      <c r="J8" s="60"/>
      <c r="K8" s="76"/>
      <c r="L8" s="76"/>
      <c r="M8" s="36"/>
      <c r="N8" s="36"/>
      <c r="O8" s="73"/>
      <c r="P8" s="74"/>
      <c r="Q8" s="135"/>
      <c r="S8" s="75"/>
    </row>
    <row r="9" spans="1:28" s="8" customFormat="1" ht="16" customHeight="1" x14ac:dyDescent="0.3">
      <c r="B9" s="149"/>
      <c r="C9" s="35"/>
      <c r="D9" s="231"/>
      <c r="E9" s="354">
        <f>E7</f>
        <v>44409</v>
      </c>
      <c r="F9" s="394"/>
      <c r="G9" s="355"/>
      <c r="H9" s="157"/>
      <c r="I9" s="39"/>
      <c r="J9" s="39"/>
      <c r="K9" s="76"/>
      <c r="L9" s="76"/>
      <c r="M9" s="36"/>
      <c r="N9" s="36"/>
      <c r="O9" s="73"/>
      <c r="P9" s="74"/>
      <c r="Q9" s="136"/>
      <c r="S9" s="72"/>
    </row>
    <row r="10" spans="1:28" s="8" customFormat="1" ht="16" customHeight="1" x14ac:dyDescent="0.3">
      <c r="B10" s="149"/>
      <c r="C10" s="35"/>
      <c r="D10" s="231"/>
      <c r="E10" s="235">
        <f>E9+1</f>
        <v>44410</v>
      </c>
      <c r="F10" s="312"/>
      <c r="G10" s="225"/>
      <c r="H10" s="157"/>
      <c r="I10" s="39"/>
      <c r="J10" s="39"/>
      <c r="K10" s="76"/>
      <c r="L10" s="76"/>
      <c r="M10" s="36"/>
      <c r="N10" s="36"/>
      <c r="O10" s="73"/>
      <c r="P10" s="74"/>
      <c r="Q10" s="136"/>
      <c r="S10" s="72"/>
    </row>
    <row r="11" spans="1:28" s="8" customFormat="1" ht="16" customHeight="1" x14ac:dyDescent="0.3">
      <c r="B11" s="149"/>
      <c r="C11" s="35"/>
      <c r="D11" s="231"/>
      <c r="E11" s="235">
        <f t="shared" ref="E11:E36" si="0">E10+1</f>
        <v>44411</v>
      </c>
      <c r="F11" s="312"/>
      <c r="G11" s="225"/>
      <c r="H11" s="157"/>
      <c r="I11" s="39"/>
      <c r="J11" s="39"/>
      <c r="K11" s="76"/>
      <c r="L11" s="76"/>
      <c r="M11" s="36"/>
      <c r="N11" s="36"/>
      <c r="O11" s="73"/>
      <c r="P11" s="72"/>
      <c r="Q11" s="135"/>
      <c r="S11" s="72"/>
    </row>
    <row r="12" spans="1:28" s="8" customFormat="1" ht="16" customHeight="1" x14ac:dyDescent="0.3">
      <c r="B12" s="149"/>
      <c r="C12" s="35"/>
      <c r="D12" s="231"/>
      <c r="E12" s="235">
        <f>E11+1</f>
        <v>44412</v>
      </c>
      <c r="F12" s="312"/>
      <c r="G12" s="225"/>
      <c r="H12" s="157"/>
      <c r="I12" s="39"/>
      <c r="J12" s="39"/>
      <c r="K12" s="76"/>
      <c r="L12" s="76"/>
      <c r="M12" s="36"/>
      <c r="N12" s="36"/>
      <c r="O12" s="73"/>
      <c r="P12" s="74"/>
      <c r="Q12" s="135"/>
      <c r="S12" s="72"/>
    </row>
    <row r="13" spans="1:28" s="8" customFormat="1" ht="16" customHeight="1" x14ac:dyDescent="0.3">
      <c r="B13" s="149"/>
      <c r="C13" s="35"/>
      <c r="D13" s="231"/>
      <c r="E13" s="235">
        <f t="shared" si="0"/>
        <v>44413</v>
      </c>
      <c r="F13" s="312"/>
      <c r="G13" s="225"/>
      <c r="H13" s="157"/>
      <c r="I13" s="39"/>
      <c r="J13" s="39"/>
      <c r="K13" s="36"/>
      <c r="L13" s="36"/>
      <c r="M13" s="36"/>
      <c r="N13" s="36"/>
      <c r="O13" s="73"/>
      <c r="P13" s="74"/>
      <c r="Q13" s="136"/>
      <c r="S13" s="72"/>
    </row>
    <row r="14" spans="1:28" s="8" customFormat="1" ht="16" customHeight="1" thickBot="1" x14ac:dyDescent="0.35">
      <c r="B14" s="149"/>
      <c r="C14" s="35"/>
      <c r="D14" s="231"/>
      <c r="E14" s="377">
        <f t="shared" si="0"/>
        <v>44414</v>
      </c>
      <c r="F14" s="395"/>
      <c r="G14" s="373"/>
      <c r="H14" s="157"/>
      <c r="I14" s="39"/>
      <c r="J14" s="39"/>
      <c r="K14" s="36"/>
      <c r="L14" s="36"/>
      <c r="M14" s="36"/>
      <c r="N14" s="36"/>
      <c r="O14" s="73"/>
      <c r="P14" s="74"/>
      <c r="Q14" s="136"/>
      <c r="S14" s="72"/>
    </row>
    <row r="15" spans="1:28" s="8" customFormat="1" ht="16" customHeight="1" thickTop="1" x14ac:dyDescent="0.3">
      <c r="B15" s="149"/>
      <c r="C15" s="35"/>
      <c r="D15" s="231"/>
      <c r="E15" s="365">
        <f t="shared" si="0"/>
        <v>44415</v>
      </c>
      <c r="F15" s="376"/>
      <c r="G15" s="366"/>
      <c r="H15" s="157"/>
      <c r="I15" s="39"/>
      <c r="J15" s="39"/>
      <c r="K15" s="36"/>
      <c r="L15" s="36"/>
      <c r="M15" s="36"/>
      <c r="N15" s="36"/>
      <c r="O15" s="73"/>
      <c r="P15" s="72"/>
      <c r="Q15" s="135"/>
      <c r="S15" s="72"/>
    </row>
    <row r="16" spans="1:28" s="8" customFormat="1" ht="16" customHeight="1" x14ac:dyDescent="0.3">
      <c r="B16" s="149"/>
      <c r="C16" s="35"/>
      <c r="D16" s="231"/>
      <c r="E16" s="242">
        <f t="shared" si="0"/>
        <v>44416</v>
      </c>
      <c r="F16" s="130"/>
      <c r="G16" s="211"/>
      <c r="H16" s="157"/>
      <c r="I16" s="39"/>
      <c r="J16" s="39"/>
      <c r="K16" s="76"/>
      <c r="L16" s="76"/>
      <c r="M16" s="36"/>
      <c r="N16" s="36"/>
      <c r="O16" s="73"/>
      <c r="P16" s="74"/>
      <c r="Q16" s="135"/>
      <c r="S16" s="72"/>
    </row>
    <row r="17" spans="2:19" s="8" customFormat="1" ht="16" customHeight="1" x14ac:dyDescent="0.3">
      <c r="B17" s="149"/>
      <c r="C17" s="35"/>
      <c r="D17" s="231"/>
      <c r="E17" s="242">
        <f t="shared" si="0"/>
        <v>44417</v>
      </c>
      <c r="F17" s="130"/>
      <c r="G17" s="211"/>
      <c r="H17" s="157"/>
      <c r="I17" s="39"/>
      <c r="J17" s="39"/>
      <c r="K17" s="36"/>
      <c r="L17" s="36"/>
      <c r="M17" s="36"/>
      <c r="N17" s="36"/>
      <c r="O17" s="73"/>
      <c r="P17" s="74"/>
      <c r="Q17" s="136"/>
      <c r="S17" s="72"/>
    </row>
    <row r="18" spans="2:19" s="8" customFormat="1" ht="16" customHeight="1" x14ac:dyDescent="0.3">
      <c r="B18" s="149"/>
      <c r="C18" s="35"/>
      <c r="D18" s="231"/>
      <c r="E18" s="242">
        <f t="shared" si="0"/>
        <v>44418</v>
      </c>
      <c r="F18" s="130"/>
      <c r="G18" s="211"/>
      <c r="H18" s="157"/>
      <c r="I18" s="39"/>
      <c r="J18" s="39"/>
      <c r="K18" s="36"/>
      <c r="L18" s="36"/>
      <c r="M18" s="36"/>
      <c r="N18" s="36"/>
      <c r="O18" s="73"/>
      <c r="P18" s="74"/>
      <c r="Q18" s="136"/>
      <c r="S18" s="72"/>
    </row>
    <row r="19" spans="2:19" s="8" customFormat="1" ht="16" customHeight="1" x14ac:dyDescent="0.3">
      <c r="B19" s="149"/>
      <c r="C19" s="35"/>
      <c r="D19" s="231"/>
      <c r="E19" s="321">
        <f t="shared" si="0"/>
        <v>44419</v>
      </c>
      <c r="F19" s="244"/>
      <c r="G19" s="301"/>
      <c r="H19" s="157"/>
      <c r="I19" s="39"/>
      <c r="J19" s="39"/>
      <c r="K19" s="36"/>
      <c r="L19" s="36"/>
      <c r="M19" s="36"/>
      <c r="N19" s="36"/>
      <c r="O19" s="73"/>
      <c r="P19" s="72"/>
      <c r="Q19" s="135"/>
      <c r="S19" s="72"/>
    </row>
    <row r="20" spans="2:19" s="8" customFormat="1" ht="16" customHeight="1" x14ac:dyDescent="0.3">
      <c r="B20" s="149"/>
      <c r="C20" s="35"/>
      <c r="D20" s="231"/>
      <c r="E20" s="309">
        <f t="shared" si="0"/>
        <v>44420</v>
      </c>
      <c r="F20" s="322"/>
      <c r="G20" s="306"/>
      <c r="H20" s="157"/>
      <c r="I20" s="39"/>
      <c r="J20" s="39"/>
      <c r="K20" s="76"/>
      <c r="L20" s="76"/>
      <c r="M20" s="36"/>
      <c r="N20" s="36"/>
      <c r="O20" s="73"/>
      <c r="P20" s="74"/>
      <c r="Q20" s="135"/>
      <c r="S20" s="72"/>
    </row>
    <row r="21" spans="2:19" s="8" customFormat="1" ht="16" customHeight="1" x14ac:dyDescent="0.3">
      <c r="B21" s="149"/>
      <c r="C21" s="35"/>
      <c r="D21" s="231"/>
      <c r="E21" s="242">
        <f t="shared" si="0"/>
        <v>44421</v>
      </c>
      <c r="F21" s="316"/>
      <c r="G21" s="211"/>
      <c r="H21" s="157"/>
      <c r="I21" s="39"/>
      <c r="J21" s="39"/>
      <c r="K21" s="36"/>
      <c r="L21" s="36"/>
      <c r="M21" s="36"/>
      <c r="N21" s="36"/>
      <c r="O21" s="73"/>
      <c r="P21" s="74"/>
      <c r="Q21" s="136"/>
      <c r="S21" s="72"/>
    </row>
    <row r="22" spans="2:19" s="8" customFormat="1" ht="16" customHeight="1" x14ac:dyDescent="0.3">
      <c r="B22" s="149"/>
      <c r="C22" s="35"/>
      <c r="D22" s="231"/>
      <c r="E22" s="321">
        <f t="shared" si="0"/>
        <v>44422</v>
      </c>
      <c r="F22" s="378"/>
      <c r="G22" s="301"/>
      <c r="H22" s="157"/>
      <c r="I22" s="39"/>
      <c r="J22" s="39"/>
      <c r="K22" s="36"/>
      <c r="L22" s="199"/>
      <c r="M22" s="36"/>
      <c r="N22" s="36"/>
      <c r="O22" s="73"/>
      <c r="P22" s="74"/>
      <c r="Q22" s="136"/>
      <c r="S22" s="72"/>
    </row>
    <row r="23" spans="2:19" s="8" customFormat="1" ht="16" customHeight="1" x14ac:dyDescent="0.3">
      <c r="B23" s="149"/>
      <c r="C23" s="35"/>
      <c r="D23" s="231"/>
      <c r="E23" s="309">
        <f t="shared" si="0"/>
        <v>44423</v>
      </c>
      <c r="F23" s="322"/>
      <c r="G23" s="306"/>
      <c r="H23" s="157"/>
      <c r="I23" s="39"/>
      <c r="J23" s="39"/>
      <c r="K23" s="36"/>
      <c r="L23" s="36"/>
      <c r="M23" s="36"/>
      <c r="N23" s="36"/>
      <c r="O23" s="73"/>
      <c r="P23" s="72"/>
      <c r="Q23" s="123"/>
      <c r="S23" s="72"/>
    </row>
    <row r="24" spans="2:19" s="8" customFormat="1" ht="16" customHeight="1" x14ac:dyDescent="0.3">
      <c r="B24" s="149"/>
      <c r="C24" s="35"/>
      <c r="D24" s="231"/>
      <c r="E24" s="242">
        <f t="shared" si="0"/>
        <v>44424</v>
      </c>
      <c r="F24" s="316"/>
      <c r="G24" s="211"/>
      <c r="H24" s="157"/>
      <c r="I24" s="39"/>
      <c r="J24" s="39"/>
      <c r="K24" s="76"/>
      <c r="L24" s="76"/>
      <c r="M24" s="36"/>
      <c r="N24" s="36"/>
      <c r="O24" s="73"/>
      <c r="P24" s="74"/>
      <c r="Q24" s="478"/>
      <c r="S24" s="72"/>
    </row>
    <row r="25" spans="2:19" s="8" customFormat="1" ht="16" customHeight="1" x14ac:dyDescent="0.3">
      <c r="B25" s="149"/>
      <c r="C25" s="35"/>
      <c r="D25" s="231"/>
      <c r="E25" s="242">
        <f t="shared" si="0"/>
        <v>44425</v>
      </c>
      <c r="F25" s="316"/>
      <c r="G25" s="211"/>
      <c r="H25" s="157"/>
      <c r="I25" s="39"/>
      <c r="J25" s="39"/>
      <c r="K25" s="36"/>
      <c r="L25" s="76"/>
      <c r="M25" s="36"/>
      <c r="N25" s="36"/>
      <c r="O25" s="73"/>
      <c r="P25" s="74"/>
      <c r="Q25" s="479"/>
      <c r="S25" s="72"/>
    </row>
    <row r="26" spans="2:19" s="8" customFormat="1" ht="16" customHeight="1" x14ac:dyDescent="0.3">
      <c r="B26" s="149"/>
      <c r="C26" s="35"/>
      <c r="D26" s="231"/>
      <c r="E26" s="242">
        <f t="shared" si="0"/>
        <v>44426</v>
      </c>
      <c r="F26" s="316"/>
      <c r="G26" s="211"/>
      <c r="H26" s="157"/>
      <c r="I26" s="39"/>
      <c r="J26" s="39"/>
      <c r="K26" s="36"/>
      <c r="L26" s="76"/>
      <c r="M26" s="36"/>
      <c r="N26" s="36"/>
      <c r="O26" s="73"/>
      <c r="P26" s="74"/>
      <c r="Q26" s="479"/>
      <c r="S26" s="72"/>
    </row>
    <row r="27" spans="2:19" s="8" customFormat="1" ht="16" customHeight="1" thickBot="1" x14ac:dyDescent="0.35">
      <c r="B27" s="149"/>
      <c r="C27" s="35"/>
      <c r="D27" s="231"/>
      <c r="E27" s="243">
        <f t="shared" si="0"/>
        <v>44427</v>
      </c>
      <c r="F27" s="323"/>
      <c r="G27" s="212"/>
      <c r="H27" s="157"/>
      <c r="I27" s="39"/>
      <c r="J27" s="39"/>
      <c r="K27" s="36"/>
      <c r="L27" s="36"/>
      <c r="M27" s="36"/>
      <c r="N27" s="36"/>
      <c r="O27" s="73"/>
      <c r="P27" s="72"/>
      <c r="Q27" s="72"/>
      <c r="S27" s="72"/>
    </row>
    <row r="28" spans="2:19" s="8" customFormat="1" ht="16" customHeight="1" thickTop="1" x14ac:dyDescent="0.3">
      <c r="B28" s="149"/>
      <c r="C28" s="35"/>
      <c r="D28" s="231"/>
      <c r="E28" s="307">
        <f t="shared" si="0"/>
        <v>44428</v>
      </c>
      <c r="F28" s="131"/>
      <c r="G28" s="308"/>
      <c r="H28" s="157"/>
      <c r="I28" s="39"/>
      <c r="J28" s="39"/>
      <c r="K28" s="76"/>
      <c r="L28" s="76"/>
      <c r="M28" s="36"/>
      <c r="N28" s="36"/>
      <c r="O28" s="73"/>
      <c r="P28" s="74"/>
      <c r="Q28" s="478"/>
      <c r="S28" s="72"/>
    </row>
    <row r="29" spans="2:19" s="8" customFormat="1" ht="16" customHeight="1" x14ac:dyDescent="0.3">
      <c r="B29" s="149"/>
      <c r="C29" s="35"/>
      <c r="D29" s="231"/>
      <c r="E29" s="235">
        <f t="shared" si="0"/>
        <v>44429</v>
      </c>
      <c r="F29" s="132"/>
      <c r="G29" s="225"/>
      <c r="H29" s="157"/>
      <c r="I29" s="39"/>
      <c r="J29" s="39"/>
      <c r="K29" s="36"/>
      <c r="L29" s="36"/>
      <c r="M29" s="36"/>
      <c r="N29" s="36"/>
      <c r="O29" s="73"/>
      <c r="P29" s="74"/>
      <c r="Q29" s="479"/>
      <c r="S29" s="72"/>
    </row>
    <row r="30" spans="2:19" s="8" customFormat="1" ht="16" customHeight="1" x14ac:dyDescent="0.3">
      <c r="B30" s="149"/>
      <c r="C30" s="35"/>
      <c r="D30" s="231"/>
      <c r="E30" s="235">
        <f t="shared" si="0"/>
        <v>44430</v>
      </c>
      <c r="F30" s="132"/>
      <c r="G30" s="225"/>
      <c r="H30" s="157"/>
      <c r="I30" s="39"/>
      <c r="J30" s="121"/>
      <c r="K30" s="45"/>
      <c r="L30" s="45"/>
      <c r="M30" s="45"/>
      <c r="N30" s="45"/>
      <c r="O30" s="98"/>
      <c r="P30" s="99"/>
      <c r="Q30" s="480"/>
      <c r="R30" s="100"/>
      <c r="S30" s="100"/>
    </row>
    <row r="31" spans="2:19" s="8" customFormat="1" ht="16" customHeight="1" x14ac:dyDescent="0.3">
      <c r="B31" s="149"/>
      <c r="C31" s="35"/>
      <c r="D31" s="231"/>
      <c r="E31" s="235">
        <f t="shared" si="0"/>
        <v>44431</v>
      </c>
      <c r="F31" s="132"/>
      <c r="G31" s="225"/>
      <c r="H31" s="157"/>
      <c r="I31" s="39"/>
      <c r="J31" s="114"/>
      <c r="K31" s="265" t="s">
        <v>18</v>
      </c>
      <c r="L31" s="125"/>
      <c r="M31" s="55"/>
      <c r="N31" s="55"/>
      <c r="O31" s="197"/>
      <c r="P31" s="118"/>
      <c r="Q31" s="198" t="s">
        <v>16</v>
      </c>
      <c r="S31" s="84"/>
    </row>
    <row r="32" spans="2:19" s="8" customFormat="1" ht="16" customHeight="1" x14ac:dyDescent="0.3">
      <c r="B32" s="149"/>
      <c r="C32" s="35"/>
      <c r="D32" s="231"/>
      <c r="E32" s="235">
        <f t="shared" si="0"/>
        <v>44432</v>
      </c>
      <c r="F32" s="132"/>
      <c r="G32" s="225"/>
      <c r="H32" s="157"/>
      <c r="I32" s="39"/>
      <c r="J32" s="91"/>
      <c r="K32" s="76"/>
      <c r="L32" s="474" t="s">
        <v>114</v>
      </c>
      <c r="M32" s="475"/>
      <c r="N32" s="475"/>
      <c r="O32" s="476"/>
      <c r="P32" s="216">
        <f>+'⑤-1'!G48</f>
        <v>0</v>
      </c>
      <c r="Q32" s="443"/>
      <c r="S32" s="88"/>
    </row>
    <row r="33" spans="1:26" s="8" customFormat="1" ht="16" customHeight="1" x14ac:dyDescent="0.3">
      <c r="B33" s="149"/>
      <c r="C33" s="35"/>
      <c r="D33" s="231"/>
      <c r="E33" s="235">
        <f t="shared" si="0"/>
        <v>44433</v>
      </c>
      <c r="F33" s="132"/>
      <c r="G33" s="225"/>
      <c r="H33" s="157"/>
      <c r="I33" s="39"/>
      <c r="J33" s="91"/>
      <c r="K33" s="36"/>
      <c r="L33" s="57"/>
      <c r="M33" s="48" t="s">
        <v>115</v>
      </c>
      <c r="N33" s="36"/>
      <c r="O33" s="58"/>
      <c r="P33" s="216">
        <f>+G49</f>
        <v>0</v>
      </c>
      <c r="Q33" s="444"/>
      <c r="S33" s="88"/>
    </row>
    <row r="34" spans="1:26" s="8" customFormat="1" ht="16" customHeight="1" x14ac:dyDescent="0.3">
      <c r="B34" s="149"/>
      <c r="C34" s="35"/>
      <c r="D34" s="231"/>
      <c r="E34" s="235">
        <f t="shared" si="0"/>
        <v>44434</v>
      </c>
      <c r="F34" s="132"/>
      <c r="G34" s="225"/>
      <c r="H34" s="157"/>
      <c r="I34" s="39"/>
      <c r="J34" s="91"/>
      <c r="K34" s="36"/>
      <c r="L34" s="59"/>
      <c r="M34" s="45" t="s">
        <v>31</v>
      </c>
      <c r="N34" s="45"/>
      <c r="O34" s="52"/>
      <c r="P34" s="216">
        <f>+ROUNDUP((P32-P33)*0.4,-3)</f>
        <v>0</v>
      </c>
      <c r="Q34" s="445"/>
      <c r="S34" s="88"/>
    </row>
    <row r="35" spans="1:26" s="8" customFormat="1" ht="16" customHeight="1" x14ac:dyDescent="0.3">
      <c r="B35" s="149"/>
      <c r="C35" s="35"/>
      <c r="D35" s="231"/>
      <c r="E35" s="235">
        <f t="shared" si="0"/>
        <v>44435</v>
      </c>
      <c r="F35" s="132"/>
      <c r="G35" s="225"/>
      <c r="H35" s="157"/>
      <c r="I35" s="39"/>
      <c r="J35" s="91"/>
      <c r="K35" s="36"/>
      <c r="L35" s="36"/>
      <c r="M35" s="36"/>
      <c r="N35" s="36"/>
      <c r="O35" s="73"/>
      <c r="P35" s="72"/>
      <c r="Q35" s="72"/>
      <c r="S35" s="88"/>
    </row>
    <row r="36" spans="1:26" s="8" customFormat="1" ht="16" customHeight="1" x14ac:dyDescent="0.3">
      <c r="B36" s="149"/>
      <c r="C36" s="35"/>
      <c r="D36" s="231"/>
      <c r="E36" s="235">
        <f t="shared" si="0"/>
        <v>44436</v>
      </c>
      <c r="F36" s="133"/>
      <c r="G36" s="225"/>
      <c r="H36" s="157"/>
      <c r="I36" s="39"/>
      <c r="J36" s="91"/>
      <c r="K36" s="76"/>
      <c r="L36" s="474" t="s">
        <v>116</v>
      </c>
      <c r="M36" s="475"/>
      <c r="N36" s="475"/>
      <c r="O36" s="476"/>
      <c r="P36" s="216">
        <f>+'⑤-1'!G55</f>
        <v>0</v>
      </c>
      <c r="Q36" s="448"/>
      <c r="S36" s="88"/>
    </row>
    <row r="37" spans="1:26" s="8" customFormat="1" ht="16" customHeight="1" x14ac:dyDescent="0.3">
      <c r="B37" s="149"/>
      <c r="C37" s="35"/>
      <c r="D37" s="231"/>
      <c r="E37" s="235">
        <f>IF(E36="","",IF(DAY(E36+1)=1,"",E36+1))</f>
        <v>44437</v>
      </c>
      <c r="F37" s="133"/>
      <c r="G37" s="225"/>
      <c r="H37" s="157"/>
      <c r="I37" s="39"/>
      <c r="J37" s="91"/>
      <c r="K37" s="36"/>
      <c r="L37" s="57"/>
      <c r="M37" s="36" t="s">
        <v>117</v>
      </c>
      <c r="N37" s="36"/>
      <c r="O37" s="58"/>
      <c r="P37" s="216">
        <f>+G57</f>
        <v>0</v>
      </c>
      <c r="Q37" s="449"/>
      <c r="S37" s="88"/>
    </row>
    <row r="38" spans="1:26" s="8" customFormat="1" ht="16" customHeight="1" x14ac:dyDescent="0.3">
      <c r="B38" s="149"/>
      <c r="C38" s="35"/>
      <c r="D38" s="231"/>
      <c r="E38" s="235">
        <f t="shared" ref="E38:E39" si="1">IF(E37="","",IF(DAY(E37+1)=1,"",E37+1))</f>
        <v>44438</v>
      </c>
      <c r="F38" s="133"/>
      <c r="G38" s="225"/>
      <c r="H38" s="157"/>
      <c r="I38" s="39"/>
      <c r="J38" s="91"/>
      <c r="K38" s="36"/>
      <c r="L38" s="57"/>
      <c r="M38" s="36" t="s">
        <v>59</v>
      </c>
      <c r="N38" s="36"/>
      <c r="O38" s="58"/>
      <c r="P38" s="408">
        <f>+ROUNDUP((P36-P37)*0.4,-3)</f>
        <v>0</v>
      </c>
      <c r="Q38" s="450"/>
      <c r="S38" s="88"/>
    </row>
    <row r="39" spans="1:26" s="8" customFormat="1" ht="16" customHeight="1" x14ac:dyDescent="0.3">
      <c r="B39" s="149"/>
      <c r="C39" s="35"/>
      <c r="D39" s="231"/>
      <c r="E39" s="235">
        <f t="shared" si="1"/>
        <v>44439</v>
      </c>
      <c r="F39" s="133"/>
      <c r="G39" s="225"/>
      <c r="H39" s="157"/>
      <c r="I39" s="39"/>
      <c r="J39" s="91"/>
      <c r="K39" s="36"/>
      <c r="L39" s="55"/>
      <c r="M39" s="55"/>
      <c r="N39" s="55"/>
      <c r="O39" s="115"/>
      <c r="P39" s="409"/>
      <c r="Q39" s="381"/>
      <c r="S39" s="88"/>
    </row>
    <row r="40" spans="1:26" s="28" customFormat="1" ht="14" thickBot="1" x14ac:dyDescent="0.35">
      <c r="A40" s="280"/>
      <c r="B40" s="295"/>
      <c r="C40" s="299"/>
      <c r="D40" s="296"/>
      <c r="E40" s="296"/>
      <c r="F40" s="296"/>
      <c r="G40" s="297"/>
      <c r="H40" s="298"/>
      <c r="I40" s="173"/>
      <c r="J40" s="385"/>
      <c r="K40" s="55"/>
      <c r="L40" s="55"/>
      <c r="M40" s="55"/>
      <c r="N40" s="55"/>
      <c r="O40" s="115"/>
      <c r="P40" s="409"/>
      <c r="Q40" s="381"/>
      <c r="R40" s="118"/>
      <c r="S40" s="118"/>
      <c r="T40" s="8"/>
      <c r="U40" s="8"/>
    </row>
    <row r="41" spans="1:26" s="28" customFormat="1" ht="16" customHeight="1" thickTop="1" x14ac:dyDescent="0.3">
      <c r="A41" s="129"/>
      <c r="B41" s="155"/>
      <c r="C41" s="182" t="s">
        <v>27</v>
      </c>
      <c r="D41" s="12"/>
      <c r="E41" s="12"/>
      <c r="F41" s="12"/>
      <c r="G41" s="29"/>
      <c r="H41" s="156"/>
      <c r="I41" s="29"/>
      <c r="J41" s="80"/>
      <c r="K41" s="55"/>
      <c r="L41" s="55"/>
      <c r="M41" s="55"/>
      <c r="N41" s="55"/>
      <c r="O41" s="115"/>
      <c r="P41" s="116"/>
      <c r="Q41" s="118"/>
      <c r="R41" s="83"/>
      <c r="S41" s="284"/>
      <c r="T41" s="129"/>
    </row>
    <row r="42" spans="1:26" ht="8.5" customHeight="1" x14ac:dyDescent="0.3">
      <c r="B42" s="193"/>
      <c r="H42" s="194"/>
      <c r="J42" s="89"/>
      <c r="K42" s="410" t="s">
        <v>17</v>
      </c>
      <c r="L42" s="36"/>
      <c r="M42" s="37"/>
      <c r="N42" s="37"/>
      <c r="O42" s="200"/>
      <c r="P42" s="129"/>
      <c r="Q42" s="129"/>
      <c r="R42" s="72"/>
      <c r="S42" s="88"/>
      <c r="T42" s="8"/>
      <c r="U42" s="28"/>
      <c r="Z42" s="1"/>
    </row>
    <row r="43" spans="1:26" s="8" customFormat="1" ht="16" customHeight="1" x14ac:dyDescent="0.3">
      <c r="B43" s="149"/>
      <c r="C43" s="12" t="s">
        <v>5</v>
      </c>
      <c r="D43" s="12"/>
      <c r="E43" s="12"/>
      <c r="F43" s="12"/>
      <c r="G43" s="29"/>
      <c r="H43" s="156"/>
      <c r="I43" s="33"/>
      <c r="J43" s="85"/>
      <c r="K43" s="37"/>
      <c r="L43" s="36"/>
      <c r="M43" s="36"/>
      <c r="N43" s="36"/>
      <c r="O43" s="78"/>
      <c r="P43" s="72"/>
      <c r="Q43" s="72"/>
      <c r="R43" s="11"/>
      <c r="S43" s="86"/>
      <c r="T43" s="1"/>
      <c r="U43" s="18"/>
    </row>
    <row r="44" spans="1:26" ht="16" customHeight="1" x14ac:dyDescent="0.3">
      <c r="B44" s="145"/>
      <c r="C44" s="11" t="s">
        <v>112</v>
      </c>
      <c r="D44" s="11"/>
      <c r="E44" s="11"/>
      <c r="F44" s="11"/>
      <c r="G44" s="33"/>
      <c r="H44" s="269"/>
      <c r="I44" s="61"/>
      <c r="J44" s="87"/>
      <c r="K44" s="72"/>
      <c r="L44" s="72"/>
      <c r="M44" s="72"/>
      <c r="N44" s="72"/>
      <c r="O44" s="72"/>
      <c r="P44" s="72"/>
      <c r="Q44" s="123" t="s">
        <v>21</v>
      </c>
      <c r="R44" s="11"/>
      <c r="S44" s="88"/>
      <c r="U44" s="8"/>
      <c r="Z44" s="1"/>
    </row>
    <row r="45" spans="1:26" s="8" customFormat="1" ht="16" customHeight="1" thickBot="1" x14ac:dyDescent="0.35">
      <c r="B45" s="149"/>
      <c r="C45" s="138" t="s">
        <v>43</v>
      </c>
      <c r="D45" s="12"/>
      <c r="E45" s="12"/>
      <c r="F45" s="12"/>
      <c r="G45" s="29"/>
      <c r="H45" s="154"/>
      <c r="I45" s="61"/>
      <c r="J45" s="87"/>
      <c r="K45" s="71" t="s">
        <v>12</v>
      </c>
      <c r="L45" s="65" t="s">
        <v>14</v>
      </c>
      <c r="M45" s="66"/>
      <c r="N45" s="67"/>
      <c r="O45" s="68"/>
      <c r="P45" s="69">
        <v>200000</v>
      </c>
      <c r="Q45" s="279"/>
      <c r="R45" s="72"/>
      <c r="S45" s="88"/>
      <c r="U45" s="1"/>
    </row>
    <row r="46" spans="1:26" s="8" customFormat="1" ht="16" customHeight="1" thickBot="1" x14ac:dyDescent="0.35">
      <c r="B46" s="149"/>
      <c r="C46" s="477"/>
      <c r="D46" s="477"/>
      <c r="E46" s="454" t="s">
        <v>37</v>
      </c>
      <c r="F46" s="455"/>
      <c r="G46" s="250">
        <f>SUM(G9:G39)</f>
        <v>0</v>
      </c>
      <c r="H46" s="154"/>
      <c r="I46" s="29"/>
      <c r="J46" s="89"/>
      <c r="K46" s="71"/>
      <c r="L46" s="36"/>
      <c r="M46" s="72"/>
      <c r="N46" s="11"/>
      <c r="O46" s="78"/>
      <c r="P46" s="79"/>
      <c r="Q46" s="11"/>
      <c r="R46" s="72"/>
      <c r="S46" s="90"/>
    </row>
    <row r="47" spans="1:26" s="28" customFormat="1" ht="16" customHeight="1" x14ac:dyDescent="0.3">
      <c r="B47" s="155"/>
      <c r="C47" s="439"/>
      <c r="D47" s="439"/>
      <c r="E47" s="418" t="s">
        <v>3</v>
      </c>
      <c r="F47" s="419"/>
      <c r="G47" s="183">
        <f>31-G48</f>
        <v>31</v>
      </c>
      <c r="H47" s="156"/>
      <c r="I47" s="39"/>
      <c r="J47" s="91"/>
      <c r="K47" s="281"/>
      <c r="L47" s="203"/>
      <c r="M47" s="55"/>
      <c r="N47" s="55"/>
      <c r="O47" s="282"/>
      <c r="P47" s="118"/>
      <c r="Q47" s="198" t="s">
        <v>16</v>
      </c>
      <c r="R47" s="284"/>
      <c r="S47" s="88"/>
      <c r="U47" s="8"/>
    </row>
    <row r="48" spans="1:26" s="8" customFormat="1" ht="16" customHeight="1" x14ac:dyDescent="0.3">
      <c r="B48" s="149"/>
      <c r="C48" s="439"/>
      <c r="D48" s="439"/>
      <c r="E48" s="418" t="s">
        <v>32</v>
      </c>
      <c r="F48" s="419"/>
      <c r="G48" s="258">
        <f>COUNTIF(F9:F39,"○")</f>
        <v>0</v>
      </c>
      <c r="H48" s="157"/>
      <c r="I48" s="39"/>
      <c r="J48" s="91"/>
      <c r="K48" s="266" t="s">
        <v>13</v>
      </c>
      <c r="L48" s="257" t="s">
        <v>114</v>
      </c>
      <c r="M48" s="55"/>
      <c r="N48" s="55"/>
      <c r="O48" s="62"/>
      <c r="P48" s="216">
        <f>'⑤-1'!G48</f>
        <v>0</v>
      </c>
      <c r="Q48" s="443"/>
      <c r="R48" s="88"/>
      <c r="S48" s="86"/>
      <c r="U48" s="28"/>
    </row>
    <row r="49" spans="1:26" ht="16" customHeight="1" x14ac:dyDescent="0.3">
      <c r="B49" s="145"/>
      <c r="C49" s="451" t="s">
        <v>42</v>
      </c>
      <c r="D49" s="451"/>
      <c r="E49" s="451"/>
      <c r="F49" s="468"/>
      <c r="G49" s="259">
        <f>ROUNDUP(G46/G47,0)</f>
        <v>0</v>
      </c>
      <c r="H49" s="157" t="s">
        <v>62</v>
      </c>
      <c r="I49" s="39"/>
      <c r="J49" s="91"/>
      <c r="K49" s="57"/>
      <c r="L49" s="59"/>
      <c r="M49" s="63" t="s">
        <v>15</v>
      </c>
      <c r="N49" s="63"/>
      <c r="O49" s="64"/>
      <c r="P49" s="216">
        <f>+ROUNDUP((P48)*0.3,-3)</f>
        <v>0</v>
      </c>
      <c r="Q49" s="445"/>
      <c r="R49" s="86"/>
      <c r="S49" s="86"/>
      <c r="U49" s="8"/>
      <c r="Z49" s="1"/>
    </row>
    <row r="50" spans="1:26" ht="16" customHeight="1" thickBot="1" x14ac:dyDescent="0.35">
      <c r="B50" s="237"/>
      <c r="C50" s="42"/>
      <c r="D50" s="42"/>
      <c r="E50" s="42"/>
      <c r="F50" s="42"/>
      <c r="G50" s="43" t="s">
        <v>8</v>
      </c>
      <c r="H50" s="291"/>
      <c r="I50" s="39"/>
      <c r="J50" s="91"/>
      <c r="K50" s="285"/>
      <c r="L50" s="37"/>
      <c r="M50" s="36"/>
      <c r="N50" s="36"/>
      <c r="O50" s="78"/>
      <c r="P50" s="74"/>
      <c r="Q50" s="72"/>
      <c r="R50" s="86"/>
      <c r="S50" s="86"/>
      <c r="Z50" s="1"/>
    </row>
    <row r="51" spans="1:26" ht="16" customHeight="1" x14ac:dyDescent="0.3">
      <c r="B51" s="145"/>
      <c r="C51" s="11" t="s">
        <v>6</v>
      </c>
      <c r="D51" s="11"/>
      <c r="E51" s="11"/>
      <c r="F51" s="11"/>
      <c r="G51" s="11"/>
      <c r="H51" s="158"/>
      <c r="I51" s="70"/>
      <c r="J51" s="92"/>
      <c r="K51" s="57"/>
      <c r="L51" s="474" t="s">
        <v>116</v>
      </c>
      <c r="M51" s="475"/>
      <c r="N51" s="475"/>
      <c r="O51" s="476"/>
      <c r="P51" s="216">
        <f>'⑤-1'!G55</f>
        <v>0</v>
      </c>
      <c r="Q51" s="446"/>
      <c r="R51" s="86"/>
      <c r="S51" s="86"/>
      <c r="Z51" s="1"/>
    </row>
    <row r="52" spans="1:26" ht="16" customHeight="1" x14ac:dyDescent="0.3">
      <c r="B52" s="145"/>
      <c r="C52" s="11" t="s">
        <v>113</v>
      </c>
      <c r="D52" s="11"/>
      <c r="E52" s="11"/>
      <c r="F52" s="11"/>
      <c r="G52" s="33"/>
      <c r="H52" s="269"/>
      <c r="I52" s="11"/>
      <c r="J52" s="93"/>
      <c r="K52" s="93"/>
      <c r="L52" s="59"/>
      <c r="M52" s="63" t="s">
        <v>15</v>
      </c>
      <c r="N52" s="63"/>
      <c r="O52" s="64"/>
      <c r="P52" s="216">
        <f>+ROUNDUP((P51)*0.3,-3)</f>
        <v>0</v>
      </c>
      <c r="Q52" s="445"/>
      <c r="R52" s="86"/>
      <c r="S52" s="86"/>
      <c r="Z52" s="1"/>
    </row>
    <row r="53" spans="1:26" ht="16" customHeight="1" thickBot="1" x14ac:dyDescent="0.35">
      <c r="B53" s="145"/>
      <c r="C53" s="138" t="s">
        <v>44</v>
      </c>
      <c r="D53" s="11"/>
      <c r="E53" s="11"/>
      <c r="F53" s="11"/>
      <c r="G53" s="33"/>
      <c r="H53" s="269"/>
      <c r="I53" s="11"/>
      <c r="J53" s="93"/>
      <c r="K53" s="288"/>
      <c r="L53" s="95"/>
      <c r="M53" s="95"/>
      <c r="N53" s="95"/>
      <c r="O53" s="96"/>
      <c r="P53" s="289"/>
      <c r="Q53" s="95"/>
      <c r="R53" s="97"/>
      <c r="S53" s="86"/>
      <c r="Z53" s="1"/>
    </row>
    <row r="54" spans="1:26" ht="16" customHeight="1" thickBot="1" x14ac:dyDescent="0.35">
      <c r="A54" s="8"/>
      <c r="B54" s="145"/>
      <c r="C54" s="464"/>
      <c r="D54" s="464"/>
      <c r="E54" s="454" t="s">
        <v>47</v>
      </c>
      <c r="F54" s="455"/>
      <c r="G54" s="250">
        <f>SUM(G15:G27)</f>
        <v>0</v>
      </c>
      <c r="H54" s="157"/>
      <c r="I54" s="33"/>
      <c r="J54" s="202"/>
      <c r="K54" s="95"/>
      <c r="L54" s="287"/>
      <c r="M54" s="45"/>
      <c r="N54" s="45"/>
      <c r="O54" s="96"/>
      <c r="P54" s="99"/>
      <c r="Q54" s="286"/>
      <c r="R54" s="95"/>
      <c r="S54" s="97"/>
      <c r="Z54" s="1"/>
    </row>
    <row r="55" spans="1:26" ht="16" customHeight="1" x14ac:dyDescent="0.3">
      <c r="A55" s="8"/>
      <c r="B55" s="149"/>
      <c r="C55" s="439"/>
      <c r="D55" s="439"/>
      <c r="E55" s="418" t="s">
        <v>3</v>
      </c>
      <c r="F55" s="419"/>
      <c r="G55" s="183">
        <f>13-G56</f>
        <v>13</v>
      </c>
      <c r="H55" s="154"/>
      <c r="I55" s="61"/>
      <c r="J55" s="61"/>
      <c r="L55" s="36"/>
      <c r="M55" s="37"/>
      <c r="N55" s="37"/>
      <c r="O55" s="200"/>
      <c r="P55" s="74"/>
      <c r="Q55" s="262"/>
      <c r="S55" s="72"/>
      <c r="Z55" s="1"/>
    </row>
    <row r="56" spans="1:26" s="8" customFormat="1" ht="16" customHeight="1" x14ac:dyDescent="0.3">
      <c r="A56" s="1"/>
      <c r="B56" s="149"/>
      <c r="C56" s="439"/>
      <c r="D56" s="439"/>
      <c r="E56" s="418" t="s">
        <v>32</v>
      </c>
      <c r="F56" s="419"/>
      <c r="G56" s="258">
        <f>COUNTIF(F15:F27,"○")</f>
        <v>0</v>
      </c>
      <c r="H56" s="154"/>
      <c r="I56" s="61"/>
      <c r="J56" s="61"/>
      <c r="K56" s="11"/>
      <c r="L56" s="11"/>
      <c r="M56" s="11"/>
      <c r="N56" s="11"/>
      <c r="O56" s="78"/>
      <c r="P56" s="79"/>
      <c r="Q56" s="201"/>
      <c r="S56" s="72"/>
      <c r="U56" s="1"/>
    </row>
    <row r="57" spans="1:26" s="8" customFormat="1" ht="16" customHeight="1" x14ac:dyDescent="0.3">
      <c r="B57" s="145"/>
      <c r="C57" s="451" t="s">
        <v>42</v>
      </c>
      <c r="D57" s="451"/>
      <c r="E57" s="451"/>
      <c r="F57" s="451"/>
      <c r="G57" s="259">
        <f>ROUNDUP(G54/G55,0)</f>
        <v>0</v>
      </c>
      <c r="H57" s="157" t="s">
        <v>58</v>
      </c>
      <c r="I57" s="33"/>
      <c r="J57" s="33"/>
      <c r="K57" s="11"/>
      <c r="L57" s="76"/>
      <c r="M57" s="36"/>
      <c r="N57" s="36"/>
      <c r="O57" s="78"/>
      <c r="P57" s="74"/>
      <c r="Q57" s="201"/>
      <c r="S57" s="11"/>
    </row>
    <row r="58" spans="1:26" ht="16" customHeight="1" thickBot="1" x14ac:dyDescent="0.35">
      <c r="B58" s="161"/>
      <c r="C58" s="162"/>
      <c r="D58" s="162"/>
      <c r="E58" s="162"/>
      <c r="F58" s="162"/>
      <c r="G58" s="163" t="s">
        <v>8</v>
      </c>
      <c r="H58" s="164"/>
      <c r="I58" s="39"/>
      <c r="J58" s="39"/>
      <c r="L58" s="36"/>
      <c r="M58" s="37"/>
      <c r="N58" s="37"/>
      <c r="O58" s="200"/>
      <c r="P58" s="74"/>
      <c r="Q58" s="136"/>
      <c r="S58" s="72"/>
      <c r="U58" s="8"/>
      <c r="Z58" s="1"/>
    </row>
    <row r="59" spans="1:26" s="8" customFormat="1" ht="16" customHeight="1" x14ac:dyDescent="0.3">
      <c r="A59" s="1"/>
      <c r="B59" s="1"/>
      <c r="C59" s="1"/>
      <c r="D59" s="1"/>
      <c r="E59" s="1"/>
      <c r="F59" s="1"/>
      <c r="G59" s="11"/>
      <c r="H59" s="11"/>
      <c r="I59" s="11"/>
      <c r="J59" s="11"/>
      <c r="K59" s="11"/>
      <c r="L59" s="11"/>
      <c r="M59" s="1"/>
      <c r="N59" s="1"/>
      <c r="O59" s="18"/>
      <c r="P59" s="1"/>
      <c r="Q59" s="1"/>
      <c r="S59" s="1"/>
      <c r="U59" s="1"/>
    </row>
    <row r="60" spans="1:26" x14ac:dyDescent="0.3">
      <c r="I60" s="11"/>
      <c r="J60" s="11"/>
      <c r="O60" s="18"/>
      <c r="Q60" s="1"/>
      <c r="U60" s="8"/>
      <c r="Y60" s="18"/>
      <c r="Z60" s="1"/>
    </row>
    <row r="61" spans="1:26" x14ac:dyDescent="0.3">
      <c r="P61" s="11"/>
      <c r="Q61" s="1"/>
      <c r="Y61" s="18"/>
      <c r="Z61" s="1"/>
    </row>
    <row r="62" spans="1:26" x14ac:dyDescent="0.3">
      <c r="K62" s="1"/>
      <c r="L62" s="1"/>
      <c r="P62" s="11"/>
      <c r="Q62" s="1"/>
      <c r="Z62" s="18">
        <v>43224</v>
      </c>
    </row>
    <row r="63" spans="1:26" x14ac:dyDescent="0.3">
      <c r="K63" s="1"/>
      <c r="L63" s="1"/>
      <c r="P63" s="11"/>
      <c r="Q63" s="1"/>
      <c r="Z63" s="18">
        <v>43225</v>
      </c>
    </row>
    <row r="64" spans="1:26" x14ac:dyDescent="0.3">
      <c r="K64" s="1"/>
      <c r="L64" s="1"/>
      <c r="Z64" s="18">
        <v>43297</v>
      </c>
    </row>
    <row r="65" spans="26:26" x14ac:dyDescent="0.3">
      <c r="Z65" s="18">
        <v>43323</v>
      </c>
    </row>
    <row r="66" spans="26:26" x14ac:dyDescent="0.3">
      <c r="Z66" s="18">
        <v>43360</v>
      </c>
    </row>
    <row r="67" spans="26:26" x14ac:dyDescent="0.3">
      <c r="Z67" s="18">
        <v>43366</v>
      </c>
    </row>
    <row r="68" spans="26:26" x14ac:dyDescent="0.3">
      <c r="Z68" s="18">
        <v>43367</v>
      </c>
    </row>
    <row r="69" spans="26:26" x14ac:dyDescent="0.3">
      <c r="Z69" s="18">
        <v>43381</v>
      </c>
    </row>
    <row r="70" spans="26:26" x14ac:dyDescent="0.3">
      <c r="Z70" s="18">
        <v>43407</v>
      </c>
    </row>
    <row r="71" spans="26:26" x14ac:dyDescent="0.3">
      <c r="Z71" s="18">
        <v>43427</v>
      </c>
    </row>
    <row r="72" spans="26:26" x14ac:dyDescent="0.3">
      <c r="Z72" s="18">
        <v>43457</v>
      </c>
    </row>
    <row r="73" spans="26:26" x14ac:dyDescent="0.3">
      <c r="Z73" s="18">
        <v>43458</v>
      </c>
    </row>
    <row r="74" spans="26:26" x14ac:dyDescent="0.3">
      <c r="Z74" s="19">
        <v>43466</v>
      </c>
    </row>
    <row r="75" spans="26:26" x14ac:dyDescent="0.3">
      <c r="Z75" s="19">
        <v>43479</v>
      </c>
    </row>
    <row r="76" spans="26:26" x14ac:dyDescent="0.3">
      <c r="Z76" s="19">
        <v>43507</v>
      </c>
    </row>
    <row r="77" spans="26:26" x14ac:dyDescent="0.3">
      <c r="Z77" s="19">
        <v>43545</v>
      </c>
    </row>
    <row r="78" spans="26:26" x14ac:dyDescent="0.3">
      <c r="Z78" s="19">
        <v>43584</v>
      </c>
    </row>
    <row r="79" spans="26:26" x14ac:dyDescent="0.3">
      <c r="Z79" s="19">
        <v>43588</v>
      </c>
    </row>
    <row r="80" spans="26:26" x14ac:dyDescent="0.3">
      <c r="Z80" s="19">
        <v>43589</v>
      </c>
    </row>
    <row r="81" spans="26:26" x14ac:dyDescent="0.3">
      <c r="Z81" s="19">
        <v>43590</v>
      </c>
    </row>
    <row r="82" spans="26:26" x14ac:dyDescent="0.3">
      <c r="Z82" s="19">
        <v>43591</v>
      </c>
    </row>
    <row r="83" spans="26:26" x14ac:dyDescent="0.3">
      <c r="Z83" s="19">
        <v>43661</v>
      </c>
    </row>
    <row r="84" spans="26:26" x14ac:dyDescent="0.3">
      <c r="Z84" s="19">
        <v>43688</v>
      </c>
    </row>
    <row r="85" spans="26:26" x14ac:dyDescent="0.3">
      <c r="Z85" s="19">
        <v>43689</v>
      </c>
    </row>
    <row r="86" spans="26:26" x14ac:dyDescent="0.3">
      <c r="Z86" s="19">
        <v>43724</v>
      </c>
    </row>
    <row r="87" spans="26:26" x14ac:dyDescent="0.3">
      <c r="Z87" s="19">
        <v>43731</v>
      </c>
    </row>
    <row r="88" spans="26:26" x14ac:dyDescent="0.3">
      <c r="Z88" s="19">
        <v>43752</v>
      </c>
    </row>
    <row r="89" spans="26:26" x14ac:dyDescent="0.3">
      <c r="Z89" s="19">
        <v>43772</v>
      </c>
    </row>
    <row r="90" spans="26:26" x14ac:dyDescent="0.3">
      <c r="Z90" s="19">
        <v>43773</v>
      </c>
    </row>
    <row r="91" spans="26:26" x14ac:dyDescent="0.3">
      <c r="Z91" s="19">
        <v>43792</v>
      </c>
    </row>
    <row r="92" spans="26:26" x14ac:dyDescent="0.3">
      <c r="Z92" s="19">
        <v>43822</v>
      </c>
    </row>
    <row r="93" spans="26:26" x14ac:dyDescent="0.3">
      <c r="Z93" s="19">
        <v>43831</v>
      </c>
    </row>
    <row r="94" spans="26:26" x14ac:dyDescent="0.3">
      <c r="Z94" s="19">
        <v>43843</v>
      </c>
    </row>
    <row r="95" spans="26:26" x14ac:dyDescent="0.3">
      <c r="Z95" s="19">
        <v>43872</v>
      </c>
    </row>
    <row r="96" spans="26:26" x14ac:dyDescent="0.3">
      <c r="Z96" s="19">
        <v>43885</v>
      </c>
    </row>
    <row r="97" spans="26:26" x14ac:dyDescent="0.3">
      <c r="Z97" s="19">
        <v>43910</v>
      </c>
    </row>
    <row r="98" spans="26:26" x14ac:dyDescent="0.3">
      <c r="Z98" s="19">
        <v>43950</v>
      </c>
    </row>
    <row r="99" spans="26:26" x14ac:dyDescent="0.3">
      <c r="Z99" s="19">
        <v>43954</v>
      </c>
    </row>
    <row r="100" spans="26:26" x14ac:dyDescent="0.3">
      <c r="Z100" s="19">
        <v>43955</v>
      </c>
    </row>
    <row r="101" spans="26:26" x14ac:dyDescent="0.3">
      <c r="Z101" s="19">
        <v>43956</v>
      </c>
    </row>
    <row r="102" spans="26:26" x14ac:dyDescent="0.3">
      <c r="Z102" s="19">
        <v>43957</v>
      </c>
    </row>
    <row r="103" spans="26:26" x14ac:dyDescent="0.3">
      <c r="Z103" s="19">
        <v>44035</v>
      </c>
    </row>
    <row r="104" spans="26:26" x14ac:dyDescent="0.3">
      <c r="Z104" s="19">
        <v>44036</v>
      </c>
    </row>
    <row r="105" spans="26:26" x14ac:dyDescent="0.3">
      <c r="Z105" s="19">
        <v>44053</v>
      </c>
    </row>
    <row r="106" spans="26:26" x14ac:dyDescent="0.3">
      <c r="Z106" s="19">
        <v>44095</v>
      </c>
    </row>
    <row r="107" spans="26:26" x14ac:dyDescent="0.3">
      <c r="Z107" s="19">
        <v>44096</v>
      </c>
    </row>
    <row r="108" spans="26:26" x14ac:dyDescent="0.3">
      <c r="Z108" s="19">
        <v>44138</v>
      </c>
    </row>
    <row r="109" spans="26:26" x14ac:dyDescent="0.3">
      <c r="Z109" s="19">
        <v>44158</v>
      </c>
    </row>
    <row r="110" spans="26:26" x14ac:dyDescent="0.3">
      <c r="Z110" s="19">
        <v>44197</v>
      </c>
    </row>
    <row r="111" spans="26:26" x14ac:dyDescent="0.3">
      <c r="Z111" s="19">
        <v>44207</v>
      </c>
    </row>
    <row r="112" spans="26:26" x14ac:dyDescent="0.3">
      <c r="Z112" s="19">
        <v>44238</v>
      </c>
    </row>
    <row r="113" spans="26:26" x14ac:dyDescent="0.3">
      <c r="Z113" s="19">
        <v>44250</v>
      </c>
    </row>
    <row r="114" spans="26:26" x14ac:dyDescent="0.3">
      <c r="Z114" s="19">
        <v>44275</v>
      </c>
    </row>
    <row r="115" spans="26:26" x14ac:dyDescent="0.3">
      <c r="Z115" s="19">
        <v>44315</v>
      </c>
    </row>
    <row r="116" spans="26:26" x14ac:dyDescent="0.3">
      <c r="Z116" s="19">
        <v>44319</v>
      </c>
    </row>
    <row r="117" spans="26:26" x14ac:dyDescent="0.3">
      <c r="Z117" s="19">
        <v>44320</v>
      </c>
    </row>
    <row r="118" spans="26:26" x14ac:dyDescent="0.3">
      <c r="Z118" s="19">
        <v>44321</v>
      </c>
    </row>
    <row r="119" spans="26:26" x14ac:dyDescent="0.3">
      <c r="Z119" s="19">
        <v>44396</v>
      </c>
    </row>
    <row r="120" spans="26:26" x14ac:dyDescent="0.3">
      <c r="Z120" s="19">
        <v>44419</v>
      </c>
    </row>
    <row r="121" spans="26:26" x14ac:dyDescent="0.3">
      <c r="Z121" s="19">
        <v>44459</v>
      </c>
    </row>
    <row r="122" spans="26:26" x14ac:dyDescent="0.3">
      <c r="Z122" s="19">
        <v>44462</v>
      </c>
    </row>
    <row r="123" spans="26:26" x14ac:dyDescent="0.3">
      <c r="Z123" s="19">
        <v>44480</v>
      </c>
    </row>
    <row r="124" spans="26:26" x14ac:dyDescent="0.3">
      <c r="Z124" s="19">
        <v>44503</v>
      </c>
    </row>
    <row r="125" spans="26:26" x14ac:dyDescent="0.3">
      <c r="Z125" s="19">
        <v>44523</v>
      </c>
    </row>
    <row r="126" spans="26:26" x14ac:dyDescent="0.3">
      <c r="Z126" s="19">
        <v>44562</v>
      </c>
    </row>
    <row r="127" spans="26:26" x14ac:dyDescent="0.3">
      <c r="Z127" s="19">
        <v>44571</v>
      </c>
    </row>
    <row r="128" spans="26:26" x14ac:dyDescent="0.3">
      <c r="Z128" s="19">
        <v>44603</v>
      </c>
    </row>
    <row r="129" spans="26:26" x14ac:dyDescent="0.3">
      <c r="Z129" s="19">
        <v>44615</v>
      </c>
    </row>
    <row r="130" spans="26:26" x14ac:dyDescent="0.3">
      <c r="Z130" s="19">
        <v>44641</v>
      </c>
    </row>
    <row r="131" spans="26:26" x14ac:dyDescent="0.3">
      <c r="Z131" s="19">
        <v>44680</v>
      </c>
    </row>
    <row r="132" spans="26:26" x14ac:dyDescent="0.3">
      <c r="Z132" s="19">
        <v>44684</v>
      </c>
    </row>
    <row r="133" spans="26:26" x14ac:dyDescent="0.3">
      <c r="Z133" s="19">
        <v>44685</v>
      </c>
    </row>
    <row r="134" spans="26:26" x14ac:dyDescent="0.3">
      <c r="Z134" s="19">
        <v>44686</v>
      </c>
    </row>
    <row r="135" spans="26:26" x14ac:dyDescent="0.3">
      <c r="Z135" s="19">
        <v>44760</v>
      </c>
    </row>
    <row r="136" spans="26:26" x14ac:dyDescent="0.3">
      <c r="Z136" s="19">
        <v>44784</v>
      </c>
    </row>
    <row r="137" spans="26:26" x14ac:dyDescent="0.3">
      <c r="Z137" s="19">
        <v>44823</v>
      </c>
    </row>
    <row r="138" spans="26:26" x14ac:dyDescent="0.3">
      <c r="Z138" s="19">
        <v>44827</v>
      </c>
    </row>
    <row r="139" spans="26:26" x14ac:dyDescent="0.3">
      <c r="Z139" s="19">
        <v>44844</v>
      </c>
    </row>
    <row r="140" spans="26:26" x14ac:dyDescent="0.3">
      <c r="Z140" s="19">
        <v>44868</v>
      </c>
    </row>
    <row r="141" spans="26:26" x14ac:dyDescent="0.3">
      <c r="Z141" s="19">
        <v>44888</v>
      </c>
    </row>
    <row r="142" spans="26:26" x14ac:dyDescent="0.3">
      <c r="Z142" s="19"/>
    </row>
  </sheetData>
  <sheetProtection algorithmName="SHA-512" hashValue="dvhMnL8T6V4iD3MGn9voIPDdKwohBENZ6EQkyW4RbF/kuTAda36XDxPfCBkbpxPzrQDPWO5kuAdmcQn+AjuP9A==" saltValue="ObCEbqZ6qWy5IVqQl9a2eQ==" spinCount="100000" sheet="1" objects="1" scenarios="1"/>
  <mergeCells count="26">
    <mergeCell ref="Q28:Q30"/>
    <mergeCell ref="A1:P1"/>
    <mergeCell ref="C7:D7"/>
    <mergeCell ref="E7:G7"/>
    <mergeCell ref="Q24:Q26"/>
    <mergeCell ref="C49:F49"/>
    <mergeCell ref="Q32:Q34"/>
    <mergeCell ref="C46:D46"/>
    <mergeCell ref="E46:F46"/>
    <mergeCell ref="C47:D47"/>
    <mergeCell ref="E47:F47"/>
    <mergeCell ref="C48:D48"/>
    <mergeCell ref="E48:F48"/>
    <mergeCell ref="Q48:Q49"/>
    <mergeCell ref="L36:O36"/>
    <mergeCell ref="L32:O32"/>
    <mergeCell ref="Q36:Q38"/>
    <mergeCell ref="C57:F57"/>
    <mergeCell ref="Q51:Q52"/>
    <mergeCell ref="C54:D54"/>
    <mergeCell ref="E54:F54"/>
    <mergeCell ref="C55:D55"/>
    <mergeCell ref="E55:F55"/>
    <mergeCell ref="C56:D56"/>
    <mergeCell ref="E56:F56"/>
    <mergeCell ref="L51:O51"/>
  </mergeCells>
  <phoneticPr fontId="1"/>
  <dataValidations count="2">
    <dataValidation type="list" allowBlank="1" showInputMessage="1" showErrorMessage="1" sqref="Q24:Q26 Q32:Q34 Q45 Q48:Q49 Q51:Q52 Q54 Q57 Q28:Q30 Q36 Q39:Q40">
      <formula1>"レ"</formula1>
    </dataValidation>
    <dataValidation type="list" allowBlank="1" showInputMessage="1" showErrorMessage="1" sqref="D9:D39 F9:F39">
      <formula1>"○"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9" scale="77" orientation="portrait" r:id="rId1"/>
  <headerFooter>
    <oddFooter xml:space="preserve">&amp;C&amp;"Century,標準" </oddFooter>
  </headerFooter>
  <colBreaks count="1" manualBreakCount="1">
    <brk id="24" max="1048575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1D0C21-1817-47D9-9FAD-D6BB52DEE81B}">
            <xm:f>TEXT('②-2'!E9,"aaa")="土"</xm:f>
            <x14:dxf>
              <font>
                <color rgb="FF0070C0"/>
              </font>
              <fill>
                <patternFill>
                  <bgColor theme="4" tint="0.79998168889431442"/>
                </patternFill>
              </fill>
            </x14:dxf>
          </x14:cfRule>
          <xm:sqref>E9:E39</xm:sqref>
        </x14:conditionalFormatting>
        <x14:conditionalFormatting xmlns:xm="http://schemas.microsoft.com/office/excel/2006/main">
          <x14:cfRule type="expression" priority="2" id="{25F7C673-96A5-4211-8B90-C1C64B03C9B2}">
            <xm:f>TEXT('②-2'!E9,"aaa")="日"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E9:E39</xm:sqref>
        </x14:conditionalFormatting>
        <x14:conditionalFormatting xmlns:xm="http://schemas.microsoft.com/office/excel/2006/main">
          <x14:cfRule type="expression" priority="967" id="{1364E2C8-CB5A-4A3A-A463-D21CBB36CDDC}">
            <xm:f>COUNTIF('②-2'!$U$8:$U$128,'②-2'!#REF!)</xm:f>
            <x14:dxf>
              <font>
                <strike val="0"/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E9:E39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記載の手引き </vt:lpstr>
      <vt:lpstr>①</vt:lpstr>
      <vt:lpstr>②-1</vt:lpstr>
      <vt:lpstr>②-2</vt:lpstr>
      <vt:lpstr>③</vt:lpstr>
      <vt:lpstr>④</vt:lpstr>
      <vt:lpstr>⑤-1</vt:lpstr>
      <vt:lpstr>⑤-2</vt:lpstr>
      <vt:lpstr>①!Print_Area</vt:lpstr>
      <vt:lpstr>'②-1'!Print_Area</vt:lpstr>
      <vt:lpstr>'②-2'!Print_Area</vt:lpstr>
      <vt:lpstr>③!Print_Area</vt:lpstr>
      <vt:lpstr>④!Print_Area</vt:lpstr>
      <vt:lpstr>'⑤-1'!Print_Area</vt:lpstr>
      <vt:lpstr>'⑤-2'!Print_Area</vt:lpstr>
      <vt:lpstr>'記載の手引き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2020-10-29T01:21:50Z</dcterms:created>
  <dcterms:modified xsi:type="dcterms:W3CDTF">2021-09-21T09:31:23Z</dcterms:modified>
</cp:coreProperties>
</file>