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2　新型コロナ\★新型コロナウイルス感染症緊急包括支援事業\課内共有用\ホームページ掲載資料\"/>
    </mc:Choice>
  </mc:AlternateContent>
  <bookViews>
    <workbookView xWindow="0" yWindow="0" windowWidth="28800" windowHeight="12210" tabRatio="823" activeTab="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r:id="rId6"/>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A59" i="21" l="1"/>
  <c r="A57" i="21"/>
  <c r="A56" i="21"/>
  <c r="V29" i="19" l="1"/>
  <c r="X32" i="19"/>
  <c r="AI31" i="19" s="1"/>
  <c r="H44" i="19"/>
  <c r="M29" i="19" l="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K8" i="29"/>
  <c r="J19" i="29"/>
  <c r="H10" i="29"/>
  <c r="M10" i="29"/>
  <c r="J16" i="29"/>
  <c r="L6" i="29"/>
  <c r="J9" i="29"/>
  <c r="I19" i="29"/>
  <c r="L17" i="29"/>
  <c r="H11" i="29"/>
  <c r="I11" i="29"/>
  <c r="L9" i="29"/>
  <c r="K19" i="29"/>
  <c r="K17" i="29"/>
  <c r="J17" i="29"/>
  <c r="H17" i="29"/>
  <c r="K7" i="29"/>
  <c r="H16" i="29"/>
  <c r="H15" i="29"/>
  <c r="K13" i="29"/>
  <c r="M19" i="29"/>
  <c r="I9" i="29"/>
  <c r="M9" i="29"/>
  <c r="J7" i="29"/>
  <c r="I12" i="29"/>
  <c r="M17" i="29"/>
  <c r="I15" i="29"/>
  <c r="H14" i="29"/>
  <c r="J8" i="29"/>
  <c r="J13" i="29"/>
  <c r="L18" i="29"/>
  <c r="M16" i="29"/>
  <c r="M8" i="29"/>
  <c r="H7" i="29"/>
  <c r="L13" i="29"/>
  <c r="K9" i="29"/>
  <c r="L10" i="29"/>
  <c r="K11" i="29"/>
  <c r="K14" i="29"/>
  <c r="H13" i="29"/>
  <c r="L19" i="29"/>
  <c r="M7" i="29"/>
  <c r="H9" i="29"/>
  <c r="K15" i="29"/>
  <c r="M13" i="29"/>
  <c r="K12" i="29"/>
  <c r="I17" i="29"/>
  <c r="I16" i="29"/>
  <c r="L14" i="29"/>
  <c r="I6" i="29"/>
  <c r="L16" i="29"/>
  <c r="K10" i="29"/>
  <c r="J6" i="29"/>
  <c r="J11" i="29"/>
  <c r="L8" i="29"/>
  <c r="K16" i="29"/>
  <c r="M6" i="29"/>
  <c r="K18" i="29"/>
  <c r="I5" i="29"/>
  <c r="K6" i="29"/>
  <c r="J15" i="29"/>
  <c r="M15" i="29"/>
  <c r="M18" i="29"/>
  <c r="I18" i="29"/>
  <c r="J10" i="29"/>
  <c r="L11" i="29"/>
  <c r="I8" i="29"/>
  <c r="J14" i="29"/>
  <c r="J12" i="29"/>
  <c r="L12" i="29"/>
  <c r="H12" i="29"/>
  <c r="L7" i="29"/>
  <c r="M12" i="29"/>
  <c r="H6" i="29"/>
  <c r="I7" i="29"/>
  <c r="H18" i="29"/>
  <c r="M14" i="29"/>
  <c r="L15" i="29"/>
  <c r="H19" i="29"/>
  <c r="H8" i="29"/>
  <c r="I10" i="29"/>
  <c r="J18" i="29"/>
  <c r="I14" i="29"/>
  <c r="I13" i="29"/>
  <c r="M11"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K5" i="29"/>
  <c r="L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19" i="29"/>
  <c r="F18" i="29"/>
  <c r="F16" i="29"/>
  <c r="F9" i="29"/>
  <c r="F17" i="29"/>
  <c r="F8" i="29"/>
  <c r="F10" i="29"/>
  <c r="F6" i="29"/>
  <c r="F14" i="29"/>
  <c r="F15" i="29"/>
  <c r="F11" i="29"/>
  <c r="F12" i="29"/>
  <c r="F13" i="29"/>
  <c r="F7" i="29"/>
  <c r="F5" i="29"/>
  <c r="X66" i="19" l="1"/>
  <c r="AH19" i="20" l="1"/>
  <c r="H57" i="19" l="1"/>
  <c r="A6" i="30" l="1"/>
  <c r="A7" i="30" s="1"/>
  <c r="A8" i="30" s="1"/>
  <c r="A9" i="30" s="1"/>
  <c r="A10" i="30" s="1"/>
  <c r="A11" i="30" s="1"/>
  <c r="A12" i="30" s="1"/>
  <c r="A13" i="30" s="1"/>
  <c r="A14" i="30" s="1"/>
  <c r="H77" i="19" l="1"/>
  <c r="AO29" i="19" l="1"/>
  <c r="J5" i="29"/>
  <c r="AH18" i="20" l="1"/>
  <c r="AI28" i="19"/>
  <c r="H5" i="29"/>
  <c r="AH17" i="20" l="1"/>
  <c r="AI64" i="19"/>
  <c r="E18" i="29"/>
  <c r="B13" i="29"/>
  <c r="E10" i="29"/>
  <c r="D13" i="29"/>
  <c r="D16" i="29"/>
  <c r="B12" i="29"/>
  <c r="B8" i="29"/>
  <c r="C5" i="29"/>
  <c r="E11" i="29"/>
  <c r="E15" i="29"/>
  <c r="D6" i="29"/>
  <c r="D10" i="29"/>
  <c r="C15" i="29"/>
  <c r="E13" i="29"/>
  <c r="C12" i="29"/>
  <c r="B9" i="29"/>
  <c r="C7" i="29"/>
  <c r="C10" i="29"/>
  <c r="D15" i="29"/>
  <c r="C17" i="29"/>
  <c r="B19" i="29"/>
  <c r="E7" i="29"/>
  <c r="B7" i="29"/>
  <c r="E16" i="29"/>
  <c r="B15" i="29"/>
  <c r="D19" i="29"/>
  <c r="D9" i="29"/>
  <c r="E19" i="29"/>
  <c r="D17" i="29"/>
  <c r="C14" i="29"/>
  <c r="B16" i="29"/>
  <c r="B11" i="29"/>
  <c r="E8" i="29"/>
  <c r="E17" i="29"/>
  <c r="B10" i="29"/>
  <c r="D11" i="29"/>
  <c r="B5" i="29"/>
  <c r="C16" i="29"/>
  <c r="C19" i="29"/>
  <c r="D14" i="29"/>
  <c r="B18" i="29"/>
  <c r="C8" i="29"/>
  <c r="E9" i="29"/>
  <c r="D12" i="29"/>
  <c r="C6" i="29"/>
  <c r="E14" i="29"/>
  <c r="B14" i="29"/>
  <c r="D5" i="29"/>
  <c r="M5" i="29"/>
  <c r="D8" i="29"/>
  <c r="B6" i="29"/>
  <c r="C18" i="29"/>
  <c r="C11" i="29"/>
  <c r="D18" i="29"/>
  <c r="C9" i="29"/>
  <c r="B17" i="29"/>
  <c r="E5" i="29"/>
  <c r="E12" i="29"/>
  <c r="C13" i="29"/>
  <c r="D7" i="29"/>
  <c r="E6"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F22" i="29" l="1"/>
  <c r="G5" i="29"/>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C14-2050</author>
  </authors>
  <commentLis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39" authorId="2" shapeId="0">
      <text>
        <r>
          <rPr>
            <b/>
            <sz val="9"/>
            <color indexed="81"/>
            <rFont val="ＭＳ Ｐゴシック"/>
            <family val="3"/>
            <charset val="128"/>
          </rPr>
          <t>（需用費）
衛生用品（マスク・消毒液など）はこちらに記入</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43" authorId="2" shapeId="0">
      <text>
        <r>
          <rPr>
            <b/>
            <sz val="9"/>
            <color indexed="81"/>
            <rFont val="ＭＳ Ｐゴシック"/>
            <family val="3"/>
            <charset val="128"/>
          </rPr>
          <t>（備品購入費）
車やＰＣなど５万円以上の物はこちらに記入</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<sst xmlns="http://schemas.openxmlformats.org/spreadsheetml/2006/main" count="398" uniqueCount="281">
  <si>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</si>
  <si>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</si>
  <si>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</si>
  <si>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</si>
  <si>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</si>
  <si>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</si>
  <si>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</si>
  <si>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</si>
  <si>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</si>
  <si>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</si>
  <si>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</si>
  <si>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</si>
  <si>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</si>
  <si>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</si>
  <si>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</si>
  <si>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</si>
  <si>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</si>
  <si>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</si>
  <si>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</si>
  <si>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</si>
  <si>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</si>
  <si>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</si>
  <si>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</si>
  <si>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</si>
  <si>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</si>
  <si>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</si>
  <si>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</si>
  <si>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</si>
  <si>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</si>
  <si>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</si>
  <si>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</si>
  <si>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</si>
  <si>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</si>
  <si>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</si>
  <si>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</si>
  <si>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</si>
  <si>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</si>
  <si>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</si>
  <si>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</si>
  <si>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</si>
  <si>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</si>
  <si>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</si>
  <si>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</si>
  <si>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</si>
  <si>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</si>
  <si>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</si>
  <si>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</si>
  <si>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</si>
  <si>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</si>
  <si>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</si>
  <si>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</si>
  <si>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</si>
  <si>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</si>
  <si>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</si>
  <si>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</si>
  <si>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</si>
  <si>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</si>
  <si>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</si>
  <si>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</si>
  <si>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</si>
  <si>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</si>
  <si>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</si>
  <si>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</si>
  <si>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</si>
  <si>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</si>
  <si>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</si>
  <si>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</si>
  <si>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</si>
  <si>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</si>
  <si>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</si>
  <si>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</si>
  <si>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</si>
  <si>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</si>
  <si>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</si>
  <si>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</si>
  <si>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</si>
  <si>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</si>
  <si>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</si>
  <si>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</si>
  <si>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</si>
  <si>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</si>
  <si>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</si>
  <si>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</si>
  <si>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</si>
  <si>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</si>
  <si>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</si>
  <si>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</si>
  <si>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</si>
  <si>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</si>
  <si>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</si>
  <si>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</si>
  <si>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</si>
  <si>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</si>
  <si>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</si>
  <si>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</si>
  <si>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</si>
  <si>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</si>
  <si>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</si>
  <si>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</si>
  <si>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</si>
  <si>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</si>
  <si>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</si>
  <si>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</si>
  <si>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</si>
  <si>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</si>
  <si>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</si>
  <si>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</si>
  <si>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</si>
  <si>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</si>
  <si>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</si>
  <si>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</si>
  <si>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</si>
  <si>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</si>
  <si>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</si>
  <si>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</si>
  <si>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</si>
  <si>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</si>
  <si>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</si>
  <si>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</si>
  <si>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</si>
  <si>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</si>
  <si>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</si>
  <si>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</si>
  <si>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</si>
  <si>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</si>
  <si>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</si>
  <si>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</si>
  <si>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</si>
  <si>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</si>
  <si>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</si>
  <si>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</si>
  <si>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</si>
  <si>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</si>
  <si>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</si>
  <si>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</si>
  <si>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</si>
  <si>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</si>
  <si>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</si>
  <si>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</si>
  <si>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</si>
  <si>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</si>
  <si>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</si>
  <si>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</si>
  <si>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</si>
  <si>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</si>
  <si>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</si>
  <si>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</si>
  <si>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</si>
  <si>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</si>
  <si>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</si>
  <si>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</si>
  <si>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</si>
  <si>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</si>
  <si>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</si>
  <si>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</si>
  <si>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</si>
  <si>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</si>
  <si>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</si>
  <si>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</si>
  <si>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</si>
  <si>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</si>
  <si>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</si>
  <si>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</si>
  <si>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</si>
  <si>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</si>
  <si>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</si>
  <si>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</si>
  <si>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</si>
  <si>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</si>
  <si>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</si>
  <si>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</si>
  <si>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</si>
  <si>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</si>
  <si>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</si>
  <si>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</si>
  <si>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</si>
  <si>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</si>
  <si>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</si>
  <si>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</si>
  <si>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</si>
  <si>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</si>
  <si>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</si>
  <si>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</si>
  <si>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</si>
  <si>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</si>
  <si>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</si>
  <si>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</si>
  <si>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</si>
  <si>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</si>
  <si>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</si>
  <si>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</si>
  <si>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</si>
  <si>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</si>
  <si>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</si>
  <si>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</si>
  <si>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</si>
  <si>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</si>
  <si>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</si>
  <si>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</si>
  <si>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</si>
  <si>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</si>
  <si>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</si>
  <si>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</si>
  <si>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</si>
  <si>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</si>
  <si>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</si>
  <si>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</si>
  <si>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</si>
  <si>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</si>
  <si>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</si>
  <si>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</si>
  <si>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</si>
  <si>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</si>
  <si>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</si>
  <si>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</si>
  <si>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</si>
  <si>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</si>
  <si>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</si>
  <si>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</si>
  <si>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</si>
  <si>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</si>
  <si>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</si>
  <si>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</si>
  <si>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</si>
  <si>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</si>
  <si>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</si>
  <si>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</si>
  <si>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</si>
  <si>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</si>
  <si>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</si>
  <si>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</si>
  <si>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</si>
  <si>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</si>
  <si>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</si>
  <si>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</si>
  <si>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</si>
  <si>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</si>
  <si>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</si>
  <si>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</si>
  <si>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</si>
  <si>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</si>
  <si>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</si>
  <si>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</si>
  <si>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</si>
  <si>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</si>
  <si>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</si>
  <si>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</si>
  <si>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</si>
  <si>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</si>
  <si>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</si>
  <si>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</si>
  <si>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</si>
  <si>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</si>
  <si>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</si>
  <si>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</si>
  <si>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</si>
  <si>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</si>
  <si>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</si>
  <si>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</si>
  <si>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</si>
  <si>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</si>
  <si>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</si>
  <si>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</si>
  <si>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</si>
  <si>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</si>
  <si>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</si>
  <si>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</si>
  <si>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</si>
  <si>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</si>
  <si>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</si>
  <si>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</si>
  <si>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</si>
  <si>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</si>
  <si>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</si>
  <si>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</si>
  <si>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</si>
  <si>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</si>
  <si>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</si>
  <si>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</si>
  <si>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</si>
  <si>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香川県知事</t>
    <rPh sb="0" eb="3">
      <t>カガワケン</t>
    </rPh>
    <rPh sb="3" eb="5">
      <t>トチジ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</si>
</sst>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u/>
      <sz val="11"/>
      <color theme="10"/>
      <name val="ＭＳ Ｐゴシック"/>
      <family val="3"/>
      <charset val="128"/>
    </font>
    <font>
      <sz val="9"/>
      <color theme="1"/>
      <name val="ＭＳ 明朝"/>
      <family val="1"/>
      <charset val="128"/>
    </font>
    <font>
      <b/>
      <sz val="9"/>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417">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16" fillId="0" borderId="0" xfId="0" applyFont="1" applyAlignment="1">
      <alignment horizontal="center"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horizontal="right" vertical="center"/>
    </xf>
    <xf numFmtId="0" fontId="14" fillId="6" borderId="0" xfId="0" applyFont="1" applyFill="1">
      <alignment vertical="center"/>
    </xf>
    <xf numFmtId="0" fontId="28" fillId="6" borderId="1" xfId="7" applyFont="1" applyFill="1" applyBorder="1" applyAlignment="1">
      <alignment vertical="center" wrapText="1"/>
    </xf>
    <xf numFmtId="0" fontId="28" fillId="6" borderId="2" xfId="7" applyFont="1" applyFill="1" applyBorder="1" applyAlignment="1">
      <alignment vertical="center" wrapText="1"/>
    </xf>
    <xf numFmtId="0" fontId="28" fillId="6" borderId="3" xfId="7" applyFont="1" applyFill="1" applyBorder="1" applyAlignment="1">
      <alignment vertical="center" wrapText="1"/>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14" fillId="6" borderId="0" xfId="0" applyFont="1" applyFill="1" applyAlignment="1">
      <alignment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9" fillId="6" borderId="6"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1"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3" borderId="19" xfId="4" applyNumberFormat="1"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177" fontId="12" fillId="3" borderId="13" xfId="4" applyNumberFormat="1" applyFont="1" applyFill="1" applyBorder="1" applyAlignment="1">
      <alignment vertical="center" shrinkToFit="1"/>
    </xf>
    <xf numFmtId="176" fontId="12" fillId="6" borderId="2" xfId="0" applyNumberFormat="1" applyFont="1" applyFill="1" applyBorder="1" applyAlignment="1" applyProtection="1">
      <alignment vertical="center"/>
      <protection locked="0"/>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3" borderId="2" xfId="0" applyFont="1" applyFill="1" applyBorder="1" applyAlignment="1">
      <alignment vertical="center" shrinkToFit="1"/>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3" xfId="0" applyFont="1" applyFill="1" applyBorder="1" applyAlignment="1">
      <alignment vertical="center" shrinkToFi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view="pageBreakPreview" zoomScaleNormal="100" zoomScaleSheetLayoutView="100" workbookViewId="0"/>
  </sheetViews>
  <sheetFormatPr defaultRowHeight="13.5"/>
  <cols>
    <col min="1" max="1" width="5.5" style="134" bestFit="1" customWidth="1"/>
    <col min="2" max="4" width="32.875" style="132" customWidth="1"/>
    <col min="5" max="5" width="4.25" style="134" customWidth="1"/>
    <col min="6" max="16384" width="9" style="134"/>
  </cols>
  <sheetData>
    <row r="2" spans="1:4" ht="17.25">
      <c r="A2" s="206" t="s">
        <v>153</v>
      </c>
      <c r="B2" s="206"/>
      <c r="C2" s="206"/>
      <c r="D2" s="206"/>
    </row>
    <row r="3" spans="1:4" ht="14.25">
      <c r="B3" s="133"/>
      <c r="C3" s="133"/>
    </row>
    <row r="4" spans="1:4" ht="14.25">
      <c r="A4" s="156" t="s">
        <v>137</v>
      </c>
      <c r="B4" s="157" t="s">
        <v>150</v>
      </c>
      <c r="C4" s="158" t="s">
        <v>138</v>
      </c>
      <c r="D4" s="158" t="s">
        <v>139</v>
      </c>
    </row>
    <row r="5" spans="1:4" ht="36" customHeight="1">
      <c r="A5" s="135">
        <v>1</v>
      </c>
      <c r="B5" s="136" t="s">
        <v>199</v>
      </c>
      <c r="C5" s="137"/>
      <c r="D5" s="137"/>
    </row>
    <row r="6" spans="1:4" ht="65.25" customHeight="1">
      <c r="A6" s="135">
        <f>A5+1</f>
        <v>2</v>
      </c>
      <c r="B6" s="136"/>
      <c r="C6" s="137" t="s">
        <v>205</v>
      </c>
      <c r="D6" s="137"/>
    </row>
    <row r="7" spans="1:4" ht="183" customHeight="1">
      <c r="A7" s="135">
        <f t="shared" ref="A7:A14" si="0">A6+1</f>
        <v>3</v>
      </c>
      <c r="B7" s="136"/>
      <c r="C7" s="137"/>
      <c r="D7" s="137" t="s">
        <v>206</v>
      </c>
    </row>
    <row r="8" spans="1:4" ht="65.25" customHeight="1">
      <c r="A8" s="135">
        <f t="shared" si="0"/>
        <v>4</v>
      </c>
      <c r="B8" s="136"/>
      <c r="C8" s="137" t="s">
        <v>151</v>
      </c>
      <c r="D8" s="137"/>
    </row>
    <row r="9" spans="1:4" ht="155.25">
      <c r="A9" s="135">
        <f t="shared" si="0"/>
        <v>5</v>
      </c>
      <c r="B9" s="136"/>
      <c r="C9" s="137" t="s">
        <v>273</v>
      </c>
      <c r="D9" s="159"/>
    </row>
    <row r="10" spans="1:4" ht="99.75" customHeight="1">
      <c r="A10" s="135">
        <f t="shared" si="0"/>
        <v>6</v>
      </c>
      <c r="B10" s="138"/>
      <c r="C10" s="139" t="s">
        <v>154</v>
      </c>
      <c r="D10" s="140"/>
    </row>
    <row r="11" spans="1:4" ht="51" customHeight="1">
      <c r="A11" s="135">
        <f t="shared" si="0"/>
        <v>7</v>
      </c>
      <c r="B11" s="136"/>
      <c r="C11" s="137" t="s">
        <v>152</v>
      </c>
      <c r="D11" s="137"/>
    </row>
    <row r="12" spans="1:4" ht="75" customHeight="1">
      <c r="A12" s="135">
        <f t="shared" si="0"/>
        <v>8</v>
      </c>
      <c r="B12" s="136"/>
      <c r="C12" s="137" t="s">
        <v>274</v>
      </c>
      <c r="D12" s="137"/>
    </row>
    <row r="13" spans="1:4" ht="75" customHeight="1">
      <c r="A13" s="135">
        <f t="shared" si="0"/>
        <v>9</v>
      </c>
      <c r="B13" s="136" t="s">
        <v>269</v>
      </c>
      <c r="C13" s="137"/>
      <c r="D13" s="137"/>
    </row>
    <row r="14" spans="1:4" ht="105" customHeight="1">
      <c r="A14" s="135">
        <f t="shared" si="0"/>
        <v>10</v>
      </c>
      <c r="B14" s="136" t="s">
        <v>268</v>
      </c>
      <c r="C14" s="137"/>
      <c r="D14" s="137"/>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topLeftCell="A46" zoomScaleNormal="70" zoomScaleSheetLayoutView="100" workbookViewId="0">
      <selection activeCell="BJ37" sqref="BJ37"/>
    </sheetView>
  </sheetViews>
  <sheetFormatPr defaultColWidth="2.25" defaultRowHeight="12"/>
  <cols>
    <col min="1" max="1" width="2.625" style="1" customWidth="1"/>
    <col min="2" max="16384" width="2.25" style="1"/>
  </cols>
  <sheetData>
    <row r="1" spans="1:49" ht="12" customHeight="1">
      <c r="A1" s="44"/>
      <c r="B1" s="44"/>
      <c r="C1" s="44"/>
      <c r="D1" s="44"/>
      <c r="E1" s="44"/>
      <c r="F1" s="44"/>
      <c r="G1" s="44"/>
      <c r="H1" s="44"/>
      <c r="I1" s="44"/>
      <c r="J1" s="44"/>
      <c r="K1" s="44"/>
      <c r="L1" s="44"/>
      <c r="M1" s="44"/>
      <c r="N1" s="44"/>
      <c r="O1" s="44"/>
      <c r="P1" s="171"/>
      <c r="Q1" s="171"/>
      <c r="R1" s="171"/>
      <c r="S1" s="44"/>
      <c r="T1" s="44"/>
      <c r="U1" s="44"/>
      <c r="V1" s="44"/>
      <c r="W1" s="171"/>
      <c r="X1" s="171"/>
      <c r="Y1" s="198"/>
      <c r="Z1" s="198"/>
      <c r="AA1" s="171"/>
      <c r="AB1" s="171"/>
      <c r="AC1" s="171"/>
      <c r="AD1" s="44"/>
      <c r="AE1" s="44"/>
      <c r="AF1" s="44"/>
      <c r="AG1" s="44"/>
      <c r="AH1" s="44"/>
      <c r="AI1" s="44"/>
      <c r="AJ1" s="44"/>
      <c r="AK1" s="44"/>
      <c r="AL1" s="44"/>
      <c r="AM1" s="44"/>
      <c r="AN1" s="44"/>
      <c r="AO1" s="44"/>
      <c r="AP1" s="44"/>
      <c r="AQ1" s="44"/>
      <c r="AR1" s="44"/>
      <c r="AS1" s="44"/>
      <c r="AT1" s="44"/>
      <c r="AU1" s="44"/>
      <c r="AV1" s="44"/>
      <c r="AW1" s="44"/>
    </row>
    <row r="2" spans="1:49" ht="13.5">
      <c r="A2" s="45"/>
      <c r="B2" s="46"/>
      <c r="C2" s="47"/>
      <c r="D2" s="47"/>
      <c r="E2" s="45"/>
      <c r="F2" s="45"/>
      <c r="G2" s="45"/>
      <c r="H2" s="45"/>
      <c r="I2" s="45"/>
      <c r="J2" s="45"/>
      <c r="K2" s="45"/>
      <c r="L2" s="45"/>
      <c r="M2" s="45"/>
      <c r="N2" s="45"/>
      <c r="O2" s="45"/>
      <c r="P2" s="175"/>
      <c r="Q2" s="175"/>
      <c r="R2" s="175"/>
      <c r="S2" s="45"/>
      <c r="T2" s="45"/>
      <c r="U2" s="45"/>
      <c r="V2" s="45"/>
      <c r="W2" s="175"/>
      <c r="X2" s="175"/>
      <c r="Y2" s="200"/>
      <c r="Z2" s="200"/>
      <c r="AA2" s="175"/>
      <c r="AB2" s="175"/>
      <c r="AC2" s="175"/>
      <c r="AD2" s="45"/>
      <c r="AE2" s="45"/>
      <c r="AF2" s="45"/>
      <c r="AG2" s="45"/>
      <c r="AH2" s="45"/>
      <c r="AI2" s="45"/>
      <c r="AJ2" s="45"/>
      <c r="AK2" s="172" t="s">
        <v>17</v>
      </c>
      <c r="AL2" s="207"/>
      <c r="AM2" s="207"/>
      <c r="AN2" s="171" t="s">
        <v>3</v>
      </c>
      <c r="AO2" s="207"/>
      <c r="AP2" s="207"/>
      <c r="AQ2" s="171" t="s">
        <v>2</v>
      </c>
      <c r="AR2" s="207"/>
      <c r="AS2" s="207"/>
      <c r="AT2" s="44" t="s">
        <v>1</v>
      </c>
      <c r="AW2" s="44"/>
    </row>
    <row r="3" spans="1:49" ht="45" customHeight="1">
      <c r="A3" s="45"/>
      <c r="B3" s="46"/>
      <c r="C3" s="47"/>
      <c r="D3" s="47"/>
      <c r="E3" s="45"/>
      <c r="F3" s="45"/>
      <c r="G3" s="45"/>
      <c r="H3" s="45"/>
      <c r="I3" s="45"/>
      <c r="J3" s="45"/>
      <c r="K3" s="45"/>
      <c r="L3" s="45"/>
      <c r="M3" s="45"/>
      <c r="N3" s="45"/>
      <c r="O3" s="45"/>
      <c r="P3" s="175"/>
      <c r="Q3" s="175"/>
      <c r="R3" s="175"/>
      <c r="S3" s="45"/>
      <c r="T3" s="45"/>
      <c r="U3" s="45"/>
      <c r="V3" s="45"/>
      <c r="W3" s="175"/>
      <c r="X3" s="175"/>
      <c r="Y3" s="200"/>
      <c r="Z3" s="200"/>
      <c r="AA3" s="175"/>
      <c r="AB3" s="175"/>
      <c r="AC3" s="175"/>
      <c r="AD3" s="45"/>
      <c r="AE3" s="45"/>
      <c r="AF3" s="45"/>
      <c r="AG3" s="45"/>
      <c r="AH3" s="45"/>
      <c r="AI3" s="45"/>
      <c r="AJ3" s="45"/>
      <c r="AK3" s="45"/>
      <c r="AL3" s="45"/>
      <c r="AM3" s="45"/>
      <c r="AN3" s="45"/>
      <c r="AO3" s="45"/>
      <c r="AP3" s="45"/>
      <c r="AQ3" s="45"/>
      <c r="AR3" s="45"/>
      <c r="AS3" s="45"/>
      <c r="AT3" s="45"/>
      <c r="AU3" s="45"/>
      <c r="AV3" s="45"/>
      <c r="AW3" s="45"/>
    </row>
    <row r="4" spans="1:49" ht="18" customHeight="1">
      <c r="A4" s="211" t="s">
        <v>280</v>
      </c>
      <c r="B4" s="211"/>
      <c r="C4" s="211"/>
      <c r="D4" s="211"/>
      <c r="E4" s="211"/>
      <c r="F4" s="211"/>
      <c r="G4" s="211"/>
      <c r="H4" s="45"/>
      <c r="I4" s="45" t="s">
        <v>0</v>
      </c>
      <c r="J4" s="45"/>
      <c r="K4" s="45"/>
      <c r="L4" s="45"/>
      <c r="M4" s="45"/>
      <c r="N4" s="45"/>
      <c r="O4" s="45"/>
      <c r="P4" s="175"/>
      <c r="Q4" s="175"/>
      <c r="R4" s="175"/>
      <c r="S4" s="45"/>
      <c r="T4" s="45"/>
      <c r="U4" s="45"/>
      <c r="V4" s="45"/>
      <c r="W4" s="175"/>
      <c r="X4" s="175"/>
      <c r="Y4" s="200"/>
      <c r="Z4" s="200"/>
      <c r="AA4" s="175"/>
      <c r="AB4" s="175"/>
      <c r="AC4" s="175"/>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75"/>
      <c r="Q5" s="175"/>
      <c r="R5" s="175"/>
      <c r="S5" s="45"/>
      <c r="T5" s="45"/>
      <c r="U5" s="45"/>
      <c r="V5" s="45"/>
      <c r="W5" s="175"/>
      <c r="X5" s="175"/>
      <c r="Y5" s="200"/>
      <c r="Z5" s="200"/>
      <c r="AA5" s="175"/>
      <c r="AB5" s="175"/>
      <c r="AC5" s="175"/>
      <c r="AD5" s="45"/>
      <c r="AE5" s="45"/>
      <c r="AF5" s="45"/>
      <c r="AG5" s="45"/>
      <c r="AH5" s="45"/>
      <c r="AI5" s="45"/>
      <c r="AJ5" s="45"/>
      <c r="AK5" s="45"/>
      <c r="AL5" s="45"/>
      <c r="AM5" s="45"/>
      <c r="AN5" s="45"/>
      <c r="AO5" s="45"/>
      <c r="AP5" s="45"/>
      <c r="AQ5" s="45"/>
      <c r="AR5" s="45"/>
      <c r="AS5" s="45"/>
      <c r="AT5" s="45"/>
      <c r="AU5" s="45"/>
      <c r="AV5" s="45"/>
      <c r="AW5" s="45"/>
    </row>
    <row r="6" spans="1:49" ht="13.5">
      <c r="A6" s="121"/>
      <c r="B6" s="121"/>
      <c r="C6" s="121"/>
      <c r="D6" s="121"/>
      <c r="E6" s="121"/>
      <c r="F6" s="121"/>
      <c r="G6" s="121"/>
      <c r="H6" s="45"/>
      <c r="I6" s="45"/>
      <c r="J6" s="45"/>
      <c r="K6" s="45"/>
      <c r="L6" s="45"/>
      <c r="M6" s="45"/>
      <c r="N6" s="45"/>
      <c r="O6" s="45"/>
      <c r="P6" s="175"/>
      <c r="Q6" s="175"/>
      <c r="R6" s="175"/>
      <c r="S6" s="45"/>
      <c r="T6" s="45"/>
      <c r="U6" s="45"/>
      <c r="V6" s="45"/>
      <c r="W6" s="175"/>
      <c r="X6" s="175"/>
      <c r="Y6" s="200"/>
      <c r="Z6" s="200"/>
      <c r="AA6" s="175"/>
      <c r="AB6" s="175"/>
      <c r="AC6" s="175"/>
      <c r="AD6" s="45"/>
      <c r="AE6" s="45"/>
      <c r="AF6" s="45"/>
      <c r="AG6" s="212" t="s">
        <v>133</v>
      </c>
      <c r="AH6" s="212"/>
      <c r="AI6" s="212"/>
      <c r="AJ6" s="212"/>
      <c r="AK6" s="212"/>
      <c r="AL6" s="212"/>
      <c r="AM6" s="212"/>
      <c r="AN6" s="212"/>
      <c r="AO6" s="212"/>
      <c r="AP6" s="212"/>
      <c r="AQ6" s="212"/>
      <c r="AR6" s="212"/>
      <c r="AS6" s="212"/>
      <c r="AT6" s="212"/>
      <c r="AU6" s="212"/>
      <c r="AV6" s="49"/>
      <c r="AW6" s="45"/>
    </row>
    <row r="7" spans="1:49" ht="18" customHeight="1">
      <c r="A7" s="49"/>
      <c r="B7" s="49"/>
      <c r="C7" s="49"/>
      <c r="D7" s="49"/>
      <c r="E7" s="49"/>
      <c r="F7" s="49"/>
      <c r="G7" s="49"/>
      <c r="H7" s="45"/>
      <c r="I7" s="45"/>
      <c r="J7" s="45"/>
      <c r="K7" s="45"/>
      <c r="L7" s="45"/>
      <c r="M7" s="45"/>
      <c r="N7" s="45"/>
      <c r="O7" s="45"/>
      <c r="P7" s="175"/>
      <c r="Q7" s="175"/>
      <c r="R7" s="175"/>
      <c r="S7" s="45"/>
      <c r="T7" s="45"/>
      <c r="U7" s="45"/>
      <c r="V7" s="45"/>
      <c r="W7" s="175"/>
      <c r="X7" s="175"/>
      <c r="Y7" s="200"/>
      <c r="Z7" s="200"/>
      <c r="AA7" s="175"/>
      <c r="AB7" s="175"/>
      <c r="AC7" s="175"/>
      <c r="AD7" s="45"/>
      <c r="AE7" s="45"/>
      <c r="AF7" s="45"/>
      <c r="AG7" s="212" t="s">
        <v>134</v>
      </c>
      <c r="AH7" s="212"/>
      <c r="AI7" s="212"/>
      <c r="AJ7" s="212"/>
      <c r="AK7" s="212"/>
      <c r="AL7" s="212"/>
      <c r="AM7" s="212"/>
      <c r="AN7" s="212"/>
      <c r="AO7" s="212"/>
      <c r="AP7" s="212"/>
      <c r="AQ7" s="212"/>
      <c r="AR7" s="212"/>
      <c r="AS7" s="212"/>
      <c r="AT7" s="212"/>
      <c r="AU7" s="212"/>
      <c r="AV7" s="128"/>
      <c r="AW7" s="45"/>
    </row>
    <row r="8" spans="1:49" ht="60" customHeight="1">
      <c r="A8" s="49"/>
      <c r="B8" s="49"/>
      <c r="C8" s="49"/>
      <c r="D8" s="49"/>
      <c r="E8" s="49"/>
      <c r="F8" s="49"/>
      <c r="G8" s="49"/>
      <c r="H8" s="45"/>
      <c r="I8" s="45"/>
      <c r="J8" s="45"/>
      <c r="K8" s="45"/>
      <c r="L8" s="45"/>
      <c r="M8" s="45"/>
      <c r="N8" s="45"/>
      <c r="O8" s="45"/>
      <c r="P8" s="175"/>
      <c r="Q8" s="175"/>
      <c r="R8" s="175"/>
      <c r="S8" s="45"/>
      <c r="T8" s="45"/>
      <c r="U8" s="45"/>
      <c r="V8" s="45"/>
      <c r="W8" s="175"/>
      <c r="X8" s="175"/>
      <c r="Y8" s="200"/>
      <c r="Z8" s="200"/>
      <c r="AA8" s="175"/>
      <c r="AB8" s="175"/>
      <c r="AC8" s="175"/>
      <c r="AD8" s="45"/>
      <c r="AE8" s="45"/>
      <c r="AF8" s="45"/>
      <c r="AG8" s="45"/>
      <c r="AH8" s="45"/>
      <c r="AI8" s="45"/>
      <c r="AJ8" s="45"/>
      <c r="AK8" s="45"/>
      <c r="AL8" s="45"/>
      <c r="AM8" s="45"/>
      <c r="AN8" s="45"/>
      <c r="AO8" s="45"/>
      <c r="AP8" s="45"/>
      <c r="AQ8" s="45"/>
      <c r="AR8" s="45"/>
      <c r="AS8" s="45"/>
      <c r="AT8" s="45"/>
      <c r="AU8" s="45"/>
      <c r="AV8" s="45"/>
      <c r="AW8" s="45"/>
    </row>
    <row r="9" spans="1:49" ht="18" customHeight="1">
      <c r="A9" s="208" t="s">
        <v>234</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184"/>
      <c r="AW9" s="184"/>
    </row>
    <row r="10" spans="1:49" ht="60" customHeight="1">
      <c r="A10" s="45"/>
      <c r="B10" s="46"/>
      <c r="C10" s="47"/>
      <c r="D10" s="47"/>
      <c r="E10" s="45"/>
      <c r="F10" s="45"/>
      <c r="G10" s="45"/>
      <c r="H10" s="45"/>
      <c r="I10" s="45"/>
      <c r="J10" s="45"/>
      <c r="K10" s="45"/>
      <c r="L10" s="45"/>
      <c r="M10" s="45"/>
      <c r="N10" s="45"/>
      <c r="O10" s="45"/>
      <c r="P10" s="175"/>
      <c r="Q10" s="175"/>
      <c r="R10" s="175"/>
      <c r="S10" s="45"/>
      <c r="T10" s="45"/>
      <c r="U10" s="45"/>
      <c r="V10" s="45"/>
      <c r="W10" s="175"/>
      <c r="X10" s="175"/>
      <c r="Y10" s="200"/>
      <c r="Z10" s="200"/>
      <c r="AA10" s="175"/>
      <c r="AB10" s="175"/>
      <c r="AC10" s="175"/>
      <c r="AD10" s="45"/>
      <c r="AE10" s="45"/>
      <c r="AF10" s="45"/>
      <c r="AG10" s="45"/>
      <c r="AH10" s="45"/>
      <c r="AI10" s="45"/>
      <c r="AJ10" s="45"/>
      <c r="AK10" s="45"/>
      <c r="AL10" s="45"/>
      <c r="AM10" s="45"/>
      <c r="AN10" s="45"/>
      <c r="AO10" s="45"/>
      <c r="AP10" s="45"/>
      <c r="AQ10" s="45"/>
      <c r="AR10" s="45"/>
      <c r="AS10" s="45"/>
      <c r="AT10" s="45"/>
      <c r="AU10" s="45"/>
      <c r="AV10" s="45"/>
      <c r="AW10" s="45"/>
    </row>
    <row r="11" spans="1:49" ht="13.5">
      <c r="A11" s="45" t="s">
        <v>53</v>
      </c>
      <c r="B11" s="46"/>
      <c r="C11" s="47"/>
      <c r="D11" s="47"/>
      <c r="E11" s="45"/>
      <c r="F11" s="45"/>
      <c r="G11" s="45"/>
      <c r="H11" s="45"/>
      <c r="I11" s="45"/>
      <c r="J11" s="45"/>
      <c r="K11" s="45"/>
      <c r="L11" s="45"/>
      <c r="M11" s="45"/>
      <c r="N11" s="45"/>
      <c r="O11" s="45"/>
      <c r="P11" s="175"/>
      <c r="Q11" s="175"/>
      <c r="R11" s="175"/>
      <c r="S11" s="45"/>
      <c r="T11" s="45"/>
      <c r="U11" s="45"/>
      <c r="V11" s="45"/>
      <c r="W11" s="175"/>
      <c r="X11" s="175"/>
      <c r="Y11" s="200"/>
      <c r="Z11" s="200"/>
      <c r="AA11" s="175"/>
      <c r="AB11" s="175"/>
      <c r="AC11" s="175"/>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75"/>
      <c r="Q12" s="175"/>
      <c r="R12" s="175"/>
      <c r="S12" s="45"/>
      <c r="T12" s="45"/>
      <c r="U12" s="45"/>
      <c r="V12" s="45"/>
      <c r="W12" s="175"/>
      <c r="X12" s="175"/>
      <c r="Y12" s="200"/>
      <c r="Z12" s="200"/>
      <c r="AA12" s="175"/>
      <c r="AB12" s="175"/>
      <c r="AC12" s="175"/>
      <c r="AD12" s="45"/>
      <c r="AE12" s="45"/>
      <c r="AF12" s="45"/>
      <c r="AG12" s="45"/>
      <c r="AH12" s="45"/>
      <c r="AI12" s="45"/>
      <c r="AJ12" s="45"/>
      <c r="AK12" s="45"/>
      <c r="AL12" s="45"/>
      <c r="AM12" s="45"/>
      <c r="AN12" s="45"/>
      <c r="AO12" s="45"/>
      <c r="AP12" s="45"/>
      <c r="AQ12" s="45"/>
      <c r="AR12" s="45"/>
      <c r="AS12" s="45"/>
      <c r="AT12" s="45"/>
      <c r="AU12" s="45"/>
      <c r="AV12" s="45"/>
      <c r="AW12" s="45"/>
    </row>
    <row r="13" spans="1:49" ht="13.5">
      <c r="A13" s="45"/>
      <c r="B13" s="231" t="s">
        <v>218</v>
      </c>
      <c r="C13" s="231"/>
      <c r="D13" s="231"/>
      <c r="E13" s="231"/>
      <c r="F13" s="231"/>
      <c r="G13" s="231"/>
      <c r="H13" s="231"/>
      <c r="I13" s="231"/>
      <c r="J13" s="231"/>
      <c r="K13" s="231">
        <f ca="1">SUM(AH16:AL21)</f>
        <v>0</v>
      </c>
      <c r="L13" s="231"/>
      <c r="M13" s="231"/>
      <c r="N13" s="231"/>
      <c r="O13" s="231"/>
      <c r="P13" s="231"/>
      <c r="Q13" s="231"/>
      <c r="R13" s="231"/>
      <c r="S13" s="231"/>
      <c r="T13" s="231"/>
      <c r="U13" s="231"/>
      <c r="V13" s="48" t="s">
        <v>12</v>
      </c>
      <c r="W13" s="176"/>
      <c r="X13" s="176"/>
      <c r="Y13" s="201"/>
      <c r="Z13" s="201"/>
      <c r="AA13" s="176"/>
      <c r="AB13" s="176"/>
      <c r="AC13" s="176"/>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76"/>
      <c r="Q14" s="176"/>
      <c r="R14" s="176"/>
      <c r="S14" s="48"/>
      <c r="T14" s="48"/>
      <c r="U14" s="48"/>
      <c r="V14" s="48"/>
      <c r="W14" s="176"/>
      <c r="X14" s="176"/>
      <c r="Y14" s="201"/>
      <c r="Z14" s="201"/>
      <c r="AA14" s="176"/>
      <c r="AB14" s="176"/>
      <c r="AC14" s="176"/>
      <c r="AD14" s="48"/>
      <c r="AE14" s="45"/>
      <c r="AF14" s="45"/>
      <c r="AG14" s="45"/>
      <c r="AH14" s="45"/>
      <c r="AI14" s="45"/>
      <c r="AJ14" s="45"/>
      <c r="AK14" s="45"/>
      <c r="AL14" s="45"/>
      <c r="AM14" s="45"/>
      <c r="AN14" s="45"/>
      <c r="AO14" s="45"/>
      <c r="AP14" s="45"/>
      <c r="AQ14" s="45"/>
      <c r="AR14" s="45"/>
      <c r="AS14" s="45"/>
      <c r="AT14" s="45"/>
      <c r="AU14" s="45"/>
      <c r="AV14" s="45"/>
      <c r="AW14" s="45"/>
    </row>
    <row r="15" spans="1:49" ht="13.5">
      <c r="A15" s="45"/>
      <c r="B15" s="177" t="s">
        <v>219</v>
      </c>
      <c r="D15" s="48"/>
      <c r="E15" s="48"/>
      <c r="F15" s="48"/>
      <c r="G15" s="48"/>
      <c r="H15" s="48"/>
      <c r="I15" s="48"/>
      <c r="L15" s="48"/>
      <c r="M15" s="48"/>
      <c r="N15" s="48"/>
      <c r="O15" s="48"/>
      <c r="P15" s="176"/>
      <c r="Q15" s="176"/>
      <c r="R15" s="176"/>
      <c r="S15" s="48"/>
      <c r="T15" s="48"/>
      <c r="U15" s="48"/>
      <c r="V15" s="48"/>
      <c r="W15" s="176"/>
      <c r="X15" s="176"/>
      <c r="Y15" s="201"/>
      <c r="Z15" s="201"/>
      <c r="AA15" s="176"/>
      <c r="AB15" s="176"/>
      <c r="AC15" s="176"/>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48"/>
      <c r="C16" s="209" t="s">
        <v>220</v>
      </c>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10">
        <f ca="1">SUM(申請額一覧!H5:H19)</f>
        <v>0</v>
      </c>
      <c r="AI16" s="210"/>
      <c r="AJ16" s="210"/>
      <c r="AK16" s="210"/>
      <c r="AL16" s="210"/>
      <c r="AM16" s="45" t="s">
        <v>12</v>
      </c>
      <c r="AN16" s="45"/>
      <c r="AO16" s="45"/>
      <c r="AP16" s="45"/>
      <c r="AQ16" s="45"/>
      <c r="AR16" s="45"/>
      <c r="AS16" s="45"/>
      <c r="AT16" s="45"/>
      <c r="AU16" s="45"/>
      <c r="AV16" s="45"/>
      <c r="AW16" s="45"/>
    </row>
    <row r="17" spans="1:49" ht="13.5">
      <c r="A17" s="45"/>
      <c r="B17" s="48"/>
      <c r="C17" s="209" t="s">
        <v>226</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10">
        <f ca="1">SUM(申請額一覧!J5:J19)</f>
        <v>0</v>
      </c>
      <c r="AI17" s="210"/>
      <c r="AJ17" s="210"/>
      <c r="AK17" s="210"/>
      <c r="AL17" s="210"/>
      <c r="AM17" s="45" t="s">
        <v>12</v>
      </c>
      <c r="AN17" s="45"/>
      <c r="AO17" s="45"/>
      <c r="AP17" s="45"/>
      <c r="AQ17" s="45"/>
      <c r="AR17" s="45"/>
      <c r="AS17" s="45"/>
      <c r="AT17" s="45"/>
      <c r="AU17" s="45"/>
      <c r="AV17" s="45"/>
      <c r="AW17" s="45"/>
    </row>
    <row r="18" spans="1:49" ht="13.5">
      <c r="A18" s="175"/>
      <c r="B18" s="176"/>
      <c r="C18" s="209" t="s">
        <v>227</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f ca="1">SUM(申請額一覧!K5:K19)</f>
        <v>0</v>
      </c>
      <c r="AI18" s="210"/>
      <c r="AJ18" s="210"/>
      <c r="AK18" s="210"/>
      <c r="AL18" s="210"/>
      <c r="AM18" s="175" t="s">
        <v>12</v>
      </c>
      <c r="AN18" s="175"/>
      <c r="AO18" s="175"/>
      <c r="AP18" s="175"/>
      <c r="AQ18" s="175"/>
      <c r="AR18" s="175"/>
      <c r="AS18" s="175"/>
      <c r="AT18" s="175"/>
      <c r="AU18" s="175"/>
      <c r="AV18" s="175"/>
      <c r="AW18" s="175"/>
    </row>
    <row r="19" spans="1:49" ht="13.5">
      <c r="A19" s="45"/>
      <c r="B19" s="48"/>
      <c r="C19" s="209" t="s">
        <v>233</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10">
        <f ca="1">SUM(申請額一覧!L5:L19)</f>
        <v>0</v>
      </c>
      <c r="AI19" s="210"/>
      <c r="AJ19" s="210"/>
      <c r="AK19" s="210"/>
      <c r="AL19" s="210"/>
      <c r="AM19" s="45" t="s">
        <v>12</v>
      </c>
      <c r="AN19" s="45"/>
      <c r="AO19" s="45"/>
      <c r="AP19" s="45"/>
      <c r="AQ19" s="45"/>
      <c r="AR19" s="45"/>
      <c r="AS19" s="45"/>
      <c r="AT19" s="45"/>
      <c r="AU19" s="45"/>
      <c r="AV19" s="45"/>
      <c r="AW19" s="45"/>
    </row>
    <row r="20" spans="1:49" ht="13.5">
      <c r="A20" s="175"/>
      <c r="B20" s="176"/>
      <c r="C20" s="178"/>
      <c r="D20" s="178" t="s">
        <v>231</v>
      </c>
      <c r="E20" s="178"/>
      <c r="F20" s="178"/>
      <c r="G20" s="178"/>
      <c r="H20" s="178"/>
      <c r="I20" s="178"/>
      <c r="J20" s="178"/>
      <c r="K20" s="178"/>
      <c r="L20" s="178"/>
      <c r="M20" s="178"/>
      <c r="N20" s="178"/>
      <c r="O20" s="178"/>
      <c r="P20" s="178"/>
      <c r="Q20" s="178"/>
      <c r="R20" s="178"/>
      <c r="S20" s="178"/>
      <c r="T20" s="178"/>
      <c r="U20" s="178"/>
      <c r="V20" s="178"/>
      <c r="W20" s="178"/>
      <c r="X20" s="178"/>
      <c r="Y20" s="199"/>
      <c r="Z20" s="199"/>
      <c r="AA20" s="178"/>
      <c r="AB20" s="178"/>
      <c r="AC20" s="178"/>
      <c r="AD20" s="178"/>
      <c r="AE20" s="178"/>
      <c r="AF20" s="178"/>
      <c r="AG20" s="178"/>
      <c r="AH20" s="179"/>
      <c r="AI20" s="179"/>
      <c r="AJ20" s="179"/>
      <c r="AK20" s="179"/>
      <c r="AL20" s="179"/>
      <c r="AM20" s="175"/>
      <c r="AN20" s="175"/>
      <c r="AO20" s="175"/>
      <c r="AP20" s="175"/>
      <c r="AQ20" s="175"/>
      <c r="AR20" s="175"/>
      <c r="AS20" s="175"/>
      <c r="AT20" s="175"/>
      <c r="AU20" s="175"/>
      <c r="AV20" s="175"/>
      <c r="AW20" s="175"/>
    </row>
    <row r="21" spans="1:49" ht="13.5">
      <c r="A21" s="45"/>
      <c r="B21" s="48"/>
      <c r="C21" s="209" t="s">
        <v>232</v>
      </c>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f ca="1">SUM(申請額一覧!M5:M19)</f>
        <v>0</v>
      </c>
      <c r="AI21" s="210"/>
      <c r="AJ21" s="210"/>
      <c r="AK21" s="210"/>
      <c r="AL21" s="210"/>
      <c r="AM21" s="45" t="s">
        <v>12</v>
      </c>
      <c r="AN21" s="45"/>
      <c r="AO21" s="45"/>
      <c r="AP21" s="45"/>
      <c r="AQ21" s="45"/>
      <c r="AR21" s="45"/>
      <c r="AS21" s="45"/>
      <c r="AT21" s="45"/>
      <c r="AU21" s="45"/>
      <c r="AV21" s="45"/>
      <c r="AW21" s="45"/>
    </row>
    <row r="22" spans="1:49" ht="13.5">
      <c r="A22" s="45"/>
      <c r="B22" s="45"/>
      <c r="C22" s="45"/>
      <c r="D22" s="45"/>
      <c r="E22" s="45"/>
      <c r="F22" s="45"/>
      <c r="G22" s="45"/>
      <c r="H22" s="45"/>
      <c r="I22" s="45"/>
      <c r="J22" s="45"/>
      <c r="K22" s="45"/>
      <c r="L22" s="45"/>
      <c r="M22" s="48"/>
      <c r="N22" s="48"/>
      <c r="O22" s="48"/>
      <c r="P22" s="176"/>
      <c r="Q22" s="176"/>
      <c r="R22" s="176"/>
      <c r="S22" s="48"/>
      <c r="T22" s="48"/>
      <c r="U22" s="48"/>
      <c r="V22" s="48"/>
      <c r="W22" s="176"/>
      <c r="X22" s="176"/>
      <c r="Y22" s="201"/>
      <c r="Z22" s="201"/>
      <c r="AA22" s="176"/>
      <c r="AB22" s="176"/>
      <c r="AC22" s="176"/>
      <c r="AD22" s="48"/>
      <c r="AE22" s="45"/>
      <c r="AF22" s="45"/>
      <c r="AG22" s="45"/>
      <c r="AH22" s="45"/>
      <c r="AI22" s="45"/>
      <c r="AJ22" s="45"/>
      <c r="AK22" s="45"/>
      <c r="AL22" s="45"/>
      <c r="AM22" s="45"/>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6"/>
      <c r="Q23" s="176"/>
      <c r="R23" s="176"/>
      <c r="S23" s="48"/>
      <c r="T23" s="48"/>
      <c r="U23" s="48"/>
      <c r="V23" s="48"/>
      <c r="W23" s="176"/>
      <c r="X23" s="176"/>
      <c r="Y23" s="201"/>
      <c r="Z23" s="201"/>
      <c r="AA23" s="176"/>
      <c r="AB23" s="176"/>
      <c r="AC23" s="176"/>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t="s">
        <v>221</v>
      </c>
      <c r="C24" s="45"/>
      <c r="D24" s="45"/>
      <c r="E24" s="45"/>
      <c r="F24" s="45"/>
      <c r="G24" s="45"/>
      <c r="H24" s="45"/>
      <c r="I24" s="45"/>
      <c r="J24" s="45"/>
      <c r="K24" s="45"/>
      <c r="L24" s="45"/>
      <c r="M24" s="48"/>
      <c r="N24" s="48"/>
      <c r="O24" s="48"/>
      <c r="P24" s="176"/>
      <c r="Q24" s="176"/>
      <c r="R24" s="176"/>
      <c r="S24" s="48"/>
      <c r="T24" s="48"/>
      <c r="U24" s="48"/>
      <c r="V24" s="48"/>
      <c r="W24" s="176"/>
      <c r="X24" s="176"/>
      <c r="Y24" s="201"/>
      <c r="Z24" s="201"/>
      <c r="AA24" s="176"/>
      <c r="AB24" s="176"/>
      <c r="AC24" s="176"/>
      <c r="AD24" s="48"/>
      <c r="AE24" s="45"/>
      <c r="AF24" s="45"/>
      <c r="AG24" s="45"/>
      <c r="AH24" s="45"/>
      <c r="AI24" s="45"/>
      <c r="AJ24" s="45"/>
      <c r="AK24" s="45"/>
      <c r="AL24" s="45"/>
      <c r="AM24" s="45"/>
      <c r="AN24" s="45"/>
      <c r="AO24" s="45"/>
      <c r="AP24" s="45"/>
      <c r="AQ24" s="45"/>
      <c r="AR24" s="45"/>
      <c r="AS24" s="45"/>
      <c r="AT24" s="45"/>
      <c r="AU24" s="45"/>
      <c r="AV24" s="45"/>
      <c r="AW24" s="45"/>
    </row>
    <row r="25" spans="1:49" ht="13.5">
      <c r="A25" s="50"/>
      <c r="B25" s="45" t="s">
        <v>222</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267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223</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45" t="s">
        <v>207</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140</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23" t="s">
        <v>142</v>
      </c>
      <c r="AF42" s="224"/>
      <c r="AG42" s="224"/>
      <c r="AH42" s="224"/>
      <c r="AI42" s="224"/>
      <c r="AJ42" s="224"/>
      <c r="AK42" s="224"/>
      <c r="AL42" s="142"/>
      <c r="AM42" s="225"/>
      <c r="AN42" s="226"/>
      <c r="AO42" s="226"/>
      <c r="AP42" s="226"/>
      <c r="AQ42" s="226"/>
      <c r="AR42" s="226"/>
      <c r="AS42" s="226"/>
      <c r="AT42" s="226"/>
      <c r="AU42" s="227"/>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23" t="s">
        <v>143</v>
      </c>
      <c r="AF43" s="224"/>
      <c r="AG43" s="224"/>
      <c r="AH43" s="224"/>
      <c r="AI43" s="224"/>
      <c r="AJ43" s="224"/>
      <c r="AK43" s="224"/>
      <c r="AL43" s="142"/>
      <c r="AM43" s="225"/>
      <c r="AN43" s="226"/>
      <c r="AO43" s="226"/>
      <c r="AP43" s="226"/>
      <c r="AQ43" s="226"/>
      <c r="AR43" s="226"/>
      <c r="AS43" s="226"/>
      <c r="AT43" s="226"/>
      <c r="AU43" s="227"/>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6" t="s">
        <v>144</v>
      </c>
      <c r="AF44" s="217"/>
      <c r="AG44" s="217"/>
      <c r="AH44" s="141"/>
      <c r="AI44" s="220" t="s">
        <v>141</v>
      </c>
      <c r="AJ44" s="221"/>
      <c r="AK44" s="221"/>
      <c r="AL44" s="222"/>
      <c r="AM44" s="228"/>
      <c r="AN44" s="229"/>
      <c r="AO44" s="229"/>
      <c r="AP44" s="229"/>
      <c r="AQ44" s="229"/>
      <c r="AR44" s="229"/>
      <c r="AS44" s="229"/>
      <c r="AT44" s="229"/>
      <c r="AU44" s="230"/>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8"/>
      <c r="AF45" s="219"/>
      <c r="AG45" s="219"/>
      <c r="AH45" s="143"/>
      <c r="AI45" s="220" t="s">
        <v>145</v>
      </c>
      <c r="AJ45" s="221"/>
      <c r="AK45" s="221"/>
      <c r="AL45" s="222"/>
      <c r="AM45" s="213"/>
      <c r="AN45" s="214"/>
      <c r="AO45" s="214"/>
      <c r="AP45" s="214"/>
      <c r="AQ45" s="214"/>
      <c r="AR45" s="214"/>
      <c r="AS45" s="214"/>
      <c r="AT45" s="214"/>
      <c r="AU45" s="215"/>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topLeftCell="A4"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135</v>
      </c>
    </row>
    <row r="2" spans="1:22">
      <c r="A2" s="124"/>
    </row>
    <row r="3" spans="1:22" ht="18" customHeight="1">
      <c r="A3" s="232" t="s">
        <v>132</v>
      </c>
      <c r="B3" s="234" t="s">
        <v>14</v>
      </c>
      <c r="C3" s="233" t="s">
        <v>22</v>
      </c>
      <c r="D3" s="234" t="s">
        <v>15</v>
      </c>
      <c r="E3" s="234" t="s">
        <v>4</v>
      </c>
      <c r="F3" s="235" t="s">
        <v>60</v>
      </c>
      <c r="G3" s="237" t="s">
        <v>261</v>
      </c>
      <c r="H3" s="241" t="s">
        <v>128</v>
      </c>
      <c r="I3" s="241"/>
      <c r="J3" s="241"/>
      <c r="K3" s="241"/>
      <c r="L3" s="241"/>
      <c r="M3" s="241"/>
      <c r="N3" s="242"/>
      <c r="O3" s="239" t="s">
        <v>136</v>
      </c>
      <c r="P3" s="243" t="s">
        <v>256</v>
      </c>
      <c r="Q3" s="243"/>
      <c r="R3" s="243"/>
      <c r="S3" s="243"/>
      <c r="T3" s="243"/>
      <c r="U3" s="243"/>
      <c r="V3" s="243"/>
    </row>
    <row r="4" spans="1:22" ht="45">
      <c r="A4" s="232"/>
      <c r="B4" s="234"/>
      <c r="C4" s="233"/>
      <c r="D4" s="234"/>
      <c r="E4" s="234"/>
      <c r="F4" s="236"/>
      <c r="G4" s="238"/>
      <c r="H4" s="123" t="s">
        <v>202</v>
      </c>
      <c r="I4" s="123" t="s">
        <v>131</v>
      </c>
      <c r="J4" s="123" t="s">
        <v>201</v>
      </c>
      <c r="K4" s="167" t="s">
        <v>200</v>
      </c>
      <c r="L4" s="123" t="s">
        <v>54</v>
      </c>
      <c r="M4" s="122" t="s">
        <v>55</v>
      </c>
      <c r="N4" s="154" t="s">
        <v>16</v>
      </c>
      <c r="O4" s="240"/>
      <c r="P4" s="191" t="s">
        <v>257</v>
      </c>
      <c r="Q4" s="191" t="s">
        <v>258</v>
      </c>
      <c r="R4" s="191" t="s">
        <v>250</v>
      </c>
      <c r="S4" s="191" t="s">
        <v>245</v>
      </c>
      <c r="T4" s="191" t="s">
        <v>246</v>
      </c>
      <c r="U4" s="191" t="s">
        <v>260</v>
      </c>
      <c r="V4" s="191" t="s">
        <v>247</v>
      </c>
    </row>
    <row r="5" spans="1:22" ht="22.5" customHeight="1">
      <c r="A5" s="125">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c>
      <c r="G5" s="192" t="str">
        <f ca="1">IF(N5&gt;0,申請書!$AG$6,"")</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1" t="str">
        <f>IF(個票1!$A$18="",個票1!$A$21,個票1!$A$18&amp;個票1!$G$18)</f>
        <v>ゆうちょ銀行</v>
      </c>
      <c r="Q5" s="191" t="str">
        <f>IF(NOT($P5=個票1!$A$21),個票1!$I$18,個票1!$J$23&amp;個票1!$K$23&amp;個票1!$L$23&amp;個票1!$M$23&amp;個票1!$N$23&amp;個票1!$O$23)</f>
        <v/>
      </c>
      <c r="R5" s="191" t="str">
        <f>IF(NOT($P5=個票1!$A$21),個票1!$N$19&amp;個票1!$O$19&amp;個票1!$P$19,"")</f>
        <v/>
      </c>
      <c r="S5" s="191" t="str">
        <f>IF(NOT($P5=個票1!$A$21),個票1!$Q$18,"")</f>
        <v/>
      </c>
      <c r="T5" s="191" t="str">
        <f>IF(NOT($P5=個票1!$A$21),個票1!$S$18&amp;個票1!$T$18&amp;個票1!$U$18&amp;個票1!$V$18&amp;個票1!$W$18&amp;個票1!$X$18&amp;個票1!$Y$18,個票1!$R$23&amp;個票1!$S$23&amp;個票1!$T$23&amp;個票1!$U$23&amp;個票1!$V$23&amp;個票1!$W$23&amp;個票1!$X$23&amp;個票1!$Y$23)</f>
        <v/>
      </c>
      <c r="U5" s="191">
        <f>IF(NOT($P5=個票1!$A$21),個票1!$Z$18,個票1!$Z$23)</f>
        <v>0</v>
      </c>
      <c r="V5" s="191">
        <f>IF(NOT($P5=個票1!$A$21),個票1!$Z$19,個票1!$Z$19)</f>
        <v>0</v>
      </c>
    </row>
    <row r="6" spans="1:22" ht="22.5" customHeight="1">
      <c r="A6" s="125">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92" t="str">
        <f ca="1">IF(N6&gt;0,申請書!$AG$6,"")</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1" t="str">
        <f>IF(個票1!$A$18="",個票1!$A$21,個票1!$A$18&amp;個票1!$G$18)</f>
        <v>ゆうちょ銀行</v>
      </c>
      <c r="Q6" s="191" t="str">
        <f>IF(NOT($P6=個票1!$A$21),個票1!$I$18,個票1!$J$23&amp;個票1!$K$23&amp;個票1!$L$23&amp;個票1!$M$23&amp;個票1!$N$23&amp;個票1!$O$23)</f>
        <v/>
      </c>
      <c r="R6" s="191" t="str">
        <f>IF(NOT($P6=個票1!$A$21),個票1!$N$19&amp;個票1!$O$19&amp;個票1!$P$19,"")</f>
        <v/>
      </c>
      <c r="S6" s="191" t="str">
        <f>IF(NOT($P6=個票1!$A$21),個票1!$Q$18,"")</f>
        <v/>
      </c>
      <c r="T6" s="191" t="str">
        <f>IF(NOT($P6=個票1!$A$21),個票1!$S$18&amp;個票1!$T$18&amp;個票1!$U$18&amp;個票1!$V$18&amp;個票1!$W$18&amp;個票1!$X$18&amp;個票1!$Y$18,個票1!$R$23&amp;個票1!$S$23&amp;個票1!$T$23&amp;個票1!$U$23&amp;個票1!$V$23&amp;個票1!$W$23&amp;個票1!$X$23&amp;個票1!$Y$23)</f>
        <v/>
      </c>
      <c r="U6" s="191">
        <f>IF(NOT($P6=個票1!$A$21),個票1!$Z$18,個票1!$Z$23)</f>
        <v>0</v>
      </c>
      <c r="V6" s="191">
        <f>IF(NOT($P6=個票1!$A$21),個票1!$Z$19,個票1!$Z$19)</f>
        <v>0</v>
      </c>
    </row>
    <row r="7" spans="1:22" ht="22.5" customHeight="1">
      <c r="A7" s="125">
        <v>3</v>
      </c>
      <c r="B7" s="174" t="str">
        <f t="shared" ca="1" si="0"/>
        <v/>
      </c>
      <c r="C7" s="174" t="str">
        <f t="shared" ca="1" si="1"/>
        <v/>
      </c>
      <c r="D7" s="174" t="str">
        <f t="shared" ca="1" si="2"/>
        <v/>
      </c>
      <c r="E7" s="174" t="str">
        <f t="shared" ca="1" si="3"/>
        <v/>
      </c>
      <c r="F7" s="174" t="str">
        <f t="shared" ca="1" si="4"/>
        <v/>
      </c>
      <c r="G7" s="192" t="str">
        <f ca="1">IF(N7&gt;0,申請書!$AG$6,"")</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1" t="str">
        <f>IF(個票1!$A$18="",個票1!$A$21,個票1!$A$18&amp;個票1!$G$18)</f>
        <v>ゆうちょ銀行</v>
      </c>
      <c r="Q7" s="191" t="str">
        <f>IF(NOT($P7=個票1!$A$21),個票1!$I$18,個票1!$J$23&amp;個票1!$K$23&amp;個票1!$L$23&amp;個票1!$M$23&amp;個票1!$N$23&amp;個票1!$O$23)</f>
        <v/>
      </c>
      <c r="R7" s="191" t="str">
        <f>IF(NOT($P7=個票1!$A$21),個票1!$N$19&amp;個票1!$O$19&amp;個票1!$P$19,"")</f>
        <v/>
      </c>
      <c r="S7" s="191" t="str">
        <f>IF(NOT($P7=個票1!$A$21),個票1!$Q$18,"")</f>
        <v/>
      </c>
      <c r="T7" s="191" t="str">
        <f>IF(NOT($P7=個票1!$A$21),個票1!$S$18&amp;個票1!$T$18&amp;個票1!$U$18&amp;個票1!$V$18&amp;個票1!$W$18&amp;個票1!$X$18&amp;個票1!$Y$18,個票1!$R$23&amp;個票1!$S$23&amp;個票1!$T$23&amp;個票1!$U$23&amp;個票1!$V$23&amp;個票1!$W$23&amp;個票1!$X$23&amp;個票1!$Y$23)</f>
        <v/>
      </c>
      <c r="U7" s="191">
        <f>IF(NOT($P7=個票1!$A$21),個票1!$Z$18,個票1!$Z$23)</f>
        <v>0</v>
      </c>
      <c r="V7" s="191">
        <f>IF(NOT($P7=個票1!$A$21),個票1!$Z$19,個票1!$Z$19)</f>
        <v>0</v>
      </c>
    </row>
    <row r="8" spans="1:22" ht="22.5" customHeight="1">
      <c r="A8" s="125">
        <v>4</v>
      </c>
      <c r="B8" s="174" t="str">
        <f t="shared" ca="1" si="0"/>
        <v/>
      </c>
      <c r="C8" s="174" t="str">
        <f t="shared" ca="1" si="1"/>
        <v/>
      </c>
      <c r="D8" s="174" t="str">
        <f t="shared" ca="1" si="2"/>
        <v/>
      </c>
      <c r="E8" s="174" t="str">
        <f t="shared" ca="1" si="3"/>
        <v/>
      </c>
      <c r="F8" s="174" t="str">
        <f t="shared" ca="1" si="4"/>
        <v/>
      </c>
      <c r="G8" s="192" t="str">
        <f ca="1">IF(N8&gt;0,申請書!$AG$6,"")</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1" t="str">
        <f>IF(個票1!$A$18="",個票1!$A$21,個票1!$A$18&amp;個票1!$G$18)</f>
        <v>ゆうちょ銀行</v>
      </c>
      <c r="Q8" s="191" t="str">
        <f>IF(NOT($P8=個票1!$A$21),個票1!$I$18,個票1!$J$23&amp;個票1!$K$23&amp;個票1!$L$23&amp;個票1!$M$23&amp;個票1!$N$23&amp;個票1!$O$23)</f>
        <v/>
      </c>
      <c r="R8" s="191" t="str">
        <f>IF(NOT($P8=個票1!$A$21),個票1!$N$19&amp;個票1!$O$19&amp;個票1!$P$19,"")</f>
        <v/>
      </c>
      <c r="S8" s="191" t="str">
        <f>IF(NOT($P8=個票1!$A$21),個票1!$Q$18,"")</f>
        <v/>
      </c>
      <c r="T8" s="191" t="str">
        <f>IF(NOT($P8=個票1!$A$21),個票1!$S$18&amp;個票1!$T$18&amp;個票1!$U$18&amp;個票1!$V$18&amp;個票1!$W$18&amp;個票1!$X$18&amp;個票1!$Y$18,個票1!$R$23&amp;個票1!$S$23&amp;個票1!$T$23&amp;個票1!$U$23&amp;個票1!$V$23&amp;個票1!$W$23&amp;個票1!$X$23&amp;個票1!$Y$23)</f>
        <v/>
      </c>
      <c r="U8" s="191">
        <f>IF(NOT($P8=個票1!$A$21),個票1!$Z$18,個票1!$Z$23)</f>
        <v>0</v>
      </c>
      <c r="V8" s="191">
        <f>IF(NOT($P8=個票1!$A$21),個票1!$Z$19,個票1!$Z$19)</f>
        <v>0</v>
      </c>
    </row>
    <row r="9" spans="1:22" ht="22.5" customHeight="1">
      <c r="A9" s="125">
        <v>5</v>
      </c>
      <c r="B9" s="174" t="str">
        <f t="shared" ca="1" si="0"/>
        <v/>
      </c>
      <c r="C9" s="174" t="str">
        <f t="shared" ca="1" si="1"/>
        <v/>
      </c>
      <c r="D9" s="174" t="str">
        <f t="shared" ca="1" si="2"/>
        <v/>
      </c>
      <c r="E9" s="174" t="str">
        <f t="shared" ca="1" si="3"/>
        <v/>
      </c>
      <c r="F9" s="174" t="str">
        <f t="shared" ca="1" si="4"/>
        <v/>
      </c>
      <c r="G9" s="192" t="str">
        <f ca="1">IF(N9&gt;0,申請書!$AG$6,"")</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1" t="str">
        <f>IF(個票1!$A$18="",個票1!$A$21,個票1!$A$18&amp;個票1!$G$18)</f>
        <v>ゆうちょ銀行</v>
      </c>
      <c r="Q9" s="191" t="str">
        <f>IF(NOT($P9=個票1!$A$21),個票1!$I$18,個票1!$J$23&amp;個票1!$K$23&amp;個票1!$L$23&amp;個票1!$M$23&amp;個票1!$N$23&amp;個票1!$O$23)</f>
        <v/>
      </c>
      <c r="R9" s="191" t="str">
        <f>IF(NOT($P9=個票1!$A$21),個票1!$N$19&amp;個票1!$O$19&amp;個票1!$P$19,"")</f>
        <v/>
      </c>
      <c r="S9" s="191" t="str">
        <f>IF(NOT($P9=個票1!$A$21),個票1!$Q$18,"")</f>
        <v/>
      </c>
      <c r="T9" s="191" t="str">
        <f>IF(NOT($P9=個票1!$A$21),個票1!$S$18&amp;個票1!$T$18&amp;個票1!$U$18&amp;個票1!$V$18&amp;個票1!$W$18&amp;個票1!$X$18&amp;個票1!$Y$18,個票1!$R$23&amp;個票1!$S$23&amp;個票1!$T$23&amp;個票1!$U$23&amp;個票1!$V$23&amp;個票1!$W$23&amp;個票1!$X$23&amp;個票1!$Y$23)</f>
        <v/>
      </c>
      <c r="U9" s="191">
        <f>IF(NOT($P9=個票1!$A$21),個票1!$Z$18,個票1!$Z$23)</f>
        <v>0</v>
      </c>
      <c r="V9" s="191">
        <f>IF(NOT($P9=個票1!$A$21),個票1!$Z$19,個票1!$Z$19)</f>
        <v>0</v>
      </c>
    </row>
    <row r="10" spans="1:22" ht="22.5" customHeight="1">
      <c r="A10" s="125">
        <v>6</v>
      </c>
      <c r="B10" s="174" t="str">
        <f t="shared" ca="1" si="0"/>
        <v/>
      </c>
      <c r="C10" s="174" t="str">
        <f t="shared" ca="1" si="1"/>
        <v/>
      </c>
      <c r="D10" s="174" t="str">
        <f t="shared" ca="1" si="2"/>
        <v/>
      </c>
      <c r="E10" s="174" t="str">
        <f t="shared" ca="1" si="3"/>
        <v/>
      </c>
      <c r="F10" s="174" t="str">
        <f t="shared" ca="1" si="4"/>
        <v/>
      </c>
      <c r="G10" s="192" t="str">
        <f ca="1">IF(N10&gt;0,申請書!$AG$6,"")</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1" t="str">
        <f>IF(個票1!$A$18="",個票1!$A$21,個票1!$A$18&amp;個票1!$G$18)</f>
        <v>ゆうちょ銀行</v>
      </c>
      <c r="Q10" s="191" t="str">
        <f>IF(NOT($P10=個票1!$A$21),個票1!$I$18,個票1!$J$23&amp;個票1!$K$23&amp;個票1!$L$23&amp;個票1!$M$23&amp;個票1!$N$23&amp;個票1!$O$23)</f>
        <v/>
      </c>
      <c r="R10" s="191" t="str">
        <f>IF(NOT($P10=個票1!$A$21),個票1!$N$19&amp;個票1!$O$19&amp;個票1!$P$19,"")</f>
        <v/>
      </c>
      <c r="S10" s="191" t="str">
        <f>IF(NOT($P10=個票1!$A$21),個票1!$Q$18,"")</f>
        <v/>
      </c>
      <c r="T10" s="191" t="str">
        <f>IF(NOT($P10=個票1!$A$21),個票1!$S$18&amp;個票1!$T$18&amp;個票1!$U$18&amp;個票1!$V$18&amp;個票1!$W$18&amp;個票1!$X$18&amp;個票1!$Y$18,個票1!$R$23&amp;個票1!$S$23&amp;個票1!$T$23&amp;個票1!$U$23&amp;個票1!$V$23&amp;個票1!$W$23&amp;個票1!$X$23&amp;個票1!$Y$23)</f>
        <v/>
      </c>
      <c r="U10" s="191">
        <f>IF(NOT($P10=個票1!$A$21),個票1!$Z$18,個票1!$Z$23)</f>
        <v>0</v>
      </c>
      <c r="V10" s="191">
        <f>IF(NOT($P10=個票1!$A$21),個票1!$Z$19,個票1!$Z$19)</f>
        <v>0</v>
      </c>
    </row>
    <row r="11" spans="1:22" ht="22.5" customHeight="1">
      <c r="A11" s="125">
        <v>7</v>
      </c>
      <c r="B11" s="174" t="str">
        <f t="shared" ca="1" si="0"/>
        <v/>
      </c>
      <c r="C11" s="174" t="str">
        <f t="shared" ca="1" si="1"/>
        <v/>
      </c>
      <c r="D11" s="174" t="str">
        <f t="shared" ca="1" si="2"/>
        <v/>
      </c>
      <c r="E11" s="174" t="str">
        <f t="shared" ca="1" si="3"/>
        <v/>
      </c>
      <c r="F11" s="174" t="str">
        <f t="shared" ca="1" si="4"/>
        <v/>
      </c>
      <c r="G11" s="192" t="str">
        <f ca="1">IF(N11&gt;0,申請書!$AG$6,"")</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1" t="str">
        <f>IF(個票1!$A$18="",個票1!$A$21,個票1!$A$18&amp;個票1!$G$18)</f>
        <v>ゆうちょ銀行</v>
      </c>
      <c r="Q11" s="191" t="str">
        <f>IF(NOT($P11=個票1!$A$21),個票1!$I$18,個票1!$J$23&amp;個票1!$K$23&amp;個票1!$L$23&amp;個票1!$M$23&amp;個票1!$N$23&amp;個票1!$O$23)</f>
        <v/>
      </c>
      <c r="R11" s="191" t="str">
        <f>IF(NOT($P11=個票1!$A$21),個票1!$N$19&amp;個票1!$O$19&amp;個票1!$P$19,"")</f>
        <v/>
      </c>
      <c r="S11" s="191" t="str">
        <f>IF(NOT($P11=個票1!$A$21),個票1!$Q$18,"")</f>
        <v/>
      </c>
      <c r="T11" s="191" t="str">
        <f>IF(NOT($P11=個票1!$A$21),個票1!$S$18&amp;個票1!$T$18&amp;個票1!$U$18&amp;個票1!$V$18&amp;個票1!$W$18&amp;個票1!$X$18&amp;個票1!$Y$18,個票1!$R$23&amp;個票1!$S$23&amp;個票1!$T$23&amp;個票1!$U$23&amp;個票1!$V$23&amp;個票1!$W$23&amp;個票1!$X$23&amp;個票1!$Y$23)</f>
        <v/>
      </c>
      <c r="U11" s="191">
        <f>IF(NOT($P11=個票1!$A$21),個票1!$Z$18,個票1!$Z$23)</f>
        <v>0</v>
      </c>
      <c r="V11" s="191">
        <f>IF(NOT($P11=個票1!$A$21),個票1!$Z$19,個票1!$Z$19)</f>
        <v>0</v>
      </c>
    </row>
    <row r="12" spans="1:22" ht="22.5" customHeight="1">
      <c r="A12" s="125">
        <v>8</v>
      </c>
      <c r="B12" s="174" t="str">
        <f t="shared" ca="1" si="0"/>
        <v/>
      </c>
      <c r="C12" s="174" t="str">
        <f t="shared" ca="1" si="1"/>
        <v/>
      </c>
      <c r="D12" s="174" t="str">
        <f t="shared" ca="1" si="2"/>
        <v/>
      </c>
      <c r="E12" s="174" t="str">
        <f t="shared" ca="1" si="3"/>
        <v/>
      </c>
      <c r="F12" s="174" t="str">
        <f t="shared" ca="1" si="4"/>
        <v/>
      </c>
      <c r="G12" s="192" t="str">
        <f ca="1">IF(N12&gt;0,申請書!$AG$6,"")</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1" t="str">
        <f>IF(個票1!$A$18="",個票1!$A$21,個票1!$A$18&amp;個票1!$G$18)</f>
        <v>ゆうちょ銀行</v>
      </c>
      <c r="Q12" s="191" t="str">
        <f>IF(NOT($P12=個票1!$A$21),個票1!$I$18,個票1!$J$23&amp;個票1!$K$23&amp;個票1!$L$23&amp;個票1!$M$23&amp;個票1!$N$23&amp;個票1!$O$23)</f>
        <v/>
      </c>
      <c r="R12" s="191" t="str">
        <f>IF(NOT($P12=個票1!$A$21),個票1!$N$19&amp;個票1!$O$19&amp;個票1!$P$19,"")</f>
        <v/>
      </c>
      <c r="S12" s="191" t="str">
        <f>IF(NOT($P12=個票1!$A$21),個票1!$Q$18,"")</f>
        <v/>
      </c>
      <c r="T12" s="191" t="str">
        <f>IF(NOT($P12=個票1!$A$21),個票1!$S$18&amp;個票1!$T$18&amp;個票1!$U$18&amp;個票1!$V$18&amp;個票1!$W$18&amp;個票1!$X$18&amp;個票1!$Y$18,個票1!$R$23&amp;個票1!$S$23&amp;個票1!$T$23&amp;個票1!$U$23&amp;個票1!$V$23&amp;個票1!$W$23&amp;個票1!$X$23&amp;個票1!$Y$23)</f>
        <v/>
      </c>
      <c r="U12" s="191">
        <f>IF(NOT($P12=個票1!$A$21),個票1!$Z$18,個票1!$Z$23)</f>
        <v>0</v>
      </c>
      <c r="V12" s="191">
        <f>IF(NOT($P12=個票1!$A$21),個票1!$Z$19,個票1!$Z$19)</f>
        <v>0</v>
      </c>
    </row>
    <row r="13" spans="1:22" ht="22.5" customHeight="1">
      <c r="A13" s="125">
        <v>9</v>
      </c>
      <c r="B13" s="174" t="str">
        <f t="shared" ca="1" si="0"/>
        <v/>
      </c>
      <c r="C13" s="174" t="str">
        <f t="shared" ca="1" si="1"/>
        <v/>
      </c>
      <c r="D13" s="174" t="str">
        <f t="shared" ca="1" si="2"/>
        <v/>
      </c>
      <c r="E13" s="174" t="str">
        <f t="shared" ca="1" si="3"/>
        <v/>
      </c>
      <c r="F13" s="174" t="str">
        <f t="shared" ca="1" si="4"/>
        <v/>
      </c>
      <c r="G13" s="192" t="str">
        <f ca="1">IF(N13&gt;0,申請書!$AG$6,"")</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1" t="str">
        <f>IF(個票1!$A$18="",個票1!$A$21,個票1!$A$18&amp;個票1!$G$18)</f>
        <v>ゆうちょ銀行</v>
      </c>
      <c r="Q13" s="191" t="str">
        <f>IF(NOT($P13=個票1!$A$21),個票1!$I$18,個票1!$J$23&amp;個票1!$K$23&amp;個票1!$L$23&amp;個票1!$M$23&amp;個票1!$N$23&amp;個票1!$O$23)</f>
        <v/>
      </c>
      <c r="R13" s="191" t="str">
        <f>IF(NOT($P13=個票1!$A$21),個票1!$N$19&amp;個票1!$O$19&amp;個票1!$P$19,"")</f>
        <v/>
      </c>
      <c r="S13" s="191" t="str">
        <f>IF(NOT($P13=個票1!$A$21),個票1!$Q$18,"")</f>
        <v/>
      </c>
      <c r="T13" s="191" t="str">
        <f>IF(NOT($P13=個票1!$A$21),個票1!$S$18&amp;個票1!$T$18&amp;個票1!$U$18&amp;個票1!$V$18&amp;個票1!$W$18&amp;個票1!$X$18&amp;個票1!$Y$18,個票1!$R$23&amp;個票1!$S$23&amp;個票1!$T$23&amp;個票1!$U$23&amp;個票1!$V$23&amp;個票1!$W$23&amp;個票1!$X$23&amp;個票1!$Y$23)</f>
        <v/>
      </c>
      <c r="U13" s="191">
        <f>IF(NOT($P13=個票1!$A$21),個票1!$Z$18,個票1!$Z$23)</f>
        <v>0</v>
      </c>
      <c r="V13" s="191">
        <f>IF(NOT($P13=個票1!$A$21),個票1!$Z$19,個票1!$Z$19)</f>
        <v>0</v>
      </c>
    </row>
    <row r="14" spans="1:22" ht="22.5" customHeight="1">
      <c r="A14" s="125">
        <v>10</v>
      </c>
      <c r="B14" s="174" t="str">
        <f t="shared" ca="1" si="0"/>
        <v/>
      </c>
      <c r="C14" s="174" t="str">
        <f t="shared" ca="1" si="1"/>
        <v/>
      </c>
      <c r="D14" s="174" t="str">
        <f t="shared" ca="1" si="2"/>
        <v/>
      </c>
      <c r="E14" s="174" t="str">
        <f t="shared" ca="1" si="3"/>
        <v/>
      </c>
      <c r="F14" s="174" t="str">
        <f t="shared" ca="1" si="4"/>
        <v/>
      </c>
      <c r="G14" s="192" t="str">
        <f ca="1">IF(N14&gt;0,申請書!$AG$6,"")</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1" t="str">
        <f>IF(個票1!$A$18="",個票1!$A$21,個票1!$A$18&amp;個票1!$G$18)</f>
        <v>ゆうちょ銀行</v>
      </c>
      <c r="Q14" s="191" t="str">
        <f>IF(NOT($P14=個票1!$A$21),個票1!$I$18,個票1!$J$23&amp;個票1!$K$23&amp;個票1!$L$23&amp;個票1!$M$23&amp;個票1!$N$23&amp;個票1!$O$23)</f>
        <v/>
      </c>
      <c r="R14" s="191" t="str">
        <f>IF(NOT($P14=個票1!$A$21),個票1!$N$19&amp;個票1!$O$19&amp;個票1!$P$19,"")</f>
        <v/>
      </c>
      <c r="S14" s="191" t="str">
        <f>IF(NOT($P14=個票1!$A$21),個票1!$Q$18,"")</f>
        <v/>
      </c>
      <c r="T14" s="191" t="str">
        <f>IF(NOT($P14=個票1!$A$21),個票1!$S$18&amp;個票1!$T$18&amp;個票1!$U$18&amp;個票1!$V$18&amp;個票1!$W$18&amp;個票1!$X$18&amp;個票1!$Y$18,個票1!$R$23&amp;個票1!$S$23&amp;個票1!$T$23&amp;個票1!$U$23&amp;個票1!$V$23&amp;個票1!$W$23&amp;個票1!$X$23&amp;個票1!$Y$23)</f>
        <v/>
      </c>
      <c r="U14" s="191">
        <f>IF(NOT($P14=個票1!$A$21),個票1!$Z$18,個票1!$Z$23)</f>
        <v>0</v>
      </c>
      <c r="V14" s="191">
        <f>IF(NOT($P14=個票1!$A$21),個票1!$Z$19,個票1!$Z$19)</f>
        <v>0</v>
      </c>
    </row>
    <row r="15" spans="1:22" ht="22.5" customHeight="1">
      <c r="A15" s="125">
        <v>11</v>
      </c>
      <c r="B15" s="174" t="str">
        <f t="shared" ca="1" si="0"/>
        <v/>
      </c>
      <c r="C15" s="174" t="str">
        <f t="shared" ca="1" si="1"/>
        <v/>
      </c>
      <c r="D15" s="174" t="str">
        <f t="shared" ca="1" si="2"/>
        <v/>
      </c>
      <c r="E15" s="174" t="str">
        <f t="shared" ca="1" si="3"/>
        <v/>
      </c>
      <c r="F15" s="174" t="str">
        <f t="shared" ca="1" si="4"/>
        <v/>
      </c>
      <c r="G15" s="192" t="str">
        <f ca="1">IF(N15&gt;0,申請書!$AG$6,"")</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1" t="str">
        <f>IF(個票1!$A$18="",個票1!$A$21,個票1!$A$18&amp;個票1!$G$18)</f>
        <v>ゆうちょ銀行</v>
      </c>
      <c r="Q15" s="191" t="str">
        <f>IF(NOT($P15=個票1!$A$21),個票1!$I$18,個票1!$J$23&amp;個票1!$K$23&amp;個票1!$L$23&amp;個票1!$M$23&amp;個票1!$N$23&amp;個票1!$O$23)</f>
        <v/>
      </c>
      <c r="R15" s="191" t="str">
        <f>IF(NOT($P15=個票1!$A$21),個票1!$N$19&amp;個票1!$O$19&amp;個票1!$P$19,"")</f>
        <v/>
      </c>
      <c r="S15" s="191" t="str">
        <f>IF(NOT($P15=個票1!$A$21),個票1!$Q$18,"")</f>
        <v/>
      </c>
      <c r="T15" s="191" t="str">
        <f>IF(NOT($P15=個票1!$A$21),個票1!$S$18&amp;個票1!$T$18&amp;個票1!$U$18&amp;個票1!$V$18&amp;個票1!$W$18&amp;個票1!$X$18&amp;個票1!$Y$18,個票1!$R$23&amp;個票1!$S$23&amp;個票1!$T$23&amp;個票1!$U$23&amp;個票1!$V$23&amp;個票1!$W$23&amp;個票1!$X$23&amp;個票1!$Y$23)</f>
        <v/>
      </c>
      <c r="U15" s="191">
        <f>IF(NOT($P15=個票1!$A$21),個票1!$Z$18,個票1!$Z$23)</f>
        <v>0</v>
      </c>
      <c r="V15" s="191">
        <f>IF(NOT($P15=個票1!$A$21),個票1!$Z$19,個票1!$Z$19)</f>
        <v>0</v>
      </c>
    </row>
    <row r="16" spans="1:22" ht="22.5" customHeight="1">
      <c r="A16" s="125">
        <v>12</v>
      </c>
      <c r="B16" s="174" t="str">
        <f t="shared" ca="1" si="0"/>
        <v/>
      </c>
      <c r="C16" s="174" t="str">
        <f t="shared" ca="1" si="1"/>
        <v/>
      </c>
      <c r="D16" s="174" t="str">
        <f t="shared" ca="1" si="2"/>
        <v/>
      </c>
      <c r="E16" s="174" t="str">
        <f t="shared" ca="1" si="3"/>
        <v/>
      </c>
      <c r="F16" s="174" t="str">
        <f t="shared" ca="1" si="4"/>
        <v/>
      </c>
      <c r="G16" s="192" t="str">
        <f ca="1">IF(N16&gt;0,申請書!$AG$6,"")</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1" t="str">
        <f>IF(個票1!$A$18="",個票1!$A$21,個票1!$A$18&amp;個票1!$G$18)</f>
        <v>ゆうちょ銀行</v>
      </c>
      <c r="Q16" s="191" t="str">
        <f>IF(NOT($P16=個票1!$A$21),個票1!$I$18,個票1!$J$23&amp;個票1!$K$23&amp;個票1!$L$23&amp;個票1!$M$23&amp;個票1!$N$23&amp;個票1!$O$23)</f>
        <v/>
      </c>
      <c r="R16" s="191" t="str">
        <f>IF(NOT($P16=個票1!$A$21),個票1!$N$19&amp;個票1!$O$19&amp;個票1!$P$19,"")</f>
        <v/>
      </c>
      <c r="S16" s="191" t="str">
        <f>IF(NOT($P16=個票1!$A$21),個票1!$Q$18,"")</f>
        <v/>
      </c>
      <c r="T16" s="191" t="str">
        <f>IF(NOT($P16=個票1!$A$21),個票1!$S$18&amp;個票1!$T$18&amp;個票1!$U$18&amp;個票1!$V$18&amp;個票1!$W$18&amp;個票1!$X$18&amp;個票1!$Y$18,個票1!$R$23&amp;個票1!$S$23&amp;個票1!$T$23&amp;個票1!$U$23&amp;個票1!$V$23&amp;個票1!$W$23&amp;個票1!$X$23&amp;個票1!$Y$23)</f>
        <v/>
      </c>
      <c r="U16" s="191">
        <f>IF(NOT($P16=個票1!$A$21),個票1!$Z$18,個票1!$Z$23)</f>
        <v>0</v>
      </c>
      <c r="V16" s="191">
        <f>IF(NOT($P16=個票1!$A$21),個票1!$Z$19,個票1!$Z$19)</f>
        <v>0</v>
      </c>
    </row>
    <row r="17" spans="1:26" ht="22.5" customHeight="1">
      <c r="A17" s="125">
        <v>13</v>
      </c>
      <c r="B17" s="174" t="str">
        <f t="shared" ca="1" si="0"/>
        <v/>
      </c>
      <c r="C17" s="174" t="str">
        <f t="shared" ca="1" si="1"/>
        <v/>
      </c>
      <c r="D17" s="174" t="str">
        <f t="shared" ca="1" si="2"/>
        <v/>
      </c>
      <c r="E17" s="174" t="str">
        <f t="shared" ca="1" si="3"/>
        <v/>
      </c>
      <c r="F17" s="174" t="str">
        <f t="shared" ca="1" si="4"/>
        <v/>
      </c>
      <c r="G17" s="192" t="str">
        <f ca="1">IF(N17&gt;0,申請書!$AG$6,"")</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1" t="str">
        <f>IF(個票1!$A$18="",個票1!$A$21,個票1!$A$18&amp;個票1!$G$18)</f>
        <v>ゆうちょ銀行</v>
      </c>
      <c r="Q17" s="191" t="str">
        <f>IF(NOT($P17=個票1!$A$21),個票1!$I$18,個票1!$J$23&amp;個票1!$K$23&amp;個票1!$L$23&amp;個票1!$M$23&amp;個票1!$N$23&amp;個票1!$O$23)</f>
        <v/>
      </c>
      <c r="R17" s="191" t="str">
        <f>IF(NOT($P17=個票1!$A$21),個票1!$N$19&amp;個票1!$O$19&amp;個票1!$P$19,"")</f>
        <v/>
      </c>
      <c r="S17" s="191" t="str">
        <f>IF(NOT($P17=個票1!$A$21),個票1!$Q$18,"")</f>
        <v/>
      </c>
      <c r="T17" s="191" t="str">
        <f>IF(NOT($P17=個票1!$A$21),個票1!$S$18&amp;個票1!$T$18&amp;個票1!$U$18&amp;個票1!$V$18&amp;個票1!$W$18&amp;個票1!$X$18&amp;個票1!$Y$18,個票1!$R$23&amp;個票1!$S$23&amp;個票1!$T$23&amp;個票1!$U$23&amp;個票1!$V$23&amp;個票1!$W$23&amp;個票1!$X$23&amp;個票1!$Y$23)</f>
        <v/>
      </c>
      <c r="U17" s="191">
        <f>IF(NOT($P17=個票1!$A$21),個票1!$Z$18,個票1!$Z$23)</f>
        <v>0</v>
      </c>
      <c r="V17" s="191">
        <f>IF(NOT($P17=個票1!$A$21),個票1!$Z$19,個票1!$Z$19)</f>
        <v>0</v>
      </c>
    </row>
    <row r="18" spans="1:26" ht="22.5" customHeight="1">
      <c r="A18" s="125">
        <v>14</v>
      </c>
      <c r="B18" s="174" t="str">
        <f t="shared" ca="1" si="0"/>
        <v/>
      </c>
      <c r="C18" s="174" t="str">
        <f t="shared" ca="1" si="1"/>
        <v/>
      </c>
      <c r="D18" s="174" t="str">
        <f t="shared" ca="1" si="2"/>
        <v/>
      </c>
      <c r="E18" s="174" t="str">
        <f t="shared" ca="1" si="3"/>
        <v/>
      </c>
      <c r="F18" s="174" t="str">
        <f t="shared" ca="1" si="4"/>
        <v/>
      </c>
      <c r="G18" s="192" t="str">
        <f ca="1">IF(N18&gt;0,申請書!$AG$6,"")</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1" t="str">
        <f>IF(個票1!$A$18="",個票1!$A$21,個票1!$A$18&amp;個票1!$G$18)</f>
        <v>ゆうちょ銀行</v>
      </c>
      <c r="Q18" s="191" t="str">
        <f>IF(NOT($P18=個票1!$A$21),個票1!$I$18,個票1!$J$23&amp;個票1!$K$23&amp;個票1!$L$23&amp;個票1!$M$23&amp;個票1!$N$23&amp;個票1!$O$23)</f>
        <v/>
      </c>
      <c r="R18" s="191" t="str">
        <f>IF(NOT($P18=個票1!$A$21),個票1!$N$19&amp;個票1!$O$19&amp;個票1!$P$19,"")</f>
        <v/>
      </c>
      <c r="S18" s="191" t="str">
        <f>IF(NOT($P18=個票1!$A$21),個票1!$Q$18,"")</f>
        <v/>
      </c>
      <c r="T18" s="191" t="str">
        <f>IF(NOT($P18=個票1!$A$21),個票1!$S$18&amp;個票1!$T$18&amp;個票1!$U$18&amp;個票1!$V$18&amp;個票1!$W$18&amp;個票1!$X$18&amp;個票1!$Y$18,個票1!$R$23&amp;個票1!$S$23&amp;個票1!$T$23&amp;個票1!$U$23&amp;個票1!$V$23&amp;個票1!$W$23&amp;個票1!$X$23&amp;個票1!$Y$23)</f>
        <v/>
      </c>
      <c r="U18" s="191">
        <f>IF(NOT($P18=個票1!$A$21),個票1!$Z$18,個票1!$Z$23)</f>
        <v>0</v>
      </c>
      <c r="V18" s="191">
        <f>IF(NOT($P18=個票1!$A$21),個票1!$Z$19,個票1!$Z$19)</f>
        <v>0</v>
      </c>
    </row>
    <row r="19" spans="1:26" ht="22.5" customHeight="1">
      <c r="A19" s="125">
        <v>15</v>
      </c>
      <c r="B19" s="174" t="str">
        <f t="shared" ca="1" si="0"/>
        <v/>
      </c>
      <c r="C19" s="174" t="str">
        <f t="shared" ca="1" si="1"/>
        <v/>
      </c>
      <c r="D19" s="174" t="str">
        <f t="shared" ca="1" si="2"/>
        <v/>
      </c>
      <c r="E19" s="174" t="str">
        <f t="shared" ca="1" si="3"/>
        <v/>
      </c>
      <c r="F19" s="174" t="str">
        <f t="shared" ca="1" si="4"/>
        <v/>
      </c>
      <c r="G19" s="192" t="str">
        <f ca="1">IF(N19&gt;0,申請書!$AG$6,"")</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1" t="str">
        <f>IF(個票1!$A$18="",個票1!$A$21,個票1!$A$18&amp;個票1!$G$18)</f>
        <v>ゆうちょ銀行</v>
      </c>
      <c r="Q19" s="191" t="str">
        <f>IF(NOT($P19=個票1!$A$21),個票1!$I$18,個票1!$J$23&amp;個票1!$K$23&amp;個票1!$L$23&amp;個票1!$M$23&amp;個票1!$N$23&amp;個票1!$O$23)</f>
        <v/>
      </c>
      <c r="R19" s="191" t="str">
        <f>IF(NOT($P19=個票1!$A$21),個票1!$N$19&amp;個票1!$O$19&amp;個票1!$P$19,"")</f>
        <v/>
      </c>
      <c r="S19" s="191" t="str">
        <f>IF(NOT($P19=個票1!$A$21),個票1!$Q$18,"")</f>
        <v/>
      </c>
      <c r="T19" s="191" t="str">
        <f>IF(NOT($P19=個票1!$A$21),個票1!$S$18&amp;個票1!$T$18&amp;個票1!$U$18&amp;個票1!$V$18&amp;個票1!$W$18&amp;個票1!$X$18&amp;個票1!$Y$18,個票1!$R$23&amp;個票1!$S$23&amp;個票1!$T$23&amp;個票1!$U$23&amp;個票1!$V$23&amp;個票1!$W$23&amp;個票1!$X$23&amp;個票1!$Y$23)</f>
        <v/>
      </c>
      <c r="U19" s="191">
        <f>IF(NOT($P19=個票1!$A$21),個票1!$Z$18,個票1!$Z$23)</f>
        <v>0</v>
      </c>
      <c r="V19" s="191">
        <f>IF(NOT($P19=個票1!$A$21),個票1!$Z$19,個票1!$Z$19)</f>
        <v>0</v>
      </c>
    </row>
    <row r="20" spans="1:26" ht="11.25" customHeight="1"/>
    <row r="21" spans="1:26" customFormat="1">
      <c r="A21" s="7" t="s">
        <v>263</v>
      </c>
      <c r="B21" s="7"/>
      <c r="C21" s="7"/>
    </row>
    <row r="22" spans="1:26" customFormat="1" ht="16.5" customHeight="1">
      <c r="A22" s="126"/>
      <c r="B22" s="11" t="s">
        <v>262</v>
      </c>
      <c r="C22" s="7"/>
      <c r="F22" s="188" t="str">
        <f ca="1">IF(_xlfn.SHEETS()-5=COUNTIF(N5:N19,"&gt;0"),"○","！（本表の事業所数と個票の枚数が一致しません）")</f>
        <v>！（本表の事業所数と個票の枚数が一致しません）</v>
      </c>
      <c r="G22" s="189"/>
      <c r="H22" s="189"/>
      <c r="I22" s="189"/>
      <c r="J22" s="189"/>
      <c r="K22" s="189"/>
      <c r="L22" s="189"/>
      <c r="M22" s="190"/>
      <c r="N22" s="187"/>
      <c r="O22" s="187"/>
      <c r="P22" s="187"/>
      <c r="Q22" s="187"/>
      <c r="R22" s="187"/>
      <c r="S22" s="187"/>
      <c r="T22" s="187"/>
      <c r="U22" s="187"/>
      <c r="V22" s="187"/>
      <c r="W22" s="187"/>
      <c r="X22" s="187"/>
      <c r="Y22" s="187"/>
      <c r="Z22" s="7"/>
    </row>
    <row r="23" spans="1:26" customFormat="1" ht="16.5" customHeight="1">
      <c r="A23" s="126"/>
      <c r="B23" s="11"/>
      <c r="C23" s="7"/>
      <c r="F23" s="173" t="s">
        <v>216</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3" t="s">
        <v>217</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G3:G4"/>
    <mergeCell ref="O3:O4"/>
    <mergeCell ref="E3:E4"/>
    <mergeCell ref="H3:N3"/>
    <mergeCell ref="P3:V3"/>
    <mergeCell ref="A3:A4"/>
    <mergeCell ref="C3:C4"/>
    <mergeCell ref="B3:B4"/>
    <mergeCell ref="D3:D4"/>
    <mergeCell ref="F3:F4"/>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tabSelected="1" view="pageBreakPreview" topLeftCell="A43" zoomScale="115" zoomScaleNormal="100" zoomScaleSheetLayoutView="115" workbookViewId="0">
      <selection activeCell="AZ60" sqref="AZ60"/>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149</v>
      </c>
    </row>
    <row r="2" spans="1:48" ht="7.5" customHeight="1"/>
    <row r="3" spans="1:48">
      <c r="A3" s="376" t="s">
        <v>235</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8"/>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379" t="s">
        <v>56</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1"/>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97" t="s">
        <v>22</v>
      </c>
      <c r="B7" s="298"/>
      <c r="C7" s="298"/>
      <c r="D7" s="298"/>
      <c r="E7" s="298"/>
      <c r="F7" s="298"/>
      <c r="G7" s="299"/>
      <c r="H7" s="403"/>
      <c r="I7" s="404"/>
      <c r="J7" s="404"/>
      <c r="K7" s="404"/>
      <c r="L7" s="404"/>
      <c r="M7" s="404"/>
      <c r="N7" s="405"/>
      <c r="O7" s="297" t="s">
        <v>57</v>
      </c>
      <c r="P7" s="298"/>
      <c r="Q7" s="298"/>
      <c r="R7" s="298"/>
      <c r="S7" s="299"/>
      <c r="T7" s="406"/>
      <c r="U7" s="353"/>
      <c r="V7" s="353"/>
      <c r="W7" s="353"/>
      <c r="X7" s="353"/>
      <c r="Y7" s="353"/>
      <c r="Z7" s="353"/>
      <c r="AA7" s="353"/>
      <c r="AB7" s="353"/>
      <c r="AC7" s="353"/>
      <c r="AD7" s="353"/>
      <c r="AE7" s="353"/>
      <c r="AF7" s="353"/>
      <c r="AG7" s="353"/>
      <c r="AH7" s="353"/>
      <c r="AI7" s="353"/>
      <c r="AJ7" s="353"/>
      <c r="AK7" s="353"/>
      <c r="AL7" s="353"/>
      <c r="AM7" s="407"/>
    </row>
    <row r="8" spans="1:48">
      <c r="A8" s="382" t="s">
        <v>58</v>
      </c>
      <c r="B8" s="383"/>
      <c r="C8" s="384"/>
      <c r="D8" s="297" t="s">
        <v>59</v>
      </c>
      <c r="E8" s="298"/>
      <c r="F8" s="298"/>
      <c r="G8" s="299"/>
      <c r="H8" s="33" t="s">
        <v>60</v>
      </c>
      <c r="I8" s="33"/>
      <c r="J8" s="33"/>
      <c r="K8" s="33"/>
      <c r="L8" s="33"/>
      <c r="M8" s="33"/>
      <c r="N8" s="33"/>
      <c r="O8" s="33"/>
      <c r="P8" s="33"/>
      <c r="Q8" s="33"/>
      <c r="R8" s="33"/>
      <c r="S8" s="34"/>
      <c r="T8" s="382" t="s">
        <v>61</v>
      </c>
      <c r="U8" s="383"/>
      <c r="V8" s="384"/>
      <c r="W8" s="297" t="s">
        <v>62</v>
      </c>
      <c r="X8" s="298"/>
      <c r="Y8" s="298"/>
      <c r="Z8" s="298"/>
      <c r="AA8" s="298"/>
      <c r="AB8" s="298"/>
      <c r="AC8" s="298"/>
      <c r="AD8" s="298"/>
      <c r="AE8" s="298"/>
      <c r="AF8" s="299"/>
      <c r="AG8" s="391" t="s">
        <v>63</v>
      </c>
      <c r="AH8" s="392"/>
      <c r="AI8" s="392"/>
      <c r="AJ8" s="392"/>
      <c r="AK8" s="392"/>
      <c r="AL8" s="392"/>
      <c r="AM8" s="393"/>
    </row>
    <row r="9" spans="1:48" ht="17.25" customHeight="1">
      <c r="A9" s="385"/>
      <c r="B9" s="386"/>
      <c r="C9" s="387"/>
      <c r="D9" s="388"/>
      <c r="E9" s="389"/>
      <c r="F9" s="389"/>
      <c r="G9" s="390"/>
      <c r="H9" s="394"/>
      <c r="I9" s="395"/>
      <c r="J9" s="395"/>
      <c r="K9" s="395"/>
      <c r="L9" s="395"/>
      <c r="M9" s="395"/>
      <c r="N9" s="395"/>
      <c r="O9" s="395"/>
      <c r="P9" s="395"/>
      <c r="Q9" s="395"/>
      <c r="R9" s="395"/>
      <c r="S9" s="396"/>
      <c r="T9" s="385"/>
      <c r="U9" s="386"/>
      <c r="V9" s="387"/>
      <c r="W9" s="397"/>
      <c r="X9" s="398"/>
      <c r="Y9" s="398"/>
      <c r="Z9" s="398"/>
      <c r="AA9" s="398"/>
      <c r="AB9" s="398"/>
      <c r="AC9" s="398"/>
      <c r="AD9" s="398"/>
      <c r="AE9" s="398"/>
      <c r="AF9" s="399"/>
      <c r="AG9" s="400"/>
      <c r="AH9" s="401"/>
      <c r="AI9" s="401"/>
      <c r="AJ9" s="401"/>
      <c r="AK9" s="401"/>
      <c r="AL9" s="401"/>
      <c r="AM9" s="402"/>
    </row>
    <row r="10" spans="1:48" s="3" customFormat="1" ht="20.25" customHeight="1">
      <c r="A10" s="37" t="s">
        <v>123</v>
      </c>
      <c r="B10" s="35"/>
      <c r="C10" s="38"/>
      <c r="D10" s="38"/>
      <c r="E10" s="36"/>
      <c r="F10" s="36"/>
      <c r="G10" s="36"/>
      <c r="H10" s="36"/>
      <c r="I10" s="36"/>
      <c r="J10" s="36"/>
      <c r="K10" s="39"/>
      <c r="L10" s="360"/>
      <c r="M10" s="361"/>
      <c r="N10" s="361"/>
      <c r="O10" s="361"/>
      <c r="P10" s="361"/>
      <c r="Q10" s="361"/>
      <c r="R10" s="361"/>
      <c r="S10" s="361"/>
      <c r="T10" s="361"/>
      <c r="U10" s="361"/>
      <c r="V10" s="361"/>
      <c r="W10" s="361"/>
      <c r="X10" s="361"/>
      <c r="Y10" s="362"/>
      <c r="Z10" s="357" t="s">
        <v>43</v>
      </c>
      <c r="AA10" s="358"/>
      <c r="AB10" s="359"/>
      <c r="AC10" s="353"/>
      <c r="AD10" s="353"/>
      <c r="AE10" s="323" t="s">
        <v>13</v>
      </c>
      <c r="AF10" s="324"/>
      <c r="AG10" s="354" t="s">
        <v>129</v>
      </c>
      <c r="AH10" s="355"/>
      <c r="AI10" s="356"/>
      <c r="AJ10" s="353"/>
      <c r="AK10" s="353"/>
      <c r="AL10" s="323" t="s">
        <v>13</v>
      </c>
      <c r="AM10" s="324"/>
      <c r="AP10" s="348"/>
      <c r="AQ10" s="348"/>
      <c r="AR10" s="348"/>
      <c r="AS10" s="348"/>
      <c r="AT10" s="348"/>
      <c r="AU10" s="348"/>
    </row>
    <row r="11" spans="1:48" s="3" customFormat="1" ht="18" customHeight="1">
      <c r="A11" s="363" t="s">
        <v>6</v>
      </c>
      <c r="B11" s="364"/>
      <c r="C11" s="364"/>
      <c r="D11" s="364"/>
      <c r="E11" s="364"/>
      <c r="F11" s="364"/>
      <c r="G11" s="364"/>
      <c r="H11" s="365"/>
      <c r="I11" s="10"/>
      <c r="J11" s="56" t="s">
        <v>155</v>
      </c>
      <c r="K11" s="57"/>
      <c r="L11" s="58"/>
      <c r="M11" s="58"/>
      <c r="N11" s="58"/>
      <c r="O11" s="58"/>
      <c r="P11" s="58"/>
      <c r="Q11" s="58"/>
      <c r="R11" s="58"/>
      <c r="S11" s="58"/>
      <c r="T11" s="58"/>
      <c r="U11" s="58"/>
      <c r="V11" s="58"/>
      <c r="W11" s="58"/>
      <c r="X11" s="58"/>
      <c r="Y11" s="10"/>
      <c r="Z11" s="56" t="s">
        <v>156</v>
      </c>
      <c r="AA11" s="57"/>
      <c r="AB11" s="58"/>
      <c r="AC11" s="58"/>
      <c r="AD11" s="58"/>
      <c r="AE11" s="58"/>
      <c r="AF11" s="58"/>
      <c r="AG11" s="58"/>
      <c r="AH11" s="58"/>
      <c r="AI11" s="58"/>
      <c r="AJ11" s="58"/>
      <c r="AK11" s="58"/>
      <c r="AL11" s="58"/>
      <c r="AM11" s="62"/>
    </row>
    <row r="12" spans="1:48" s="3" customFormat="1" ht="18" customHeight="1">
      <c r="A12" s="366"/>
      <c r="B12" s="367"/>
      <c r="C12" s="367"/>
      <c r="D12" s="367"/>
      <c r="E12" s="367"/>
      <c r="F12" s="367"/>
      <c r="G12" s="367"/>
      <c r="H12" s="368"/>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379" t="s">
        <v>254</v>
      </c>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1"/>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282" t="s">
        <v>248</v>
      </c>
      <c r="B16" s="283"/>
      <c r="C16" s="283"/>
      <c r="D16" s="283"/>
      <c r="E16" s="283"/>
      <c r="F16" s="283"/>
      <c r="G16" s="283"/>
      <c r="H16" s="283"/>
      <c r="I16" s="283" t="s">
        <v>244</v>
      </c>
      <c r="J16" s="283"/>
      <c r="K16" s="283"/>
      <c r="L16" s="283"/>
      <c r="M16" s="283"/>
      <c r="N16" s="283"/>
      <c r="O16" s="283"/>
      <c r="P16" s="283"/>
      <c r="Q16" s="283" t="s">
        <v>245</v>
      </c>
      <c r="R16" s="283"/>
      <c r="S16" s="282" t="s">
        <v>251</v>
      </c>
      <c r="T16" s="283"/>
      <c r="U16" s="283"/>
      <c r="V16" s="283"/>
      <c r="W16" s="283"/>
      <c r="X16" s="283"/>
      <c r="Y16" s="283"/>
      <c r="Z16" s="282" t="s">
        <v>249</v>
      </c>
      <c r="AA16" s="283"/>
      <c r="AB16" s="283"/>
      <c r="AC16" s="283"/>
      <c r="AD16" s="283"/>
      <c r="AE16" s="283"/>
      <c r="AF16" s="283"/>
      <c r="AG16" s="283"/>
      <c r="AH16" s="283"/>
      <c r="AI16" s="283"/>
      <c r="AJ16" s="283"/>
      <c r="AK16" s="283"/>
      <c r="AL16" s="283"/>
      <c r="AM16" s="283"/>
    </row>
    <row r="17" spans="1:50" s="3" customFormat="1" ht="15" customHeight="1">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row>
    <row r="18" spans="1:50" s="3" customFormat="1" ht="15" customHeight="1">
      <c r="A18" s="284"/>
      <c r="B18" s="285"/>
      <c r="C18" s="285"/>
      <c r="D18" s="285"/>
      <c r="E18" s="285"/>
      <c r="F18" s="285"/>
      <c r="G18" s="246"/>
      <c r="H18" s="246"/>
      <c r="I18" s="276"/>
      <c r="J18" s="277"/>
      <c r="K18" s="277"/>
      <c r="L18" s="277"/>
      <c r="M18" s="277"/>
      <c r="N18" s="277"/>
      <c r="O18" s="277"/>
      <c r="P18" s="278"/>
      <c r="Q18" s="270" t="s">
        <v>259</v>
      </c>
      <c r="R18" s="268"/>
      <c r="S18" s="270"/>
      <c r="T18" s="244"/>
      <c r="U18" s="246"/>
      <c r="V18" s="244"/>
      <c r="W18" s="246"/>
      <c r="X18" s="244"/>
      <c r="Y18" s="268"/>
      <c r="Z18" s="279"/>
      <c r="AA18" s="280"/>
      <c r="AB18" s="280"/>
      <c r="AC18" s="280"/>
      <c r="AD18" s="280"/>
      <c r="AE18" s="280"/>
      <c r="AF18" s="280"/>
      <c r="AG18" s="280"/>
      <c r="AH18" s="280"/>
      <c r="AI18" s="280"/>
      <c r="AJ18" s="280"/>
      <c r="AK18" s="280"/>
      <c r="AL18" s="280"/>
      <c r="AM18" s="281"/>
    </row>
    <row r="19" spans="1:50" s="3" customFormat="1" ht="15" customHeight="1">
      <c r="A19" s="286"/>
      <c r="B19" s="287"/>
      <c r="C19" s="287"/>
      <c r="D19" s="287"/>
      <c r="E19" s="287"/>
      <c r="F19" s="287"/>
      <c r="G19" s="247"/>
      <c r="H19" s="247"/>
      <c r="I19" s="288" t="s">
        <v>250</v>
      </c>
      <c r="J19" s="289"/>
      <c r="K19" s="289"/>
      <c r="L19" s="289"/>
      <c r="M19" s="290"/>
      <c r="N19" s="59"/>
      <c r="O19" s="186"/>
      <c r="P19" s="185"/>
      <c r="Q19" s="271"/>
      <c r="R19" s="269"/>
      <c r="S19" s="271"/>
      <c r="T19" s="245"/>
      <c r="U19" s="247"/>
      <c r="V19" s="245"/>
      <c r="W19" s="247"/>
      <c r="X19" s="245"/>
      <c r="Y19" s="269"/>
      <c r="Z19" s="271"/>
      <c r="AA19" s="247"/>
      <c r="AB19" s="247"/>
      <c r="AC19" s="247"/>
      <c r="AD19" s="247"/>
      <c r="AE19" s="247"/>
      <c r="AF19" s="247"/>
      <c r="AG19" s="247"/>
      <c r="AH19" s="247"/>
      <c r="AI19" s="247"/>
      <c r="AJ19" s="247"/>
      <c r="AK19" s="247"/>
      <c r="AL19" s="247"/>
      <c r="AM19" s="269"/>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256" t="s">
        <v>252</v>
      </c>
      <c r="B21" s="257"/>
      <c r="C21" s="257"/>
      <c r="D21" s="257"/>
      <c r="E21" s="257"/>
      <c r="F21" s="257"/>
      <c r="G21" s="257"/>
      <c r="H21" s="257"/>
      <c r="I21" s="260"/>
      <c r="J21" s="256" t="s">
        <v>255</v>
      </c>
      <c r="K21" s="257"/>
      <c r="L21" s="257"/>
      <c r="M21" s="257"/>
      <c r="N21" s="257"/>
      <c r="O21" s="257"/>
      <c r="P21" s="250"/>
      <c r="Q21" s="251"/>
      <c r="R21" s="256" t="s">
        <v>251</v>
      </c>
      <c r="S21" s="257"/>
      <c r="T21" s="257"/>
      <c r="U21" s="257"/>
      <c r="V21" s="257"/>
      <c r="W21" s="257"/>
      <c r="X21" s="257"/>
      <c r="Y21" s="260"/>
      <c r="Z21" s="282" t="s">
        <v>249</v>
      </c>
      <c r="AA21" s="283"/>
      <c r="AB21" s="283"/>
      <c r="AC21" s="283"/>
      <c r="AD21" s="283"/>
      <c r="AE21" s="283"/>
      <c r="AF21" s="283"/>
      <c r="AG21" s="283"/>
      <c r="AH21" s="283"/>
      <c r="AI21" s="283"/>
      <c r="AJ21" s="283"/>
      <c r="AK21" s="283"/>
      <c r="AL21" s="283"/>
      <c r="AM21" s="283"/>
    </row>
    <row r="22" spans="1:50" s="3" customFormat="1" ht="18" customHeight="1">
      <c r="A22" s="258"/>
      <c r="B22" s="259"/>
      <c r="C22" s="259"/>
      <c r="D22" s="259"/>
      <c r="E22" s="259"/>
      <c r="F22" s="259"/>
      <c r="G22" s="259"/>
      <c r="H22" s="259"/>
      <c r="I22" s="261"/>
      <c r="J22" s="258"/>
      <c r="K22" s="259"/>
      <c r="L22" s="259"/>
      <c r="M22" s="259"/>
      <c r="N22" s="259"/>
      <c r="O22" s="259"/>
      <c r="P22" s="252"/>
      <c r="Q22" s="253"/>
      <c r="R22" s="258"/>
      <c r="S22" s="259"/>
      <c r="T22" s="259"/>
      <c r="U22" s="259"/>
      <c r="V22" s="259"/>
      <c r="W22" s="259"/>
      <c r="X22" s="259"/>
      <c r="Y22" s="261"/>
      <c r="Z22" s="283"/>
      <c r="AA22" s="283"/>
      <c r="AB22" s="283"/>
      <c r="AC22" s="283"/>
      <c r="AD22" s="283"/>
      <c r="AE22" s="283"/>
      <c r="AF22" s="283"/>
      <c r="AG22" s="283"/>
      <c r="AH22" s="283"/>
      <c r="AI22" s="283"/>
      <c r="AJ22" s="283"/>
      <c r="AK22" s="283"/>
      <c r="AL22" s="283"/>
      <c r="AM22" s="283"/>
    </row>
    <row r="23" spans="1:50" s="3" customFormat="1" ht="15" customHeight="1">
      <c r="A23" s="262" t="s">
        <v>253</v>
      </c>
      <c r="B23" s="263"/>
      <c r="C23" s="263"/>
      <c r="D23" s="263"/>
      <c r="E23" s="263"/>
      <c r="F23" s="263"/>
      <c r="G23" s="263"/>
      <c r="H23" s="263"/>
      <c r="I23" s="264"/>
      <c r="J23" s="244"/>
      <c r="K23" s="244"/>
      <c r="L23" s="246"/>
      <c r="M23" s="244"/>
      <c r="N23" s="246"/>
      <c r="O23" s="248"/>
      <c r="P23" s="252"/>
      <c r="Q23" s="253"/>
      <c r="R23" s="270"/>
      <c r="S23" s="244"/>
      <c r="T23" s="244"/>
      <c r="U23" s="246"/>
      <c r="V23" s="244"/>
      <c r="W23" s="246"/>
      <c r="X23" s="244"/>
      <c r="Y23" s="268"/>
      <c r="Z23" s="279"/>
      <c r="AA23" s="280"/>
      <c r="AB23" s="280"/>
      <c r="AC23" s="280"/>
      <c r="AD23" s="280"/>
      <c r="AE23" s="280"/>
      <c r="AF23" s="280"/>
      <c r="AG23" s="280"/>
      <c r="AH23" s="280"/>
      <c r="AI23" s="280"/>
      <c r="AJ23" s="280"/>
      <c r="AK23" s="280"/>
      <c r="AL23" s="280"/>
      <c r="AM23" s="281"/>
    </row>
    <row r="24" spans="1:50" s="3" customFormat="1" ht="15" customHeight="1">
      <c r="A24" s="265"/>
      <c r="B24" s="266"/>
      <c r="C24" s="266"/>
      <c r="D24" s="266"/>
      <c r="E24" s="266"/>
      <c r="F24" s="266"/>
      <c r="G24" s="266"/>
      <c r="H24" s="266"/>
      <c r="I24" s="267"/>
      <c r="J24" s="245"/>
      <c r="K24" s="245"/>
      <c r="L24" s="247"/>
      <c r="M24" s="245"/>
      <c r="N24" s="247"/>
      <c r="O24" s="249"/>
      <c r="P24" s="254"/>
      <c r="Q24" s="255"/>
      <c r="R24" s="271"/>
      <c r="S24" s="245"/>
      <c r="T24" s="245"/>
      <c r="U24" s="247"/>
      <c r="V24" s="245"/>
      <c r="W24" s="247"/>
      <c r="X24" s="245"/>
      <c r="Y24" s="269"/>
      <c r="Z24" s="271"/>
      <c r="AA24" s="247"/>
      <c r="AB24" s="247"/>
      <c r="AC24" s="247"/>
      <c r="AD24" s="247"/>
      <c r="AE24" s="247"/>
      <c r="AF24" s="247"/>
      <c r="AG24" s="247"/>
      <c r="AH24" s="247"/>
      <c r="AI24" s="247"/>
      <c r="AJ24" s="247"/>
      <c r="AK24" s="247"/>
      <c r="AL24" s="247"/>
      <c r="AM24" s="269"/>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379" t="s">
        <v>111</v>
      </c>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1"/>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197</v>
      </c>
      <c r="B28" s="72"/>
      <c r="C28" s="72"/>
      <c r="D28" s="72"/>
      <c r="E28" s="72"/>
      <c r="F28" s="72"/>
      <c r="G28" s="72"/>
      <c r="H28" s="72"/>
      <c r="I28" s="202" t="s">
        <v>146</v>
      </c>
      <c r="J28" s="73"/>
      <c r="K28" s="67"/>
      <c r="L28" s="69"/>
      <c r="M28" s="69"/>
      <c r="N28" s="69"/>
      <c r="O28" s="69"/>
      <c r="P28" s="69"/>
      <c r="Q28" s="69"/>
      <c r="R28" s="69"/>
      <c r="S28" s="69"/>
      <c r="T28" s="69"/>
      <c r="U28" s="69"/>
      <c r="V28" s="69"/>
      <c r="W28" s="69"/>
      <c r="X28" s="69"/>
      <c r="Y28" s="69"/>
      <c r="Z28" s="69"/>
      <c r="AA28" s="69"/>
      <c r="AB28" s="69"/>
      <c r="AC28" s="69"/>
      <c r="AD28" s="69"/>
      <c r="AE28" s="331" t="s">
        <v>125</v>
      </c>
      <c r="AF28" s="332"/>
      <c r="AG28" s="332"/>
      <c r="AH28" s="333"/>
      <c r="AI28" s="316">
        <f>(20*M29+5*V29)*10+AE29</f>
        <v>0</v>
      </c>
      <c r="AJ28" s="317"/>
      <c r="AK28" s="317"/>
      <c r="AL28" s="314" t="s">
        <v>12</v>
      </c>
      <c r="AM28" s="315"/>
    </row>
    <row r="29" spans="1:50" s="3" customFormat="1" ht="19.5" customHeight="1">
      <c r="A29" s="40" t="s">
        <v>39</v>
      </c>
      <c r="B29" s="41"/>
      <c r="C29" s="42"/>
      <c r="D29" s="42"/>
      <c r="E29" s="42"/>
      <c r="F29" s="42"/>
      <c r="G29" s="43"/>
      <c r="H29" s="349" t="s">
        <v>40</v>
      </c>
      <c r="I29" s="350"/>
      <c r="J29" s="350"/>
      <c r="K29" s="350"/>
      <c r="L29" s="351"/>
      <c r="M29" s="352">
        <f>COUNTIFS(職員表!$H6:$H85,$H$7,職員表!$O6:$O85,20,職員表!I$6:I$85,個票1!$L$10)</f>
        <v>0</v>
      </c>
      <c r="N29" s="352"/>
      <c r="O29" s="352"/>
      <c r="P29" s="32" t="s">
        <v>41</v>
      </c>
      <c r="Q29" s="334" t="s">
        <v>42</v>
      </c>
      <c r="R29" s="335"/>
      <c r="S29" s="335"/>
      <c r="T29" s="335"/>
      <c r="U29" s="336"/>
      <c r="V29" s="352">
        <f>COUNTIFS(職員表!$H6:$H85,$H$7,職員表!$O6:$O85,5,職員表!I$6:I$85,個票1!$L$10)</f>
        <v>0</v>
      </c>
      <c r="W29" s="352"/>
      <c r="X29" s="352"/>
      <c r="Y29" s="82" t="s">
        <v>41</v>
      </c>
      <c r="Z29" s="144" t="s">
        <v>147</v>
      </c>
      <c r="AA29" s="145"/>
      <c r="AB29" s="145"/>
      <c r="AC29" s="145"/>
      <c r="AD29" s="146"/>
      <c r="AE29" s="310"/>
      <c r="AF29" s="311"/>
      <c r="AG29" s="311"/>
      <c r="AH29" s="318" t="s">
        <v>12</v>
      </c>
      <c r="AI29" s="318"/>
      <c r="AJ29" s="155" t="s">
        <v>148</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228</v>
      </c>
      <c r="B31" s="72"/>
      <c r="C31" s="66"/>
      <c r="D31" s="72"/>
      <c r="E31" s="76"/>
      <c r="F31" s="72"/>
      <c r="G31" s="72"/>
      <c r="H31" s="72"/>
      <c r="I31" s="72"/>
      <c r="J31" s="77"/>
      <c r="K31" s="77"/>
      <c r="L31" s="77"/>
      <c r="M31" s="77"/>
      <c r="N31" s="77"/>
      <c r="O31" s="78"/>
      <c r="P31" s="79"/>
      <c r="Q31" s="80"/>
      <c r="R31" s="80"/>
      <c r="S31" s="77"/>
      <c r="T31" s="73"/>
      <c r="U31" s="77"/>
      <c r="V31" s="77"/>
      <c r="W31" s="66"/>
      <c r="X31" s="369" t="s">
        <v>127</v>
      </c>
      <c r="Y31" s="370"/>
      <c r="Z31" s="370"/>
      <c r="AA31" s="370"/>
      <c r="AB31" s="371"/>
      <c r="AC31" s="347" t="s">
        <v>124</v>
      </c>
      <c r="AD31" s="112" t="s">
        <v>52</v>
      </c>
      <c r="AE31" s="113"/>
      <c r="AF31" s="113"/>
      <c r="AG31" s="114"/>
      <c r="AH31" s="113"/>
      <c r="AI31" s="316" t="e">
        <f>MIN(X32,ROUNDDOWN(H44/1000,0))</f>
        <v>#N/A</v>
      </c>
      <c r="AJ31" s="317"/>
      <c r="AK31" s="317"/>
      <c r="AL31" s="314" t="s">
        <v>12</v>
      </c>
      <c r="AM31" s="315"/>
    </row>
    <row r="32" spans="1:50">
      <c r="A32" s="75"/>
      <c r="B32" s="72"/>
      <c r="C32" s="162" t="s">
        <v>157</v>
      </c>
      <c r="D32" s="72"/>
      <c r="E32" s="76"/>
      <c r="F32" s="72"/>
      <c r="G32" s="72"/>
      <c r="H32" s="72"/>
      <c r="I32" s="72"/>
      <c r="J32" s="77"/>
      <c r="K32" s="77"/>
      <c r="L32" s="77"/>
      <c r="M32" s="77"/>
      <c r="N32" s="77"/>
      <c r="O32" s="78"/>
      <c r="P32" s="79"/>
      <c r="Q32" s="80"/>
      <c r="R32" s="80"/>
      <c r="S32" s="77"/>
      <c r="T32" s="73"/>
      <c r="U32" s="77"/>
      <c r="V32" s="77"/>
      <c r="W32" s="81"/>
      <c r="X32" s="372" t="e">
        <f>VLOOKUP(L10,計算用!A3:G43,2,FALSE)</f>
        <v>#N/A</v>
      </c>
      <c r="Y32" s="373"/>
      <c r="Z32" s="373"/>
      <c r="AA32" s="374" t="s">
        <v>12</v>
      </c>
      <c r="AB32" s="375"/>
      <c r="AC32" s="347"/>
      <c r="AD32" s="110" t="s">
        <v>25</v>
      </c>
      <c r="AE32" s="115"/>
      <c r="AF32" s="115"/>
      <c r="AG32" s="115"/>
      <c r="AH32" s="117"/>
      <c r="AI32" s="310"/>
      <c r="AJ32" s="311"/>
      <c r="AK32" s="311"/>
      <c r="AL32" s="312" t="s">
        <v>12</v>
      </c>
      <c r="AM32" s="313"/>
      <c r="AV32" s="3"/>
    </row>
    <row r="33" spans="1:48">
      <c r="A33" s="66" t="s">
        <v>158</v>
      </c>
      <c r="B33" s="72"/>
      <c r="C33" s="66"/>
      <c r="D33" s="72"/>
      <c r="E33" s="76"/>
      <c r="F33" s="72"/>
      <c r="G33" s="72"/>
      <c r="H33" s="72"/>
      <c r="I33" s="72"/>
      <c r="J33" s="77"/>
      <c r="K33" s="77"/>
      <c r="L33" s="77"/>
      <c r="M33" s="77"/>
      <c r="N33" s="77"/>
      <c r="O33" s="78"/>
      <c r="P33" s="79"/>
      <c r="Q33" s="80"/>
      <c r="R33" s="80"/>
      <c r="S33" s="77"/>
      <c r="T33" s="73"/>
      <c r="U33" s="77"/>
      <c r="V33" s="77"/>
      <c r="W33" s="81"/>
      <c r="X33" s="372"/>
      <c r="Y33" s="373"/>
      <c r="Z33" s="373"/>
      <c r="AA33" s="374"/>
      <c r="AB33" s="375"/>
      <c r="AC33" s="347"/>
      <c r="AD33" s="108" t="s">
        <v>26</v>
      </c>
      <c r="AE33" s="116"/>
      <c r="AF33" s="116"/>
      <c r="AG33" s="116"/>
      <c r="AH33" s="107"/>
      <c r="AI33" s="272" t="e">
        <f>SUM(AI31:AK32)</f>
        <v>#N/A</v>
      </c>
      <c r="AJ33" s="273"/>
      <c r="AK33" s="273"/>
      <c r="AL33" s="274" t="s">
        <v>12</v>
      </c>
      <c r="AM33" s="275"/>
    </row>
    <row r="34" spans="1:48" ht="15" customHeight="1">
      <c r="A34" s="297" t="s">
        <v>112</v>
      </c>
      <c r="B34" s="298"/>
      <c r="C34" s="298"/>
      <c r="D34" s="298"/>
      <c r="E34" s="298"/>
      <c r="F34" s="298"/>
      <c r="G34" s="299"/>
      <c r="H34" s="298" t="s">
        <v>113</v>
      </c>
      <c r="I34" s="298"/>
      <c r="J34" s="298"/>
      <c r="K34" s="298"/>
      <c r="L34" s="298"/>
      <c r="M34" s="297" t="s">
        <v>7</v>
      </c>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9"/>
    </row>
    <row r="35" spans="1:48" ht="15" customHeight="1">
      <c r="A35" s="147" t="s">
        <v>114</v>
      </c>
      <c r="B35" s="148"/>
      <c r="C35" s="148"/>
      <c r="D35" s="148"/>
      <c r="E35" s="149"/>
      <c r="F35" s="149"/>
      <c r="G35" s="150"/>
      <c r="H35" s="337"/>
      <c r="I35" s="337"/>
      <c r="J35" s="337"/>
      <c r="K35" s="337"/>
      <c r="L35" s="337"/>
      <c r="M35" s="300"/>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2"/>
    </row>
    <row r="36" spans="1:48" ht="15" customHeight="1">
      <c r="A36" s="83" t="s">
        <v>115</v>
      </c>
      <c r="B36" s="84"/>
      <c r="C36" s="84"/>
      <c r="D36" s="84"/>
      <c r="E36" s="85"/>
      <c r="F36" s="85"/>
      <c r="G36" s="86"/>
      <c r="H36" s="309"/>
      <c r="I36" s="309"/>
      <c r="J36" s="309"/>
      <c r="K36" s="309"/>
      <c r="L36" s="309"/>
      <c r="M36" s="303"/>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5"/>
    </row>
    <row r="37" spans="1:48" ht="15" customHeight="1">
      <c r="A37" s="83" t="s">
        <v>116</v>
      </c>
      <c r="B37" s="84"/>
      <c r="C37" s="84"/>
      <c r="D37" s="84"/>
      <c r="E37" s="85"/>
      <c r="F37" s="85"/>
      <c r="G37" s="86"/>
      <c r="H37" s="309"/>
      <c r="I37" s="309"/>
      <c r="J37" s="309"/>
      <c r="K37" s="309"/>
      <c r="L37" s="309"/>
      <c r="M37" s="303"/>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5"/>
    </row>
    <row r="38" spans="1:48" ht="15" customHeight="1">
      <c r="A38" s="83" t="s">
        <v>117</v>
      </c>
      <c r="B38" s="84"/>
      <c r="C38" s="84"/>
      <c r="D38" s="84"/>
      <c r="E38" s="85"/>
      <c r="F38" s="85"/>
      <c r="G38" s="86"/>
      <c r="H38" s="309"/>
      <c r="I38" s="309"/>
      <c r="J38" s="309"/>
      <c r="K38" s="309"/>
      <c r="L38" s="309"/>
      <c r="M38" s="303"/>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5"/>
    </row>
    <row r="39" spans="1:48" ht="15" customHeight="1">
      <c r="A39" s="83" t="s">
        <v>118</v>
      </c>
      <c r="B39" s="84"/>
      <c r="C39" s="84"/>
      <c r="D39" s="84"/>
      <c r="E39" s="85"/>
      <c r="F39" s="85"/>
      <c r="G39" s="86"/>
      <c r="H39" s="309"/>
      <c r="I39" s="309"/>
      <c r="J39" s="309"/>
      <c r="K39" s="309"/>
      <c r="L39" s="309"/>
      <c r="M39" s="303"/>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5"/>
    </row>
    <row r="40" spans="1:48" ht="15" customHeight="1">
      <c r="A40" s="83" t="s">
        <v>119</v>
      </c>
      <c r="B40" s="84"/>
      <c r="C40" s="84"/>
      <c r="D40" s="84"/>
      <c r="E40" s="85"/>
      <c r="F40" s="85"/>
      <c r="G40" s="86"/>
      <c r="H40" s="309"/>
      <c r="I40" s="309"/>
      <c r="J40" s="309"/>
      <c r="K40" s="309"/>
      <c r="L40" s="309"/>
      <c r="M40" s="303"/>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5"/>
      <c r="AV40" s="3"/>
    </row>
    <row r="41" spans="1:48" ht="15" customHeight="1">
      <c r="A41" s="83" t="s">
        <v>120</v>
      </c>
      <c r="B41" s="84"/>
      <c r="C41" s="84"/>
      <c r="D41" s="84"/>
      <c r="E41" s="85"/>
      <c r="F41" s="85"/>
      <c r="G41" s="86"/>
      <c r="H41" s="309"/>
      <c r="I41" s="309"/>
      <c r="J41" s="309"/>
      <c r="K41" s="309"/>
      <c r="L41" s="309"/>
      <c r="M41" s="303"/>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5"/>
    </row>
    <row r="42" spans="1:48" ht="15" customHeight="1">
      <c r="A42" s="83" t="s">
        <v>121</v>
      </c>
      <c r="B42" s="87"/>
      <c r="C42" s="87"/>
      <c r="D42" s="87"/>
      <c r="E42" s="87"/>
      <c r="F42" s="87"/>
      <c r="G42" s="88"/>
      <c r="H42" s="309"/>
      <c r="I42" s="309"/>
      <c r="J42" s="309"/>
      <c r="K42" s="309"/>
      <c r="L42" s="309"/>
      <c r="M42" s="303"/>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5"/>
    </row>
    <row r="43" spans="1:48" ht="15" customHeight="1">
      <c r="A43" s="89" t="s">
        <v>122</v>
      </c>
      <c r="B43" s="90"/>
      <c r="C43" s="90"/>
      <c r="D43" s="90"/>
      <c r="E43" s="91"/>
      <c r="F43" s="91"/>
      <c r="G43" s="92"/>
      <c r="H43" s="296"/>
      <c r="I43" s="296"/>
      <c r="J43" s="296"/>
      <c r="K43" s="296"/>
      <c r="L43" s="296"/>
      <c r="M43" s="306"/>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8"/>
    </row>
    <row r="44" spans="1:48" ht="15" customHeight="1">
      <c r="A44" s="93" t="s">
        <v>16</v>
      </c>
      <c r="B44" s="94"/>
      <c r="C44" s="94"/>
      <c r="D44" s="94"/>
      <c r="E44" s="94"/>
      <c r="F44" s="94"/>
      <c r="G44" s="95"/>
      <c r="H44" s="291">
        <f>SUM(H35:L43)</f>
        <v>0</v>
      </c>
      <c r="I44" s="291"/>
      <c r="J44" s="291"/>
      <c r="K44" s="291"/>
      <c r="L44" s="292"/>
      <c r="M44" s="293"/>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5"/>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5"/>
      <c r="AI45" s="99"/>
      <c r="AJ45" s="99"/>
      <c r="AK45" s="99"/>
      <c r="AL45" s="99"/>
      <c r="AM45" s="99"/>
    </row>
    <row r="46" spans="1:48" ht="19.5" customHeight="1" thickBot="1">
      <c r="A46" s="75" t="s">
        <v>229</v>
      </c>
      <c r="B46" s="72"/>
      <c r="C46" s="161"/>
      <c r="D46" s="72"/>
      <c r="E46" s="76"/>
      <c r="F46" s="72"/>
      <c r="G46" s="72"/>
      <c r="H46" s="72"/>
      <c r="I46" s="72"/>
      <c r="J46" s="77"/>
      <c r="K46" s="77"/>
      <c r="L46" s="77"/>
      <c r="M46" s="77"/>
      <c r="N46" s="77"/>
      <c r="O46" s="78"/>
      <c r="P46" s="79"/>
      <c r="Q46" s="80"/>
      <c r="R46" s="80"/>
      <c r="S46" s="77"/>
      <c r="T46" s="73"/>
      <c r="U46" s="77"/>
      <c r="V46" s="77"/>
      <c r="W46" s="161"/>
      <c r="X46" s="343" t="s">
        <v>127</v>
      </c>
      <c r="Y46" s="344"/>
      <c r="Z46" s="344"/>
      <c r="AA46" s="344"/>
      <c r="AB46" s="345"/>
      <c r="AC46" s="408"/>
      <c r="AD46" s="160"/>
      <c r="AE46" s="160"/>
      <c r="AF46" s="160"/>
      <c r="AG46" s="160"/>
      <c r="AH46" s="160"/>
      <c r="AI46" s="327"/>
      <c r="AJ46" s="327"/>
      <c r="AK46" s="327"/>
      <c r="AL46" s="328"/>
      <c r="AM46" s="328"/>
    </row>
    <row r="47" spans="1:48" ht="14.25" thickBot="1">
      <c r="A47" s="75"/>
      <c r="B47" s="72"/>
      <c r="C47" s="162" t="s">
        <v>194</v>
      </c>
      <c r="D47" s="72"/>
      <c r="E47" s="76"/>
      <c r="F47" s="72"/>
      <c r="G47" s="72"/>
      <c r="H47" s="72"/>
      <c r="I47" s="72"/>
      <c r="J47" s="77"/>
      <c r="K47" s="77"/>
      <c r="L47" s="77"/>
      <c r="M47" s="77"/>
      <c r="N47" s="77"/>
      <c r="O47" s="78"/>
      <c r="P47" s="79"/>
      <c r="Q47" s="80"/>
      <c r="R47" s="80"/>
      <c r="S47" s="77"/>
      <c r="T47" s="73"/>
      <c r="U47" s="77"/>
      <c r="V47" s="77"/>
      <c r="W47" s="81"/>
      <c r="X47" s="409" t="e">
        <f>VLOOKUP(L10,計算用!A3:G43,5,FALSE)</f>
        <v>#N/A</v>
      </c>
      <c r="Y47" s="410"/>
      <c r="Z47" s="410"/>
      <c r="AA47" s="411" t="s">
        <v>12</v>
      </c>
      <c r="AB47" s="412"/>
      <c r="AC47" s="408"/>
      <c r="AD47" s="160"/>
      <c r="AE47" s="331" t="s">
        <v>124</v>
      </c>
      <c r="AF47" s="332"/>
      <c r="AG47" s="332"/>
      <c r="AH47" s="333"/>
      <c r="AI47" s="329" t="str">
        <f>IF(OR(L10=計算用!A6, L10=計算用!A17,L10=計算用!A18,L10=計算用!A19,L10=計算用!A20,L10=計算用!A21,L10=計算用!A22,L10=計算用!A23),MIN(X47,ROUNDDOWN(H57/1000,0)),"")</f>
        <v/>
      </c>
      <c r="AJ47" s="330"/>
      <c r="AK47" s="330"/>
      <c r="AL47" s="314" t="s">
        <v>12</v>
      </c>
      <c r="AM47" s="315"/>
      <c r="AV47" s="3"/>
    </row>
    <row r="48" spans="1:48" ht="15" customHeight="1">
      <c r="A48" s="297" t="s">
        <v>112</v>
      </c>
      <c r="B48" s="298"/>
      <c r="C48" s="298"/>
      <c r="D48" s="298"/>
      <c r="E48" s="298"/>
      <c r="F48" s="298"/>
      <c r="G48" s="299"/>
      <c r="H48" s="298" t="s">
        <v>113</v>
      </c>
      <c r="I48" s="298"/>
      <c r="J48" s="298"/>
      <c r="K48" s="298"/>
      <c r="L48" s="298"/>
      <c r="M48" s="297" t="s">
        <v>7</v>
      </c>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9"/>
    </row>
    <row r="49" spans="1:39" ht="15" customHeight="1">
      <c r="A49" s="83" t="s">
        <v>195</v>
      </c>
      <c r="B49" s="84"/>
      <c r="C49" s="84"/>
      <c r="D49" s="84"/>
      <c r="E49" s="85"/>
      <c r="F49" s="85"/>
      <c r="G49" s="86"/>
      <c r="H49" s="309"/>
      <c r="I49" s="309"/>
      <c r="J49" s="309"/>
      <c r="K49" s="309"/>
      <c r="L49" s="309"/>
      <c r="M49" s="303"/>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5"/>
    </row>
    <row r="50" spans="1:39" ht="15" customHeight="1">
      <c r="A50" s="168" t="s">
        <v>203</v>
      </c>
      <c r="B50" s="84"/>
      <c r="C50" s="84"/>
      <c r="D50" s="84"/>
      <c r="E50" s="85"/>
      <c r="F50" s="85"/>
      <c r="G50" s="86"/>
      <c r="H50" s="309"/>
      <c r="I50" s="309"/>
      <c r="J50" s="309"/>
      <c r="K50" s="309"/>
      <c r="L50" s="309"/>
      <c r="M50" s="303"/>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5"/>
    </row>
    <row r="51" spans="1:39" ht="15" customHeight="1">
      <c r="A51" s="168" t="s">
        <v>204</v>
      </c>
      <c r="B51" s="84"/>
      <c r="C51" s="84"/>
      <c r="D51" s="84"/>
      <c r="E51" s="85"/>
      <c r="F51" s="85"/>
      <c r="G51" s="86"/>
      <c r="H51" s="309"/>
      <c r="I51" s="309"/>
      <c r="J51" s="309"/>
      <c r="K51" s="309"/>
      <c r="L51" s="309"/>
      <c r="M51" s="303"/>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5"/>
    </row>
    <row r="52" spans="1:39" ht="15" customHeight="1">
      <c r="A52" s="83" t="s">
        <v>119</v>
      </c>
      <c r="B52" s="84"/>
      <c r="C52" s="84"/>
      <c r="D52" s="84"/>
      <c r="E52" s="85"/>
      <c r="F52" s="85"/>
      <c r="G52" s="86"/>
      <c r="H52" s="309"/>
      <c r="I52" s="309"/>
      <c r="J52" s="309"/>
      <c r="K52" s="309"/>
      <c r="L52" s="309"/>
      <c r="M52" s="303"/>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5"/>
    </row>
    <row r="53" spans="1:39" ht="15" customHeight="1">
      <c r="A53" s="83" t="s">
        <v>117</v>
      </c>
      <c r="B53" s="84"/>
      <c r="C53" s="84"/>
      <c r="D53" s="84"/>
      <c r="E53" s="85"/>
      <c r="F53" s="85"/>
      <c r="G53" s="86"/>
      <c r="H53" s="309"/>
      <c r="I53" s="309"/>
      <c r="J53" s="309"/>
      <c r="K53" s="309"/>
      <c r="L53" s="309"/>
      <c r="M53" s="303"/>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5"/>
    </row>
    <row r="54" spans="1:39" ht="15" customHeight="1">
      <c r="A54" s="83" t="s">
        <v>120</v>
      </c>
      <c r="B54" s="84"/>
      <c r="C54" s="84"/>
      <c r="D54" s="84"/>
      <c r="E54" s="85"/>
      <c r="F54" s="85"/>
      <c r="G54" s="86"/>
      <c r="H54" s="309"/>
      <c r="I54" s="309"/>
      <c r="J54" s="309"/>
      <c r="K54" s="309"/>
      <c r="L54" s="309"/>
      <c r="M54" s="303"/>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5"/>
    </row>
    <row r="55" spans="1:39" ht="15" customHeight="1">
      <c r="A55" s="83" t="s">
        <v>121</v>
      </c>
      <c r="B55" s="87"/>
      <c r="C55" s="87"/>
      <c r="D55" s="87"/>
      <c r="E55" s="87"/>
      <c r="F55" s="87"/>
      <c r="G55" s="88"/>
      <c r="H55" s="309"/>
      <c r="I55" s="309"/>
      <c r="J55" s="309"/>
      <c r="K55" s="309"/>
      <c r="L55" s="309"/>
      <c r="M55" s="303"/>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5"/>
    </row>
    <row r="56" spans="1:39" ht="15" customHeight="1">
      <c r="A56" s="89" t="s">
        <v>122</v>
      </c>
      <c r="B56" s="90"/>
      <c r="C56" s="90"/>
      <c r="D56" s="90"/>
      <c r="E56" s="91"/>
      <c r="F56" s="91"/>
      <c r="G56" s="92"/>
      <c r="H56" s="296"/>
      <c r="I56" s="296"/>
      <c r="J56" s="296"/>
      <c r="K56" s="296"/>
      <c r="L56" s="296"/>
      <c r="M56" s="306"/>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8"/>
    </row>
    <row r="57" spans="1:39" ht="15" customHeight="1">
      <c r="A57" s="93" t="s">
        <v>16</v>
      </c>
      <c r="B57" s="94"/>
      <c r="C57" s="94"/>
      <c r="D57" s="94"/>
      <c r="E57" s="94"/>
      <c r="F57" s="94"/>
      <c r="G57" s="95"/>
      <c r="H57" s="291">
        <f>SUM(H49:L56)</f>
        <v>0</v>
      </c>
      <c r="I57" s="291"/>
      <c r="J57" s="291"/>
      <c r="K57" s="291"/>
      <c r="L57" s="292"/>
      <c r="M57" s="293"/>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5"/>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4"/>
      <c r="AI58" s="99"/>
      <c r="AJ58" s="99"/>
      <c r="AK58" s="99"/>
      <c r="AL58" s="99"/>
      <c r="AM58" s="99"/>
    </row>
    <row r="59" spans="1:39" s="3" customFormat="1" ht="19.5" customHeight="1" thickBot="1">
      <c r="A59" s="74" t="s">
        <v>230</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31" t="s">
        <v>126</v>
      </c>
      <c r="AF59" s="332"/>
      <c r="AG59" s="332"/>
      <c r="AH59" s="333"/>
      <c r="AI59" s="319">
        <f>IF(L10=A61,ROUNDDOWN(X61*AI61/1000,0),IF(L10=A62,ROUNDDOWN(X62*AI62/1000,0),IF(NOT(OR(L10=A61,L10=A62)),ROUNDDOWN(X60*AI60/1000,0))))</f>
        <v>0</v>
      </c>
      <c r="AJ59" s="320"/>
      <c r="AK59" s="320"/>
      <c r="AL59" s="314" t="s">
        <v>12</v>
      </c>
      <c r="AM59" s="315"/>
    </row>
    <row r="60" spans="1:39" s="3" customFormat="1" ht="15.75" customHeight="1">
      <c r="A60" s="334" t="s">
        <v>159</v>
      </c>
      <c r="B60" s="335"/>
      <c r="C60" s="335"/>
      <c r="D60" s="335"/>
      <c r="E60" s="335"/>
      <c r="F60" s="335"/>
      <c r="G60" s="335"/>
      <c r="H60" s="335"/>
      <c r="I60" s="335"/>
      <c r="J60" s="335"/>
      <c r="K60" s="335"/>
      <c r="L60" s="335"/>
      <c r="M60" s="335"/>
      <c r="N60" s="335"/>
      <c r="O60" s="335"/>
      <c r="P60" s="335"/>
      <c r="Q60" s="335"/>
      <c r="R60" s="335"/>
      <c r="S60" s="335"/>
      <c r="T60" s="335"/>
      <c r="U60" s="335"/>
      <c r="V60" s="335"/>
      <c r="W60" s="336"/>
      <c r="X60" s="338">
        <v>2000</v>
      </c>
      <c r="Y60" s="338"/>
      <c r="Z60" s="338"/>
      <c r="AA60" s="289" t="s">
        <v>23</v>
      </c>
      <c r="AB60" s="290"/>
      <c r="AC60" s="334" t="s">
        <v>24</v>
      </c>
      <c r="AD60" s="335"/>
      <c r="AE60" s="335"/>
      <c r="AF60" s="335"/>
      <c r="AG60" s="335"/>
      <c r="AH60" s="336"/>
      <c r="AI60" s="321"/>
      <c r="AJ60" s="322"/>
      <c r="AK60" s="322"/>
      <c r="AL60" s="325" t="s">
        <v>13</v>
      </c>
      <c r="AM60" s="326"/>
    </row>
    <row r="61" spans="1:39" s="3" customFormat="1" ht="15.75" customHeight="1">
      <c r="A61" s="334" t="s">
        <v>160</v>
      </c>
      <c r="B61" s="335"/>
      <c r="C61" s="335"/>
      <c r="D61" s="335"/>
      <c r="E61" s="335"/>
      <c r="F61" s="335"/>
      <c r="G61" s="335"/>
      <c r="H61" s="335"/>
      <c r="I61" s="335"/>
      <c r="J61" s="335"/>
      <c r="K61" s="335"/>
      <c r="L61" s="335"/>
      <c r="M61" s="335"/>
      <c r="N61" s="335"/>
      <c r="O61" s="335"/>
      <c r="P61" s="335"/>
      <c r="Q61" s="335"/>
      <c r="R61" s="335"/>
      <c r="S61" s="335"/>
      <c r="T61" s="335"/>
      <c r="U61" s="335"/>
      <c r="V61" s="335"/>
      <c r="W61" s="336"/>
      <c r="X61" s="338">
        <v>1500</v>
      </c>
      <c r="Y61" s="338"/>
      <c r="Z61" s="338"/>
      <c r="AA61" s="289" t="s">
        <v>23</v>
      </c>
      <c r="AB61" s="290"/>
      <c r="AC61" s="334" t="s">
        <v>24</v>
      </c>
      <c r="AD61" s="335"/>
      <c r="AE61" s="335"/>
      <c r="AF61" s="335"/>
      <c r="AG61" s="335"/>
      <c r="AH61" s="336"/>
      <c r="AI61" s="321"/>
      <c r="AJ61" s="322"/>
      <c r="AK61" s="322"/>
      <c r="AL61" s="323" t="s">
        <v>13</v>
      </c>
      <c r="AM61" s="324"/>
    </row>
    <row r="62" spans="1:39" s="3" customFormat="1" ht="15.75" customHeight="1">
      <c r="A62" s="334" t="s">
        <v>161</v>
      </c>
      <c r="B62" s="335"/>
      <c r="C62" s="335"/>
      <c r="D62" s="335"/>
      <c r="E62" s="335"/>
      <c r="F62" s="335"/>
      <c r="G62" s="335"/>
      <c r="H62" s="335"/>
      <c r="I62" s="335"/>
      <c r="J62" s="335"/>
      <c r="K62" s="335"/>
      <c r="L62" s="335"/>
      <c r="M62" s="335"/>
      <c r="N62" s="335"/>
      <c r="O62" s="335"/>
      <c r="P62" s="335"/>
      <c r="Q62" s="335"/>
      <c r="R62" s="335"/>
      <c r="S62" s="335"/>
      <c r="T62" s="335"/>
      <c r="U62" s="335"/>
      <c r="V62" s="335"/>
      <c r="W62" s="336"/>
      <c r="X62" s="338">
        <v>2500</v>
      </c>
      <c r="Y62" s="338"/>
      <c r="Z62" s="338"/>
      <c r="AA62" s="289" t="s">
        <v>23</v>
      </c>
      <c r="AB62" s="290"/>
      <c r="AC62" s="334" t="s">
        <v>24</v>
      </c>
      <c r="AD62" s="335"/>
      <c r="AE62" s="335"/>
      <c r="AF62" s="335"/>
      <c r="AG62" s="335"/>
      <c r="AH62" s="336"/>
      <c r="AI62" s="321"/>
      <c r="AJ62" s="322"/>
      <c r="AK62" s="322"/>
      <c r="AL62" s="323" t="s">
        <v>13</v>
      </c>
      <c r="AM62" s="324"/>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162</v>
      </c>
      <c r="B64" s="67"/>
      <c r="C64" s="72"/>
      <c r="D64" s="72"/>
      <c r="E64" s="72"/>
      <c r="F64" s="72"/>
      <c r="G64" s="72"/>
      <c r="H64" s="72"/>
      <c r="I64" s="68"/>
      <c r="J64" s="73"/>
      <c r="K64" s="67"/>
      <c r="L64" s="69"/>
      <c r="M64" s="69"/>
      <c r="N64" s="69"/>
      <c r="O64" s="70"/>
      <c r="P64" s="70"/>
      <c r="Q64" s="70"/>
      <c r="R64" s="70"/>
      <c r="S64" s="70"/>
      <c r="T64" s="100"/>
      <c r="U64" s="100"/>
      <c r="V64" s="100"/>
      <c r="W64" s="100"/>
      <c r="X64" s="343" t="s">
        <v>127</v>
      </c>
      <c r="Y64" s="344"/>
      <c r="Z64" s="344"/>
      <c r="AA64" s="344"/>
      <c r="AB64" s="345"/>
      <c r="AC64" s="346" t="s">
        <v>124</v>
      </c>
      <c r="AD64" s="112" t="s">
        <v>29</v>
      </c>
      <c r="AE64" s="113"/>
      <c r="AF64" s="113"/>
      <c r="AG64" s="113"/>
      <c r="AH64" s="118"/>
      <c r="AI64" s="316" t="e">
        <f>MIN(X65,ROUNDDOWN(H77/1000,0))</f>
        <v>#N/A</v>
      </c>
      <c r="AJ64" s="317"/>
      <c r="AK64" s="317"/>
      <c r="AL64" s="314" t="s">
        <v>12</v>
      </c>
      <c r="AM64" s="315"/>
    </row>
    <row r="65" spans="1:46" s="3" customFormat="1" ht="12">
      <c r="A65" s="70"/>
      <c r="B65" s="163" t="s">
        <v>163</v>
      </c>
      <c r="C65" s="72"/>
      <c r="D65" s="72"/>
      <c r="E65" s="72"/>
      <c r="F65" s="72"/>
      <c r="G65" s="72"/>
      <c r="H65" s="72"/>
      <c r="I65" s="72"/>
      <c r="J65" s="72"/>
      <c r="K65" s="72"/>
      <c r="L65" s="72"/>
      <c r="M65" s="72"/>
      <c r="N65" s="72"/>
      <c r="O65" s="72"/>
      <c r="P65" s="72"/>
      <c r="Q65" s="72"/>
      <c r="R65" s="72"/>
      <c r="S65" s="72"/>
      <c r="T65" s="72"/>
      <c r="U65" s="72"/>
      <c r="V65" s="72"/>
      <c r="W65" s="72"/>
      <c r="X65" s="339" t="e">
        <f>VLOOKUP(L10,計算用!A3:G43,6,FALSE)</f>
        <v>#N/A</v>
      </c>
      <c r="Y65" s="340"/>
      <c r="Z65" s="340"/>
      <c r="AA65" s="341" t="s">
        <v>12</v>
      </c>
      <c r="AB65" s="342"/>
      <c r="AC65" s="347"/>
      <c r="AD65" s="110" t="s">
        <v>25</v>
      </c>
      <c r="AE65" s="111"/>
      <c r="AF65" s="111"/>
      <c r="AG65" s="111"/>
      <c r="AH65" s="119"/>
      <c r="AI65" s="310">
        <v>0</v>
      </c>
      <c r="AJ65" s="311"/>
      <c r="AK65" s="311"/>
      <c r="AL65" s="312" t="s">
        <v>12</v>
      </c>
      <c r="AM65" s="313"/>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39" t="e">
        <f>VLOOKUP(L37,計算用!A24:G60,5,FALSE)</f>
        <v>#N/A</v>
      </c>
      <c r="Y66" s="340"/>
      <c r="Z66" s="340"/>
      <c r="AA66" s="341"/>
      <c r="AB66" s="342"/>
      <c r="AC66" s="347"/>
      <c r="AD66" s="108" t="s">
        <v>26</v>
      </c>
      <c r="AE66" s="109"/>
      <c r="AF66" s="109"/>
      <c r="AG66" s="109"/>
      <c r="AH66" s="120"/>
      <c r="AI66" s="272" t="e">
        <f>SUM(AI64:AK65)</f>
        <v>#N/A</v>
      </c>
      <c r="AJ66" s="273"/>
      <c r="AK66" s="273"/>
      <c r="AL66" s="274" t="s">
        <v>12</v>
      </c>
      <c r="AM66" s="275"/>
      <c r="AT66" s="4"/>
    </row>
    <row r="67" spans="1:46" ht="15" customHeight="1">
      <c r="A67" s="297" t="s">
        <v>112</v>
      </c>
      <c r="B67" s="298"/>
      <c r="C67" s="298"/>
      <c r="D67" s="298"/>
      <c r="E67" s="298"/>
      <c r="F67" s="298"/>
      <c r="G67" s="299"/>
      <c r="H67" s="298" t="s">
        <v>113</v>
      </c>
      <c r="I67" s="298"/>
      <c r="J67" s="298"/>
      <c r="K67" s="298"/>
      <c r="L67" s="298"/>
      <c r="M67" s="297" t="s">
        <v>7</v>
      </c>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9"/>
    </row>
    <row r="68" spans="1:46" ht="15" customHeight="1">
      <c r="A68" s="147" t="s">
        <v>114</v>
      </c>
      <c r="B68" s="148"/>
      <c r="C68" s="148"/>
      <c r="D68" s="148"/>
      <c r="E68" s="149"/>
      <c r="F68" s="149"/>
      <c r="G68" s="150"/>
      <c r="H68" s="337"/>
      <c r="I68" s="337"/>
      <c r="J68" s="337"/>
      <c r="K68" s="337"/>
      <c r="L68" s="337"/>
      <c r="M68" s="300"/>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2"/>
    </row>
    <row r="69" spans="1:46" ht="15" customHeight="1">
      <c r="A69" s="83" t="s">
        <v>115</v>
      </c>
      <c r="B69" s="84"/>
      <c r="C69" s="84"/>
      <c r="D69" s="84"/>
      <c r="E69" s="85"/>
      <c r="F69" s="85"/>
      <c r="G69" s="86"/>
      <c r="H69" s="309"/>
      <c r="I69" s="309"/>
      <c r="J69" s="309"/>
      <c r="K69" s="309"/>
      <c r="L69" s="309"/>
      <c r="M69" s="303"/>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5"/>
    </row>
    <row r="70" spans="1:46" ht="15" customHeight="1">
      <c r="A70" s="83" t="s">
        <v>116</v>
      </c>
      <c r="B70" s="84"/>
      <c r="C70" s="84"/>
      <c r="D70" s="84"/>
      <c r="E70" s="85"/>
      <c r="F70" s="85"/>
      <c r="G70" s="86"/>
      <c r="H70" s="309"/>
      <c r="I70" s="309"/>
      <c r="J70" s="309"/>
      <c r="K70" s="309"/>
      <c r="L70" s="309"/>
      <c r="M70" s="303"/>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5"/>
    </row>
    <row r="71" spans="1:46" ht="15" customHeight="1">
      <c r="A71" s="83" t="s">
        <v>117</v>
      </c>
      <c r="B71" s="84"/>
      <c r="C71" s="84"/>
      <c r="D71" s="84"/>
      <c r="E71" s="85"/>
      <c r="F71" s="85"/>
      <c r="G71" s="86"/>
      <c r="H71" s="309"/>
      <c r="I71" s="309"/>
      <c r="J71" s="309"/>
      <c r="K71" s="309"/>
      <c r="L71" s="309"/>
      <c r="M71" s="303"/>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5"/>
    </row>
    <row r="72" spans="1:46" ht="15" customHeight="1">
      <c r="A72" s="83" t="s">
        <v>118</v>
      </c>
      <c r="B72" s="84"/>
      <c r="C72" s="84"/>
      <c r="D72" s="84"/>
      <c r="E72" s="85"/>
      <c r="F72" s="85"/>
      <c r="G72" s="86"/>
      <c r="H72" s="309"/>
      <c r="I72" s="309"/>
      <c r="J72" s="309"/>
      <c r="K72" s="309"/>
      <c r="L72" s="309"/>
      <c r="M72" s="303"/>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5"/>
    </row>
    <row r="73" spans="1:46" ht="15" customHeight="1">
      <c r="A73" s="83" t="s">
        <v>119</v>
      </c>
      <c r="B73" s="84"/>
      <c r="C73" s="84"/>
      <c r="D73" s="84"/>
      <c r="E73" s="85"/>
      <c r="F73" s="85"/>
      <c r="G73" s="86"/>
      <c r="H73" s="309"/>
      <c r="I73" s="309"/>
      <c r="J73" s="309"/>
      <c r="K73" s="309"/>
      <c r="L73" s="309"/>
      <c r="M73" s="303"/>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5"/>
    </row>
    <row r="74" spans="1:46" ht="15" customHeight="1">
      <c r="A74" s="83" t="s">
        <v>120</v>
      </c>
      <c r="B74" s="84"/>
      <c r="C74" s="84"/>
      <c r="D74" s="84"/>
      <c r="E74" s="85"/>
      <c r="F74" s="85"/>
      <c r="G74" s="86"/>
      <c r="H74" s="309"/>
      <c r="I74" s="309"/>
      <c r="J74" s="309"/>
      <c r="K74" s="309"/>
      <c r="L74" s="309"/>
      <c r="M74" s="303"/>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5"/>
    </row>
    <row r="75" spans="1:46" ht="15" customHeight="1">
      <c r="A75" s="83" t="s">
        <v>121</v>
      </c>
      <c r="B75" s="87"/>
      <c r="C75" s="87"/>
      <c r="D75" s="87"/>
      <c r="E75" s="87"/>
      <c r="F75" s="87"/>
      <c r="G75" s="88"/>
      <c r="H75" s="309"/>
      <c r="I75" s="309"/>
      <c r="J75" s="309"/>
      <c r="K75" s="309"/>
      <c r="L75" s="309"/>
      <c r="M75" s="30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5"/>
    </row>
    <row r="76" spans="1:46" ht="15" customHeight="1">
      <c r="A76" s="89" t="s">
        <v>122</v>
      </c>
      <c r="B76" s="90"/>
      <c r="C76" s="90"/>
      <c r="D76" s="90"/>
      <c r="E76" s="91"/>
      <c r="F76" s="91"/>
      <c r="G76" s="92"/>
      <c r="H76" s="296"/>
      <c r="I76" s="296"/>
      <c r="J76" s="296"/>
      <c r="K76" s="296"/>
      <c r="L76" s="296"/>
      <c r="M76" s="306"/>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8"/>
    </row>
    <row r="77" spans="1:46" ht="15" customHeight="1">
      <c r="A77" s="93" t="s">
        <v>16</v>
      </c>
      <c r="B77" s="101"/>
      <c r="C77" s="101"/>
      <c r="D77" s="101"/>
      <c r="E77" s="94"/>
      <c r="F77" s="94"/>
      <c r="G77" s="95"/>
      <c r="H77" s="291">
        <f>SUM(H68:L76)</f>
        <v>0</v>
      </c>
      <c r="I77" s="291"/>
      <c r="J77" s="291"/>
      <c r="K77" s="291"/>
      <c r="L77" s="292"/>
      <c r="M77" s="293"/>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5"/>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193</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A48:G48"/>
    <mergeCell ref="H48:L48"/>
    <mergeCell ref="M48:AM48"/>
    <mergeCell ref="H49:L49"/>
    <mergeCell ref="M49:AM49"/>
    <mergeCell ref="H52:L52"/>
    <mergeCell ref="M52:AM52"/>
    <mergeCell ref="X46:AB46"/>
    <mergeCell ref="H56:L56"/>
    <mergeCell ref="M56:AM56"/>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R21:Y22"/>
    <mergeCell ref="T23:T24"/>
    <mergeCell ref="U23:U24"/>
    <mergeCell ref="V23:V24"/>
    <mergeCell ref="W23:W24"/>
    <mergeCell ref="X23:X24"/>
    <mergeCell ref="Y23:Y24"/>
    <mergeCell ref="R23:R24"/>
    <mergeCell ref="S23:S24"/>
    <mergeCell ref="J23:J24"/>
    <mergeCell ref="K23:K24"/>
    <mergeCell ref="L23:L24"/>
    <mergeCell ref="M23:M24"/>
    <mergeCell ref="N23:N24"/>
    <mergeCell ref="O23:O24"/>
    <mergeCell ref="P21:Q24"/>
    <mergeCell ref="J21:O22"/>
    <mergeCell ref="A21:I22"/>
    <mergeCell ref="A23:I24"/>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198</v>
      </c>
    </row>
    <row r="3" spans="1:23">
      <c r="A3" s="11" t="s">
        <v>264</v>
      </c>
      <c r="O3" s="15"/>
      <c r="P3" s="15"/>
      <c r="Q3" s="15"/>
      <c r="R3" s="15"/>
      <c r="T3" s="15"/>
      <c r="U3" s="15"/>
    </row>
    <row r="4" spans="1:23" ht="18" customHeight="1">
      <c r="A4" s="234"/>
      <c r="B4" s="416" t="s">
        <v>19</v>
      </c>
      <c r="C4" s="416" t="s">
        <v>21</v>
      </c>
      <c r="D4" s="416" t="s">
        <v>20</v>
      </c>
      <c r="E4" s="25"/>
      <c r="F4" s="25"/>
      <c r="G4" s="413" t="s">
        <v>28</v>
      </c>
      <c r="H4" s="297" t="s">
        <v>27</v>
      </c>
      <c r="I4" s="298"/>
      <c r="J4" s="299"/>
      <c r="K4" s="297" t="s">
        <v>32</v>
      </c>
      <c r="L4" s="298"/>
      <c r="M4" s="298"/>
      <c r="N4" s="299"/>
      <c r="O4" s="415" t="s">
        <v>35</v>
      </c>
      <c r="P4" s="343" t="s">
        <v>212</v>
      </c>
      <c r="Q4" s="344"/>
      <c r="R4" s="344"/>
      <c r="S4" s="345"/>
      <c r="T4" s="343" t="s">
        <v>208</v>
      </c>
      <c r="U4" s="345"/>
      <c r="V4" s="151"/>
    </row>
    <row r="5" spans="1:23" ht="51.75" customHeight="1">
      <c r="A5" s="234"/>
      <c r="B5" s="416"/>
      <c r="C5" s="416"/>
      <c r="D5" s="416"/>
      <c r="E5" s="26" t="s">
        <v>44</v>
      </c>
      <c r="F5" s="26" t="s">
        <v>44</v>
      </c>
      <c r="G5" s="414"/>
      <c r="H5" s="195" t="s">
        <v>22</v>
      </c>
      <c r="I5" s="204" t="s">
        <v>275</v>
      </c>
      <c r="J5" s="195" t="s">
        <v>5</v>
      </c>
      <c r="K5" s="195" t="s">
        <v>30</v>
      </c>
      <c r="L5" s="195" t="s">
        <v>31</v>
      </c>
      <c r="M5" s="195" t="s">
        <v>36</v>
      </c>
      <c r="N5" s="194" t="s">
        <v>224</v>
      </c>
      <c r="O5" s="416"/>
      <c r="P5" s="196" t="s">
        <v>213</v>
      </c>
      <c r="Q5" s="196" t="s">
        <v>225</v>
      </c>
      <c r="R5" s="196" t="s">
        <v>214</v>
      </c>
      <c r="S5" s="196" t="s">
        <v>211</v>
      </c>
      <c r="T5" s="196" t="s">
        <v>209</v>
      </c>
      <c r="U5" s="197" t="s">
        <v>210</v>
      </c>
      <c r="V5" s="152"/>
      <c r="W5" s="3"/>
    </row>
    <row r="6" spans="1:23">
      <c r="A6" s="14">
        <v>1</v>
      </c>
      <c r="B6" s="17"/>
      <c r="C6" s="17"/>
      <c r="D6" s="18"/>
      <c r="E6" s="193" t="str">
        <f>B6&amp;C6&amp;D6</f>
        <v/>
      </c>
      <c r="F6" s="193" t="str">
        <f>IF(E6="","",COUNTIF($E$6:$E$85,E6))</f>
        <v/>
      </c>
      <c r="G6" s="24"/>
      <c r="H6" s="22"/>
      <c r="I6" s="205"/>
      <c r="J6" s="23"/>
      <c r="K6" s="29"/>
      <c r="L6" s="29"/>
      <c r="M6" s="20" t="str">
        <f>K6&amp;L6</f>
        <v/>
      </c>
      <c r="N6" s="180"/>
      <c r="O6" s="28" t="str">
        <f>IFERROR(VLOOKUP(M6,計算用!$A$56:$B$63,2,FALSE),"")</f>
        <v/>
      </c>
      <c r="P6" s="30"/>
      <c r="Q6" s="30"/>
      <c r="R6" s="30"/>
      <c r="S6" s="27" t="str">
        <f>IF(F6&gt;=2,"","可")</f>
        <v/>
      </c>
      <c r="T6" s="169"/>
      <c r="U6" s="170"/>
      <c r="V6" s="153"/>
      <c r="W6" s="3"/>
    </row>
    <row r="7" spans="1:23">
      <c r="A7" s="14">
        <f>A6+1</f>
        <v>2</v>
      </c>
      <c r="B7" s="17"/>
      <c r="C7" s="17"/>
      <c r="D7" s="18"/>
      <c r="E7" s="193" t="str">
        <f t="shared" ref="E7:E70" si="0">B7&amp;C7&amp;D7</f>
        <v/>
      </c>
      <c r="F7" s="193" t="str">
        <f t="shared" ref="F7:F70" si="1">IF(E7="","",COUNTIF($E$6:$E$85,E7))</f>
        <v/>
      </c>
      <c r="G7" s="24"/>
      <c r="H7" s="22"/>
      <c r="I7" s="205"/>
      <c r="J7" s="23"/>
      <c r="K7" s="29"/>
      <c r="L7" s="29"/>
      <c r="M7" s="20" t="str">
        <f>K7&amp;L7</f>
        <v/>
      </c>
      <c r="N7" s="180"/>
      <c r="O7" s="28" t="str">
        <f>IFERROR(VLOOKUP(M7,計算用!$A$56:$B$63,2,FALSE),"")</f>
        <v/>
      </c>
      <c r="P7" s="30"/>
      <c r="Q7" s="30"/>
      <c r="R7" s="30"/>
      <c r="S7" s="27" t="str">
        <f t="shared" ref="S7:S70" si="2">IF(F7&gt;=2,"","可")</f>
        <v/>
      </c>
      <c r="T7" s="169"/>
      <c r="U7" s="170"/>
      <c r="V7" s="153"/>
    </row>
    <row r="8" spans="1:23">
      <c r="A8" s="14">
        <f t="shared" ref="A8:A14" si="3">A7+1</f>
        <v>3</v>
      </c>
      <c r="B8" s="17"/>
      <c r="C8" s="17"/>
      <c r="D8" s="18"/>
      <c r="E8" s="193" t="str">
        <f t="shared" si="0"/>
        <v/>
      </c>
      <c r="F8" s="193" t="str">
        <f t="shared" si="1"/>
        <v/>
      </c>
      <c r="G8" s="24"/>
      <c r="H8" s="22"/>
      <c r="I8" s="205"/>
      <c r="J8" s="23"/>
      <c r="K8" s="29"/>
      <c r="L8" s="29"/>
      <c r="M8" s="20" t="str">
        <f t="shared" ref="M8:M71" si="4">K8&amp;L8</f>
        <v/>
      </c>
      <c r="N8" s="180"/>
      <c r="O8" s="28" t="str">
        <f>IFERROR(VLOOKUP(M8,計算用!$A$56:$B$63,2,FALSE),"")</f>
        <v/>
      </c>
      <c r="P8" s="30"/>
      <c r="Q8" s="30"/>
      <c r="R8" s="30"/>
      <c r="S8" s="27" t="str">
        <f t="shared" si="2"/>
        <v/>
      </c>
      <c r="T8" s="169"/>
      <c r="U8" s="170"/>
      <c r="V8" s="153"/>
      <c r="W8" s="3"/>
    </row>
    <row r="9" spans="1:23">
      <c r="A9" s="14">
        <f t="shared" si="3"/>
        <v>4</v>
      </c>
      <c r="B9" s="17"/>
      <c r="C9" s="17"/>
      <c r="D9" s="18"/>
      <c r="E9" s="193" t="str">
        <f t="shared" si="0"/>
        <v/>
      </c>
      <c r="F9" s="193" t="str">
        <f t="shared" si="1"/>
        <v/>
      </c>
      <c r="G9" s="24"/>
      <c r="H9" s="22"/>
      <c r="I9" s="205"/>
      <c r="J9" s="23"/>
      <c r="K9" s="29"/>
      <c r="L9" s="29"/>
      <c r="M9" s="20" t="str">
        <f t="shared" si="4"/>
        <v/>
      </c>
      <c r="N9" s="180"/>
      <c r="O9" s="28" t="str">
        <f>IFERROR(VLOOKUP(M9,計算用!$A$56:$B$63,2,FALSE),"")</f>
        <v/>
      </c>
      <c r="P9" s="30"/>
      <c r="Q9" s="30"/>
      <c r="R9" s="30"/>
      <c r="S9" s="27" t="str">
        <f t="shared" si="2"/>
        <v/>
      </c>
      <c r="T9" s="169"/>
      <c r="U9" s="170"/>
      <c r="V9" s="153"/>
    </row>
    <row r="10" spans="1:23">
      <c r="A10" s="14">
        <f t="shared" si="3"/>
        <v>5</v>
      </c>
      <c r="B10" s="17"/>
      <c r="C10" s="17"/>
      <c r="D10" s="18"/>
      <c r="E10" s="193" t="str">
        <f t="shared" si="0"/>
        <v/>
      </c>
      <c r="F10" s="193" t="str">
        <f t="shared" si="1"/>
        <v/>
      </c>
      <c r="G10" s="24"/>
      <c r="H10" s="22"/>
      <c r="I10" s="205"/>
      <c r="J10" s="23"/>
      <c r="K10" s="29"/>
      <c r="L10" s="29"/>
      <c r="M10" s="20" t="str">
        <f t="shared" si="4"/>
        <v/>
      </c>
      <c r="N10" s="180"/>
      <c r="O10" s="28" t="str">
        <f>IFERROR(VLOOKUP(M10,計算用!$A$56:$B$63,2,FALSE),"")</f>
        <v/>
      </c>
      <c r="P10" s="30"/>
      <c r="Q10" s="30"/>
      <c r="R10" s="30"/>
      <c r="S10" s="27" t="str">
        <f t="shared" si="2"/>
        <v/>
      </c>
      <c r="T10" s="169"/>
      <c r="U10" s="170"/>
      <c r="V10" s="153"/>
    </row>
    <row r="11" spans="1:23">
      <c r="A11" s="14">
        <f t="shared" si="3"/>
        <v>6</v>
      </c>
      <c r="B11" s="17"/>
      <c r="C11" s="17"/>
      <c r="D11" s="18"/>
      <c r="E11" s="193" t="str">
        <f t="shared" si="0"/>
        <v/>
      </c>
      <c r="F11" s="193" t="str">
        <f t="shared" si="1"/>
        <v/>
      </c>
      <c r="G11" s="24"/>
      <c r="H11" s="22"/>
      <c r="I11" s="205"/>
      <c r="J11" s="23"/>
      <c r="K11" s="29"/>
      <c r="L11" s="29"/>
      <c r="M11" s="20" t="str">
        <f t="shared" si="4"/>
        <v/>
      </c>
      <c r="N11" s="180"/>
      <c r="O11" s="28" t="str">
        <f>IFERROR(VLOOKUP(M11,計算用!$A$56:$B$63,2,FALSE),"")</f>
        <v/>
      </c>
      <c r="P11" s="30"/>
      <c r="Q11" s="30"/>
      <c r="R11" s="30"/>
      <c r="S11" s="27" t="str">
        <f t="shared" si="2"/>
        <v/>
      </c>
      <c r="T11" s="169"/>
      <c r="U11" s="170"/>
      <c r="V11" s="153"/>
    </row>
    <row r="12" spans="1:23">
      <c r="A12" s="14">
        <f t="shared" si="3"/>
        <v>7</v>
      </c>
      <c r="B12" s="17"/>
      <c r="C12" s="17"/>
      <c r="D12" s="18"/>
      <c r="E12" s="193" t="str">
        <f t="shared" si="0"/>
        <v/>
      </c>
      <c r="F12" s="193" t="str">
        <f t="shared" si="1"/>
        <v/>
      </c>
      <c r="G12" s="24"/>
      <c r="H12" s="22"/>
      <c r="I12" s="205"/>
      <c r="J12" s="23"/>
      <c r="K12" s="29"/>
      <c r="L12" s="29"/>
      <c r="M12" s="20" t="str">
        <f t="shared" si="4"/>
        <v/>
      </c>
      <c r="N12" s="180"/>
      <c r="O12" s="28" t="str">
        <f>IFERROR(VLOOKUP(M12,計算用!$A$56:$B$63,2,FALSE),"")</f>
        <v/>
      </c>
      <c r="P12" s="30"/>
      <c r="Q12" s="30"/>
      <c r="R12" s="30"/>
      <c r="S12" s="27" t="str">
        <f t="shared" si="2"/>
        <v/>
      </c>
      <c r="T12" s="169"/>
      <c r="U12" s="170"/>
      <c r="V12" s="153"/>
      <c r="W12" s="3"/>
    </row>
    <row r="13" spans="1:23">
      <c r="A13" s="14">
        <f t="shared" si="3"/>
        <v>8</v>
      </c>
      <c r="B13" s="17"/>
      <c r="C13" s="17"/>
      <c r="D13" s="18"/>
      <c r="E13" s="193" t="str">
        <f t="shared" si="0"/>
        <v/>
      </c>
      <c r="F13" s="193" t="str">
        <f t="shared" si="1"/>
        <v/>
      </c>
      <c r="G13" s="24"/>
      <c r="H13" s="22"/>
      <c r="I13" s="205"/>
      <c r="J13" s="23"/>
      <c r="K13" s="29"/>
      <c r="L13" s="29"/>
      <c r="M13" s="20" t="str">
        <f t="shared" si="4"/>
        <v/>
      </c>
      <c r="N13" s="180"/>
      <c r="O13" s="28" t="str">
        <f>IFERROR(VLOOKUP(M13,計算用!$A$56:$B$63,2,FALSE),"")</f>
        <v/>
      </c>
      <c r="P13" s="30"/>
      <c r="Q13" s="30"/>
      <c r="R13" s="30"/>
      <c r="S13" s="27" t="str">
        <f t="shared" si="2"/>
        <v/>
      </c>
      <c r="T13" s="169"/>
      <c r="U13" s="170"/>
      <c r="V13" s="153"/>
    </row>
    <row r="14" spans="1:23">
      <c r="A14" s="14">
        <f t="shared" si="3"/>
        <v>9</v>
      </c>
      <c r="B14" s="17"/>
      <c r="C14" s="17"/>
      <c r="D14" s="18"/>
      <c r="E14" s="193" t="str">
        <f t="shared" si="0"/>
        <v/>
      </c>
      <c r="F14" s="193" t="str">
        <f t="shared" si="1"/>
        <v/>
      </c>
      <c r="G14" s="24"/>
      <c r="H14" s="22"/>
      <c r="I14" s="205"/>
      <c r="J14" s="23"/>
      <c r="K14" s="29"/>
      <c r="L14" s="29"/>
      <c r="M14" s="20" t="str">
        <f t="shared" si="4"/>
        <v/>
      </c>
      <c r="N14" s="180"/>
      <c r="O14" s="28" t="str">
        <f>IFERROR(VLOOKUP(M14,計算用!$A$56:$B$63,2,FALSE),"")</f>
        <v/>
      </c>
      <c r="P14" s="30"/>
      <c r="Q14" s="30"/>
      <c r="R14" s="30"/>
      <c r="S14" s="27" t="str">
        <f t="shared" si="2"/>
        <v/>
      </c>
      <c r="T14" s="169"/>
      <c r="U14" s="170"/>
      <c r="V14" s="153"/>
    </row>
    <row r="15" spans="1:23">
      <c r="A15" s="14">
        <f t="shared" ref="A15" si="5">A14+1</f>
        <v>10</v>
      </c>
      <c r="B15" s="17"/>
      <c r="C15" s="17"/>
      <c r="D15" s="18"/>
      <c r="E15" s="193" t="str">
        <f t="shared" si="0"/>
        <v/>
      </c>
      <c r="F15" s="193" t="str">
        <f t="shared" si="1"/>
        <v/>
      </c>
      <c r="G15" s="24"/>
      <c r="H15" s="22"/>
      <c r="I15" s="205"/>
      <c r="J15" s="23"/>
      <c r="K15" s="29"/>
      <c r="L15" s="29"/>
      <c r="M15" s="20" t="str">
        <f t="shared" si="4"/>
        <v/>
      </c>
      <c r="N15" s="180"/>
      <c r="O15" s="28" t="str">
        <f>IFERROR(VLOOKUP(M15,計算用!$A$56:$B$63,2,FALSE),"")</f>
        <v/>
      </c>
      <c r="P15" s="30"/>
      <c r="Q15" s="30"/>
      <c r="R15" s="30"/>
      <c r="S15" s="27" t="str">
        <f t="shared" si="2"/>
        <v/>
      </c>
      <c r="T15" s="169"/>
      <c r="U15" s="170"/>
      <c r="V15" s="153"/>
      <c r="W15" s="3"/>
    </row>
    <row r="16" spans="1:23">
      <c r="A16" s="14">
        <f t="shared" ref="A16:A57" si="6">A15+1</f>
        <v>11</v>
      </c>
      <c r="B16" s="17"/>
      <c r="C16" s="17"/>
      <c r="D16" s="18"/>
      <c r="E16" s="193" t="str">
        <f t="shared" si="0"/>
        <v/>
      </c>
      <c r="F16" s="193" t="str">
        <f t="shared" si="1"/>
        <v/>
      </c>
      <c r="G16" s="24"/>
      <c r="H16" s="22"/>
      <c r="I16" s="205"/>
      <c r="J16" s="23"/>
      <c r="K16" s="29"/>
      <c r="L16" s="29"/>
      <c r="M16" s="20" t="str">
        <f t="shared" si="4"/>
        <v/>
      </c>
      <c r="N16" s="180"/>
      <c r="O16" s="28" t="str">
        <f>IFERROR(VLOOKUP(M16,計算用!$A$56:$B$63,2,FALSE),"")</f>
        <v/>
      </c>
      <c r="P16" s="30"/>
      <c r="Q16" s="30"/>
      <c r="R16" s="30"/>
      <c r="S16" s="27" t="str">
        <f t="shared" si="2"/>
        <v/>
      </c>
      <c r="T16" s="169"/>
      <c r="U16" s="170"/>
      <c r="V16" s="153"/>
    </row>
    <row r="17" spans="1:23">
      <c r="A17" s="14">
        <f t="shared" si="6"/>
        <v>12</v>
      </c>
      <c r="B17" s="17"/>
      <c r="C17" s="17"/>
      <c r="D17" s="18"/>
      <c r="E17" s="193" t="str">
        <f t="shared" si="0"/>
        <v/>
      </c>
      <c r="F17" s="193" t="str">
        <f t="shared" si="1"/>
        <v/>
      </c>
      <c r="G17" s="24"/>
      <c r="H17" s="22"/>
      <c r="I17" s="205"/>
      <c r="J17" s="23"/>
      <c r="K17" s="29"/>
      <c r="L17" s="29"/>
      <c r="M17" s="20" t="str">
        <f t="shared" si="4"/>
        <v/>
      </c>
      <c r="N17" s="180"/>
      <c r="O17" s="28" t="str">
        <f>IFERROR(VLOOKUP(M17,計算用!$A$56:$B$63,2,FALSE),"")</f>
        <v/>
      </c>
      <c r="P17" s="30"/>
      <c r="Q17" s="30"/>
      <c r="R17" s="30"/>
      <c r="S17" s="27" t="str">
        <f t="shared" si="2"/>
        <v/>
      </c>
      <c r="T17" s="169"/>
      <c r="U17" s="170"/>
      <c r="V17" s="153"/>
    </row>
    <row r="18" spans="1:23">
      <c r="A18" s="14">
        <f t="shared" si="6"/>
        <v>13</v>
      </c>
      <c r="B18" s="17"/>
      <c r="C18" s="17"/>
      <c r="D18" s="18"/>
      <c r="E18" s="193" t="str">
        <f t="shared" si="0"/>
        <v/>
      </c>
      <c r="F18" s="193" t="str">
        <f t="shared" si="1"/>
        <v/>
      </c>
      <c r="G18" s="24"/>
      <c r="H18" s="22"/>
      <c r="I18" s="205"/>
      <c r="J18" s="23"/>
      <c r="K18" s="29"/>
      <c r="L18" s="29"/>
      <c r="M18" s="20" t="str">
        <f t="shared" si="4"/>
        <v/>
      </c>
      <c r="N18" s="180"/>
      <c r="O18" s="28" t="str">
        <f>IFERROR(VLOOKUP(M18,計算用!$A$56:$B$63,2,FALSE),"")</f>
        <v/>
      </c>
      <c r="P18" s="30"/>
      <c r="Q18" s="30"/>
      <c r="R18" s="30"/>
      <c r="S18" s="27" t="str">
        <f t="shared" si="2"/>
        <v/>
      </c>
      <c r="T18" s="169"/>
      <c r="U18" s="170"/>
      <c r="V18" s="153"/>
    </row>
    <row r="19" spans="1:23">
      <c r="A19" s="14">
        <f t="shared" si="6"/>
        <v>14</v>
      </c>
      <c r="B19" s="17"/>
      <c r="C19" s="17"/>
      <c r="D19" s="18"/>
      <c r="E19" s="193" t="str">
        <f t="shared" si="0"/>
        <v/>
      </c>
      <c r="F19" s="193" t="str">
        <f t="shared" si="1"/>
        <v/>
      </c>
      <c r="G19" s="24"/>
      <c r="H19" s="22"/>
      <c r="I19" s="205"/>
      <c r="J19" s="23"/>
      <c r="K19" s="29"/>
      <c r="L19" s="29"/>
      <c r="M19" s="20" t="str">
        <f t="shared" si="4"/>
        <v/>
      </c>
      <c r="N19" s="180"/>
      <c r="O19" s="28" t="str">
        <f>IFERROR(VLOOKUP(M19,計算用!$A$56:$B$63,2,FALSE),"")</f>
        <v/>
      </c>
      <c r="P19" s="30"/>
      <c r="Q19" s="30"/>
      <c r="R19" s="30"/>
      <c r="S19" s="27" t="str">
        <f t="shared" si="2"/>
        <v/>
      </c>
      <c r="T19" s="169"/>
      <c r="U19" s="170"/>
      <c r="V19" s="153"/>
    </row>
    <row r="20" spans="1:23">
      <c r="A20" s="14">
        <f t="shared" si="6"/>
        <v>15</v>
      </c>
      <c r="B20" s="17"/>
      <c r="C20" s="17"/>
      <c r="D20" s="18"/>
      <c r="E20" s="193" t="str">
        <f t="shared" si="0"/>
        <v/>
      </c>
      <c r="F20" s="193" t="str">
        <f t="shared" si="1"/>
        <v/>
      </c>
      <c r="G20" s="24"/>
      <c r="H20" s="22"/>
      <c r="I20" s="205"/>
      <c r="J20" s="23"/>
      <c r="K20" s="29"/>
      <c r="L20" s="29"/>
      <c r="M20" s="20" t="str">
        <f t="shared" si="4"/>
        <v/>
      </c>
      <c r="N20" s="180"/>
      <c r="O20" s="28" t="str">
        <f>IFERROR(VLOOKUP(M20,計算用!$A$56:$B$63,2,FALSE),"")</f>
        <v/>
      </c>
      <c r="P20" s="30"/>
      <c r="Q20" s="30"/>
      <c r="R20" s="30"/>
      <c r="S20" s="27" t="str">
        <f t="shared" si="2"/>
        <v/>
      </c>
      <c r="T20" s="169"/>
      <c r="U20" s="170"/>
      <c r="V20" s="153"/>
    </row>
    <row r="21" spans="1:23">
      <c r="A21" s="14">
        <f t="shared" si="6"/>
        <v>16</v>
      </c>
      <c r="B21" s="17"/>
      <c r="C21" s="17"/>
      <c r="D21" s="18"/>
      <c r="E21" s="193" t="str">
        <f t="shared" si="0"/>
        <v/>
      </c>
      <c r="F21" s="193" t="str">
        <f t="shared" si="1"/>
        <v/>
      </c>
      <c r="G21" s="24"/>
      <c r="H21" s="22"/>
      <c r="I21" s="205"/>
      <c r="J21" s="23"/>
      <c r="K21" s="29"/>
      <c r="L21" s="29"/>
      <c r="M21" s="20" t="str">
        <f t="shared" si="4"/>
        <v/>
      </c>
      <c r="N21" s="180"/>
      <c r="O21" s="28" t="str">
        <f>IFERROR(VLOOKUP(M21,計算用!$A$56:$B$63,2,FALSE),"")</f>
        <v/>
      </c>
      <c r="P21" s="30"/>
      <c r="Q21" s="30"/>
      <c r="R21" s="30"/>
      <c r="S21" s="27" t="str">
        <f t="shared" si="2"/>
        <v/>
      </c>
      <c r="T21" s="169"/>
      <c r="U21" s="170"/>
      <c r="V21" s="153"/>
    </row>
    <row r="22" spans="1:23">
      <c r="A22" s="14">
        <f t="shared" si="6"/>
        <v>17</v>
      </c>
      <c r="B22" s="17"/>
      <c r="C22" s="17"/>
      <c r="D22" s="18"/>
      <c r="E22" s="193" t="str">
        <f t="shared" si="0"/>
        <v/>
      </c>
      <c r="F22" s="193" t="str">
        <f t="shared" si="1"/>
        <v/>
      </c>
      <c r="G22" s="24"/>
      <c r="H22" s="22"/>
      <c r="I22" s="205"/>
      <c r="J22" s="23"/>
      <c r="K22" s="29"/>
      <c r="L22" s="29"/>
      <c r="M22" s="20" t="str">
        <f t="shared" si="4"/>
        <v/>
      </c>
      <c r="N22" s="180"/>
      <c r="O22" s="28" t="str">
        <f>IFERROR(VLOOKUP(M22,計算用!$A$56:$B$63,2,FALSE),"")</f>
        <v/>
      </c>
      <c r="P22" s="30"/>
      <c r="Q22" s="30"/>
      <c r="R22" s="30"/>
      <c r="S22" s="27" t="str">
        <f t="shared" si="2"/>
        <v/>
      </c>
      <c r="T22" s="169"/>
      <c r="U22" s="170"/>
      <c r="V22" s="153"/>
    </row>
    <row r="23" spans="1:23">
      <c r="A23" s="14">
        <f t="shared" si="6"/>
        <v>18</v>
      </c>
      <c r="B23" s="17"/>
      <c r="C23" s="17"/>
      <c r="D23" s="18"/>
      <c r="E23" s="193" t="str">
        <f t="shared" si="0"/>
        <v/>
      </c>
      <c r="F23" s="193" t="str">
        <f t="shared" si="1"/>
        <v/>
      </c>
      <c r="G23" s="24"/>
      <c r="H23" s="22"/>
      <c r="I23" s="205"/>
      <c r="J23" s="23"/>
      <c r="K23" s="29"/>
      <c r="L23" s="29"/>
      <c r="M23" s="20" t="str">
        <f t="shared" si="4"/>
        <v/>
      </c>
      <c r="N23" s="180"/>
      <c r="O23" s="28" t="str">
        <f>IFERROR(VLOOKUP(M23,計算用!$A$56:$B$63,2,FALSE),"")</f>
        <v/>
      </c>
      <c r="P23" s="30"/>
      <c r="Q23" s="30"/>
      <c r="R23" s="30"/>
      <c r="S23" s="27" t="str">
        <f t="shared" si="2"/>
        <v/>
      </c>
      <c r="T23" s="169"/>
      <c r="U23" s="170"/>
      <c r="V23" s="153"/>
    </row>
    <row r="24" spans="1:23">
      <c r="A24" s="14">
        <f t="shared" si="6"/>
        <v>19</v>
      </c>
      <c r="B24" s="17"/>
      <c r="C24" s="17"/>
      <c r="D24" s="18"/>
      <c r="E24" s="193" t="str">
        <f t="shared" si="0"/>
        <v/>
      </c>
      <c r="F24" s="193" t="str">
        <f t="shared" si="1"/>
        <v/>
      </c>
      <c r="G24" s="24"/>
      <c r="H24" s="22"/>
      <c r="I24" s="205"/>
      <c r="J24" s="23"/>
      <c r="K24" s="29"/>
      <c r="L24" s="29"/>
      <c r="M24" s="20" t="str">
        <f t="shared" si="4"/>
        <v/>
      </c>
      <c r="N24" s="180"/>
      <c r="O24" s="28" t="str">
        <f>IFERROR(VLOOKUP(M24,計算用!$A$56:$B$63,2,FALSE),"")</f>
        <v/>
      </c>
      <c r="P24" s="30"/>
      <c r="Q24" s="30"/>
      <c r="R24" s="30"/>
      <c r="S24" s="27" t="str">
        <f t="shared" si="2"/>
        <v/>
      </c>
      <c r="T24" s="169"/>
      <c r="U24" s="170"/>
      <c r="V24" s="153"/>
    </row>
    <row r="25" spans="1:23">
      <c r="A25" s="14">
        <f t="shared" si="6"/>
        <v>20</v>
      </c>
      <c r="B25" s="17"/>
      <c r="C25" s="17"/>
      <c r="D25" s="18"/>
      <c r="E25" s="193" t="str">
        <f t="shared" si="0"/>
        <v/>
      </c>
      <c r="F25" s="193" t="str">
        <f t="shared" si="1"/>
        <v/>
      </c>
      <c r="G25" s="24"/>
      <c r="H25" s="22"/>
      <c r="I25" s="205"/>
      <c r="J25" s="23"/>
      <c r="K25" s="29"/>
      <c r="L25" s="29"/>
      <c r="M25" s="20" t="str">
        <f t="shared" si="4"/>
        <v/>
      </c>
      <c r="N25" s="180"/>
      <c r="O25" s="28" t="str">
        <f>IFERROR(VLOOKUP(M25,計算用!$A$56:$B$63,2,FALSE),"")</f>
        <v/>
      </c>
      <c r="P25" s="30"/>
      <c r="Q25" s="30"/>
      <c r="R25" s="30"/>
      <c r="S25" s="27" t="str">
        <f t="shared" si="2"/>
        <v/>
      </c>
      <c r="T25" s="169"/>
      <c r="U25" s="170"/>
      <c r="V25" s="153"/>
    </row>
    <row r="26" spans="1:23">
      <c r="A26" s="14">
        <f t="shared" si="6"/>
        <v>21</v>
      </c>
      <c r="B26" s="17"/>
      <c r="C26" s="17"/>
      <c r="D26" s="18"/>
      <c r="E26" s="193" t="str">
        <f t="shared" si="0"/>
        <v/>
      </c>
      <c r="F26" s="193" t="str">
        <f t="shared" si="1"/>
        <v/>
      </c>
      <c r="G26" s="24"/>
      <c r="H26" s="22"/>
      <c r="I26" s="205"/>
      <c r="J26" s="23"/>
      <c r="K26" s="29"/>
      <c r="L26" s="29"/>
      <c r="M26" s="20" t="str">
        <f t="shared" si="4"/>
        <v/>
      </c>
      <c r="N26" s="180"/>
      <c r="O26" s="28" t="str">
        <f>IFERROR(VLOOKUP(M26,計算用!$A$56:$B$63,2,FALSE),"")</f>
        <v/>
      </c>
      <c r="P26" s="30"/>
      <c r="Q26" s="30"/>
      <c r="R26" s="30"/>
      <c r="S26" s="27" t="str">
        <f t="shared" si="2"/>
        <v/>
      </c>
      <c r="T26" s="169"/>
      <c r="U26" s="170"/>
      <c r="V26" s="153"/>
    </row>
    <row r="27" spans="1:23">
      <c r="A27" s="14">
        <f t="shared" si="6"/>
        <v>22</v>
      </c>
      <c r="B27" s="17"/>
      <c r="C27" s="17"/>
      <c r="D27" s="18"/>
      <c r="E27" s="193" t="str">
        <f t="shared" si="0"/>
        <v/>
      </c>
      <c r="F27" s="193" t="str">
        <f t="shared" si="1"/>
        <v/>
      </c>
      <c r="G27" s="24"/>
      <c r="H27" s="22"/>
      <c r="I27" s="205"/>
      <c r="J27" s="23"/>
      <c r="K27" s="29"/>
      <c r="L27" s="29"/>
      <c r="M27" s="20" t="str">
        <f t="shared" si="4"/>
        <v/>
      </c>
      <c r="N27" s="180"/>
      <c r="O27" s="28" t="str">
        <f>IFERROR(VLOOKUP(M27,計算用!$A$56:$B$63,2,FALSE),"")</f>
        <v/>
      </c>
      <c r="P27" s="30"/>
      <c r="Q27" s="30"/>
      <c r="R27" s="30"/>
      <c r="S27" s="27" t="str">
        <f t="shared" si="2"/>
        <v/>
      </c>
      <c r="T27" s="169"/>
      <c r="U27" s="170"/>
      <c r="V27" s="153"/>
    </row>
    <row r="28" spans="1:23">
      <c r="A28" s="14">
        <f t="shared" si="6"/>
        <v>23</v>
      </c>
      <c r="B28" s="17"/>
      <c r="C28" s="17"/>
      <c r="D28" s="18"/>
      <c r="E28" s="193" t="str">
        <f t="shared" si="0"/>
        <v/>
      </c>
      <c r="F28" s="193" t="str">
        <f t="shared" si="1"/>
        <v/>
      </c>
      <c r="G28" s="24"/>
      <c r="H28" s="22"/>
      <c r="I28" s="205"/>
      <c r="J28" s="23"/>
      <c r="K28" s="29"/>
      <c r="L28" s="29"/>
      <c r="M28" s="20" t="str">
        <f t="shared" si="4"/>
        <v/>
      </c>
      <c r="N28" s="180"/>
      <c r="O28" s="28" t="str">
        <f>IFERROR(VLOOKUP(M28,計算用!$A$56:$B$63,2,FALSE),"")</f>
        <v/>
      </c>
      <c r="P28" s="30"/>
      <c r="Q28" s="30"/>
      <c r="R28" s="30"/>
      <c r="S28" s="27" t="str">
        <f t="shared" si="2"/>
        <v/>
      </c>
      <c r="T28" s="169"/>
      <c r="U28" s="170"/>
      <c r="V28" s="153"/>
    </row>
    <row r="29" spans="1:23">
      <c r="A29" s="14">
        <f t="shared" si="6"/>
        <v>24</v>
      </c>
      <c r="B29" s="17"/>
      <c r="C29" s="17"/>
      <c r="D29" s="18"/>
      <c r="E29" s="193" t="str">
        <f t="shared" si="0"/>
        <v/>
      </c>
      <c r="F29" s="193" t="str">
        <f t="shared" si="1"/>
        <v/>
      </c>
      <c r="G29" s="24"/>
      <c r="H29" s="22"/>
      <c r="I29" s="205"/>
      <c r="J29" s="23"/>
      <c r="K29" s="29"/>
      <c r="L29" s="29"/>
      <c r="M29" s="20" t="str">
        <f t="shared" si="4"/>
        <v/>
      </c>
      <c r="N29" s="180"/>
      <c r="O29" s="28" t="str">
        <f>IFERROR(VLOOKUP(M29,計算用!$A$56:$B$63,2,FALSE),"")</f>
        <v/>
      </c>
      <c r="P29" s="30"/>
      <c r="Q29" s="30"/>
      <c r="R29" s="30"/>
      <c r="S29" s="27" t="str">
        <f t="shared" si="2"/>
        <v/>
      </c>
      <c r="T29" s="169"/>
      <c r="U29" s="170"/>
      <c r="V29" s="153"/>
    </row>
    <row r="30" spans="1:23">
      <c r="A30" s="14">
        <f t="shared" si="6"/>
        <v>25</v>
      </c>
      <c r="B30" s="17"/>
      <c r="C30" s="17"/>
      <c r="D30" s="18"/>
      <c r="E30" s="193" t="str">
        <f t="shared" si="0"/>
        <v/>
      </c>
      <c r="F30" s="193" t="str">
        <f t="shared" si="1"/>
        <v/>
      </c>
      <c r="G30" s="24"/>
      <c r="H30" s="22"/>
      <c r="I30" s="205"/>
      <c r="J30" s="23"/>
      <c r="K30" s="29"/>
      <c r="L30" s="29"/>
      <c r="M30" s="20" t="str">
        <f t="shared" si="4"/>
        <v/>
      </c>
      <c r="N30" s="180"/>
      <c r="O30" s="28" t="str">
        <f>IFERROR(VLOOKUP(M30,計算用!$A$56:$B$63,2,FALSE),"")</f>
        <v/>
      </c>
      <c r="P30" s="30"/>
      <c r="Q30" s="30"/>
      <c r="R30" s="30"/>
      <c r="S30" s="27" t="str">
        <f t="shared" si="2"/>
        <v/>
      </c>
      <c r="T30" s="169"/>
      <c r="U30" s="170"/>
      <c r="V30" s="153"/>
    </row>
    <row r="31" spans="1:23">
      <c r="A31" s="14">
        <f t="shared" si="6"/>
        <v>26</v>
      </c>
      <c r="B31" s="17"/>
      <c r="C31" s="17"/>
      <c r="D31" s="18"/>
      <c r="E31" s="193" t="str">
        <f t="shared" si="0"/>
        <v/>
      </c>
      <c r="F31" s="193" t="str">
        <f t="shared" si="1"/>
        <v/>
      </c>
      <c r="G31" s="24"/>
      <c r="H31" s="22"/>
      <c r="I31" s="205"/>
      <c r="J31" s="23"/>
      <c r="K31" s="29"/>
      <c r="L31" s="29"/>
      <c r="M31" s="20" t="str">
        <f t="shared" si="4"/>
        <v/>
      </c>
      <c r="N31" s="180"/>
      <c r="O31" s="28" t="str">
        <f>IFERROR(VLOOKUP(M31,計算用!$A$56:$B$63,2,FALSE),"")</f>
        <v/>
      </c>
      <c r="P31" s="30"/>
      <c r="Q31" s="30"/>
      <c r="R31" s="30"/>
      <c r="S31" s="27" t="str">
        <f t="shared" si="2"/>
        <v/>
      </c>
      <c r="T31" s="169"/>
      <c r="U31" s="170"/>
      <c r="V31" s="153"/>
    </row>
    <row r="32" spans="1:23">
      <c r="A32" s="14">
        <f t="shared" si="6"/>
        <v>27</v>
      </c>
      <c r="B32" s="17"/>
      <c r="C32" s="17"/>
      <c r="D32" s="18"/>
      <c r="E32" s="193" t="str">
        <f t="shared" si="0"/>
        <v/>
      </c>
      <c r="F32" s="193" t="str">
        <f t="shared" si="1"/>
        <v/>
      </c>
      <c r="G32" s="24"/>
      <c r="H32" s="22"/>
      <c r="I32" s="205"/>
      <c r="J32" s="23"/>
      <c r="K32" s="29"/>
      <c r="L32" s="29"/>
      <c r="M32" s="20" t="str">
        <f t="shared" si="4"/>
        <v/>
      </c>
      <c r="N32" s="180"/>
      <c r="O32" s="28" t="str">
        <f>IFERROR(VLOOKUP(M32,計算用!$A$56:$B$63,2,FALSE),"")</f>
        <v/>
      </c>
      <c r="P32" s="30"/>
      <c r="Q32" s="30"/>
      <c r="R32" s="30"/>
      <c r="S32" s="27" t="str">
        <f t="shared" si="2"/>
        <v/>
      </c>
      <c r="T32" s="169"/>
      <c r="U32" s="170"/>
      <c r="V32" s="153"/>
      <c r="W32" s="3"/>
    </row>
    <row r="33" spans="1:22">
      <c r="A33" s="14">
        <f t="shared" si="6"/>
        <v>28</v>
      </c>
      <c r="B33" s="17"/>
      <c r="C33" s="17"/>
      <c r="D33" s="18"/>
      <c r="E33" s="193" t="str">
        <f t="shared" si="0"/>
        <v/>
      </c>
      <c r="F33" s="193" t="str">
        <f t="shared" si="1"/>
        <v/>
      </c>
      <c r="G33" s="24"/>
      <c r="H33" s="22"/>
      <c r="I33" s="205"/>
      <c r="J33" s="23"/>
      <c r="K33" s="29"/>
      <c r="L33" s="29"/>
      <c r="M33" s="20" t="str">
        <f t="shared" si="4"/>
        <v/>
      </c>
      <c r="N33" s="180"/>
      <c r="O33" s="28" t="str">
        <f>IFERROR(VLOOKUP(M33,計算用!$A$56:$B$63,2,FALSE),"")</f>
        <v/>
      </c>
      <c r="P33" s="30"/>
      <c r="Q33" s="30"/>
      <c r="R33" s="30"/>
      <c r="S33" s="27" t="str">
        <f t="shared" si="2"/>
        <v/>
      </c>
      <c r="T33" s="169"/>
      <c r="U33" s="170"/>
      <c r="V33" s="153"/>
    </row>
    <row r="34" spans="1:22">
      <c r="A34" s="14">
        <f t="shared" si="6"/>
        <v>29</v>
      </c>
      <c r="B34" s="17"/>
      <c r="C34" s="17"/>
      <c r="D34" s="18"/>
      <c r="E34" s="193" t="str">
        <f t="shared" si="0"/>
        <v/>
      </c>
      <c r="F34" s="193" t="str">
        <f t="shared" si="1"/>
        <v/>
      </c>
      <c r="G34" s="24"/>
      <c r="H34" s="22"/>
      <c r="I34" s="205"/>
      <c r="J34" s="23"/>
      <c r="K34" s="29"/>
      <c r="L34" s="29"/>
      <c r="M34" s="20" t="str">
        <f t="shared" si="4"/>
        <v/>
      </c>
      <c r="N34" s="180"/>
      <c r="O34" s="28" t="str">
        <f>IFERROR(VLOOKUP(M34,計算用!$A$56:$B$63,2,FALSE),"")</f>
        <v/>
      </c>
      <c r="P34" s="30"/>
      <c r="Q34" s="30"/>
      <c r="R34" s="30"/>
      <c r="S34" s="27" t="str">
        <f t="shared" si="2"/>
        <v/>
      </c>
      <c r="T34" s="169"/>
      <c r="U34" s="170"/>
      <c r="V34" s="153"/>
    </row>
    <row r="35" spans="1:22">
      <c r="A35" s="14">
        <f t="shared" si="6"/>
        <v>30</v>
      </c>
      <c r="B35" s="17"/>
      <c r="C35" s="17"/>
      <c r="D35" s="18"/>
      <c r="E35" s="193" t="str">
        <f t="shared" si="0"/>
        <v/>
      </c>
      <c r="F35" s="193" t="str">
        <f t="shared" si="1"/>
        <v/>
      </c>
      <c r="G35" s="24"/>
      <c r="H35" s="22"/>
      <c r="I35" s="205"/>
      <c r="J35" s="23"/>
      <c r="K35" s="29"/>
      <c r="L35" s="29"/>
      <c r="M35" s="20" t="str">
        <f t="shared" si="4"/>
        <v/>
      </c>
      <c r="N35" s="180"/>
      <c r="O35" s="28" t="str">
        <f>IFERROR(VLOOKUP(M35,計算用!$A$56:$B$63,2,FALSE),"")</f>
        <v/>
      </c>
      <c r="P35" s="30"/>
      <c r="Q35" s="30"/>
      <c r="R35" s="30"/>
      <c r="S35" s="27" t="str">
        <f t="shared" si="2"/>
        <v/>
      </c>
      <c r="T35" s="169"/>
      <c r="U35" s="170"/>
      <c r="V35" s="153"/>
    </row>
    <row r="36" spans="1:22">
      <c r="A36" s="14">
        <f t="shared" si="6"/>
        <v>31</v>
      </c>
      <c r="B36" s="17"/>
      <c r="C36" s="17"/>
      <c r="D36" s="18"/>
      <c r="E36" s="193" t="str">
        <f t="shared" si="0"/>
        <v/>
      </c>
      <c r="F36" s="193" t="str">
        <f t="shared" si="1"/>
        <v/>
      </c>
      <c r="G36" s="24"/>
      <c r="H36" s="22"/>
      <c r="I36" s="205"/>
      <c r="J36" s="23"/>
      <c r="K36" s="29"/>
      <c r="L36" s="29"/>
      <c r="M36" s="20" t="str">
        <f t="shared" si="4"/>
        <v/>
      </c>
      <c r="N36" s="180"/>
      <c r="O36" s="28" t="str">
        <f>IFERROR(VLOOKUP(M36,計算用!$A$56:$B$63,2,FALSE),"")</f>
        <v/>
      </c>
      <c r="P36" s="30"/>
      <c r="Q36" s="30"/>
      <c r="R36" s="30"/>
      <c r="S36" s="27" t="str">
        <f t="shared" si="2"/>
        <v/>
      </c>
      <c r="T36" s="169"/>
      <c r="U36" s="170"/>
      <c r="V36" s="153"/>
    </row>
    <row r="37" spans="1:22">
      <c r="A37" s="14">
        <f t="shared" si="6"/>
        <v>32</v>
      </c>
      <c r="B37" s="17"/>
      <c r="C37" s="17"/>
      <c r="D37" s="18"/>
      <c r="E37" s="193" t="str">
        <f t="shared" si="0"/>
        <v/>
      </c>
      <c r="F37" s="193" t="str">
        <f t="shared" si="1"/>
        <v/>
      </c>
      <c r="G37" s="24"/>
      <c r="H37" s="22"/>
      <c r="I37" s="205"/>
      <c r="J37" s="23"/>
      <c r="K37" s="29"/>
      <c r="L37" s="29"/>
      <c r="M37" s="20" t="str">
        <f t="shared" si="4"/>
        <v/>
      </c>
      <c r="N37" s="180"/>
      <c r="O37" s="28" t="str">
        <f>IFERROR(VLOOKUP(M37,計算用!$A$56:$B$63,2,FALSE),"")</f>
        <v/>
      </c>
      <c r="P37" s="30"/>
      <c r="Q37" s="30"/>
      <c r="R37" s="30"/>
      <c r="S37" s="27" t="str">
        <f t="shared" si="2"/>
        <v/>
      </c>
      <c r="T37" s="169"/>
      <c r="U37" s="170"/>
      <c r="V37" s="153"/>
    </row>
    <row r="38" spans="1:22">
      <c r="A38" s="14">
        <f t="shared" si="6"/>
        <v>33</v>
      </c>
      <c r="B38" s="17"/>
      <c r="C38" s="17"/>
      <c r="D38" s="18"/>
      <c r="E38" s="193" t="str">
        <f t="shared" si="0"/>
        <v/>
      </c>
      <c r="F38" s="193" t="str">
        <f t="shared" si="1"/>
        <v/>
      </c>
      <c r="G38" s="24"/>
      <c r="H38" s="22"/>
      <c r="I38" s="205"/>
      <c r="J38" s="23"/>
      <c r="K38" s="29"/>
      <c r="L38" s="29"/>
      <c r="M38" s="20" t="str">
        <f t="shared" si="4"/>
        <v/>
      </c>
      <c r="N38" s="180"/>
      <c r="O38" s="28" t="str">
        <f>IFERROR(VLOOKUP(M38,計算用!$A$56:$B$63,2,FALSE),"")</f>
        <v/>
      </c>
      <c r="P38" s="30"/>
      <c r="Q38" s="30"/>
      <c r="R38" s="30"/>
      <c r="S38" s="27" t="str">
        <f t="shared" si="2"/>
        <v/>
      </c>
      <c r="T38" s="169"/>
      <c r="U38" s="170"/>
      <c r="V38" s="153"/>
    </row>
    <row r="39" spans="1:22">
      <c r="A39" s="14">
        <f t="shared" si="6"/>
        <v>34</v>
      </c>
      <c r="B39" s="17"/>
      <c r="C39" s="17"/>
      <c r="D39" s="18"/>
      <c r="E39" s="193" t="str">
        <f t="shared" si="0"/>
        <v/>
      </c>
      <c r="F39" s="193" t="str">
        <f t="shared" si="1"/>
        <v/>
      </c>
      <c r="G39" s="24"/>
      <c r="H39" s="22"/>
      <c r="I39" s="205"/>
      <c r="J39" s="23"/>
      <c r="K39" s="29"/>
      <c r="L39" s="29"/>
      <c r="M39" s="20" t="str">
        <f t="shared" si="4"/>
        <v/>
      </c>
      <c r="N39" s="180"/>
      <c r="O39" s="28" t="str">
        <f>IFERROR(VLOOKUP(M39,計算用!$A$56:$B$63,2,FALSE),"")</f>
        <v/>
      </c>
      <c r="P39" s="30"/>
      <c r="Q39" s="30"/>
      <c r="R39" s="30"/>
      <c r="S39" s="27" t="str">
        <f t="shared" si="2"/>
        <v/>
      </c>
      <c r="T39" s="169"/>
      <c r="U39" s="170"/>
      <c r="V39" s="153"/>
    </row>
    <row r="40" spans="1:22">
      <c r="A40" s="14">
        <f t="shared" si="6"/>
        <v>35</v>
      </c>
      <c r="B40" s="17"/>
      <c r="C40" s="17"/>
      <c r="D40" s="18"/>
      <c r="E40" s="193" t="str">
        <f t="shared" si="0"/>
        <v/>
      </c>
      <c r="F40" s="193" t="str">
        <f t="shared" si="1"/>
        <v/>
      </c>
      <c r="G40" s="24"/>
      <c r="H40" s="22"/>
      <c r="I40" s="205"/>
      <c r="J40" s="23"/>
      <c r="K40" s="29"/>
      <c r="L40" s="29"/>
      <c r="M40" s="20" t="str">
        <f t="shared" si="4"/>
        <v/>
      </c>
      <c r="N40" s="180"/>
      <c r="O40" s="28" t="str">
        <f>IFERROR(VLOOKUP(M40,計算用!$A$56:$B$63,2,FALSE),"")</f>
        <v/>
      </c>
      <c r="P40" s="30"/>
      <c r="Q40" s="30"/>
      <c r="R40" s="30"/>
      <c r="S40" s="27" t="str">
        <f t="shared" si="2"/>
        <v/>
      </c>
      <c r="T40" s="169"/>
      <c r="U40" s="170"/>
      <c r="V40" s="153"/>
    </row>
    <row r="41" spans="1:22">
      <c r="A41" s="14">
        <f t="shared" si="6"/>
        <v>36</v>
      </c>
      <c r="B41" s="17"/>
      <c r="C41" s="17"/>
      <c r="D41" s="18"/>
      <c r="E41" s="193" t="str">
        <f t="shared" si="0"/>
        <v/>
      </c>
      <c r="F41" s="193" t="str">
        <f t="shared" si="1"/>
        <v/>
      </c>
      <c r="G41" s="24"/>
      <c r="H41" s="22"/>
      <c r="I41" s="205"/>
      <c r="J41" s="23"/>
      <c r="K41" s="29"/>
      <c r="L41" s="29"/>
      <c r="M41" s="20" t="str">
        <f t="shared" si="4"/>
        <v/>
      </c>
      <c r="N41" s="180"/>
      <c r="O41" s="28" t="str">
        <f>IFERROR(VLOOKUP(M41,計算用!$A$56:$B$63,2,FALSE),"")</f>
        <v/>
      </c>
      <c r="P41" s="30"/>
      <c r="Q41" s="30"/>
      <c r="R41" s="30"/>
      <c r="S41" s="27" t="str">
        <f t="shared" si="2"/>
        <v/>
      </c>
      <c r="T41" s="169"/>
      <c r="U41" s="170"/>
      <c r="V41" s="153"/>
    </row>
    <row r="42" spans="1:22">
      <c r="A42" s="14">
        <f t="shared" si="6"/>
        <v>37</v>
      </c>
      <c r="B42" s="17"/>
      <c r="C42" s="17"/>
      <c r="D42" s="18"/>
      <c r="E42" s="193" t="str">
        <f t="shared" si="0"/>
        <v/>
      </c>
      <c r="F42" s="193" t="str">
        <f t="shared" si="1"/>
        <v/>
      </c>
      <c r="G42" s="24"/>
      <c r="H42" s="22"/>
      <c r="I42" s="205"/>
      <c r="J42" s="23"/>
      <c r="K42" s="29"/>
      <c r="L42" s="29"/>
      <c r="M42" s="20" t="str">
        <f t="shared" si="4"/>
        <v/>
      </c>
      <c r="N42" s="180"/>
      <c r="O42" s="28" t="str">
        <f>IFERROR(VLOOKUP(M42,計算用!$A$56:$B$63,2,FALSE),"")</f>
        <v/>
      </c>
      <c r="P42" s="30"/>
      <c r="Q42" s="30"/>
      <c r="R42" s="30"/>
      <c r="S42" s="27" t="str">
        <f t="shared" si="2"/>
        <v/>
      </c>
      <c r="T42" s="169"/>
      <c r="U42" s="170"/>
      <c r="V42" s="153"/>
    </row>
    <row r="43" spans="1:22">
      <c r="A43" s="14">
        <f t="shared" si="6"/>
        <v>38</v>
      </c>
      <c r="B43" s="17"/>
      <c r="C43" s="17"/>
      <c r="D43" s="18"/>
      <c r="E43" s="193" t="str">
        <f t="shared" si="0"/>
        <v/>
      </c>
      <c r="F43" s="193" t="str">
        <f t="shared" si="1"/>
        <v/>
      </c>
      <c r="G43" s="24"/>
      <c r="H43" s="22"/>
      <c r="I43" s="205"/>
      <c r="J43" s="23"/>
      <c r="K43" s="29"/>
      <c r="L43" s="29"/>
      <c r="M43" s="20" t="str">
        <f t="shared" si="4"/>
        <v/>
      </c>
      <c r="N43" s="180"/>
      <c r="O43" s="28" t="str">
        <f>IFERROR(VLOOKUP(M43,計算用!$A$56:$B$63,2,FALSE),"")</f>
        <v/>
      </c>
      <c r="P43" s="30"/>
      <c r="Q43" s="30"/>
      <c r="R43" s="30"/>
      <c r="S43" s="27" t="str">
        <f t="shared" si="2"/>
        <v/>
      </c>
      <c r="T43" s="169"/>
      <c r="U43" s="170"/>
      <c r="V43" s="153"/>
    </row>
    <row r="44" spans="1:22">
      <c r="A44" s="14">
        <f t="shared" si="6"/>
        <v>39</v>
      </c>
      <c r="B44" s="17"/>
      <c r="C44" s="17"/>
      <c r="D44" s="18"/>
      <c r="E44" s="193" t="str">
        <f t="shared" si="0"/>
        <v/>
      </c>
      <c r="F44" s="193" t="str">
        <f t="shared" si="1"/>
        <v/>
      </c>
      <c r="G44" s="24"/>
      <c r="H44" s="22"/>
      <c r="I44" s="205"/>
      <c r="J44" s="23"/>
      <c r="K44" s="29"/>
      <c r="L44" s="29"/>
      <c r="M44" s="20" t="str">
        <f t="shared" si="4"/>
        <v/>
      </c>
      <c r="N44" s="180"/>
      <c r="O44" s="28" t="str">
        <f>IFERROR(VLOOKUP(M44,計算用!$A$56:$B$63,2,FALSE),"")</f>
        <v/>
      </c>
      <c r="P44" s="30"/>
      <c r="Q44" s="30"/>
      <c r="R44" s="30"/>
      <c r="S44" s="27" t="str">
        <f t="shared" si="2"/>
        <v/>
      </c>
      <c r="T44" s="169"/>
      <c r="U44" s="170"/>
      <c r="V44" s="153"/>
    </row>
    <row r="45" spans="1:22">
      <c r="A45" s="14">
        <f t="shared" si="6"/>
        <v>40</v>
      </c>
      <c r="B45" s="17"/>
      <c r="C45" s="17"/>
      <c r="D45" s="18"/>
      <c r="E45" s="193" t="str">
        <f t="shared" si="0"/>
        <v/>
      </c>
      <c r="F45" s="193" t="str">
        <f t="shared" si="1"/>
        <v/>
      </c>
      <c r="G45" s="24"/>
      <c r="H45" s="22"/>
      <c r="I45" s="205"/>
      <c r="J45" s="23"/>
      <c r="K45" s="29"/>
      <c r="L45" s="29"/>
      <c r="M45" s="20" t="str">
        <f t="shared" si="4"/>
        <v/>
      </c>
      <c r="N45" s="180"/>
      <c r="O45" s="28" t="str">
        <f>IFERROR(VLOOKUP(M45,計算用!$A$56:$B$63,2,FALSE),"")</f>
        <v/>
      </c>
      <c r="P45" s="30"/>
      <c r="Q45" s="30"/>
      <c r="R45" s="30"/>
      <c r="S45" s="27" t="str">
        <f t="shared" si="2"/>
        <v/>
      </c>
      <c r="T45" s="169"/>
      <c r="U45" s="170"/>
      <c r="V45" s="153"/>
    </row>
    <row r="46" spans="1:22">
      <c r="A46" s="14">
        <f t="shared" si="6"/>
        <v>41</v>
      </c>
      <c r="B46" s="17"/>
      <c r="C46" s="17"/>
      <c r="D46" s="18"/>
      <c r="E46" s="193" t="str">
        <f t="shared" si="0"/>
        <v/>
      </c>
      <c r="F46" s="193" t="str">
        <f t="shared" si="1"/>
        <v/>
      </c>
      <c r="G46" s="24"/>
      <c r="H46" s="22"/>
      <c r="I46" s="205"/>
      <c r="J46" s="23"/>
      <c r="K46" s="29"/>
      <c r="L46" s="29"/>
      <c r="M46" s="20" t="str">
        <f t="shared" si="4"/>
        <v/>
      </c>
      <c r="N46" s="180"/>
      <c r="O46" s="28" t="str">
        <f>IFERROR(VLOOKUP(M46,計算用!$A$56:$B$63,2,FALSE),"")</f>
        <v/>
      </c>
      <c r="P46" s="30"/>
      <c r="Q46" s="30"/>
      <c r="R46" s="30"/>
      <c r="S46" s="27" t="str">
        <f t="shared" si="2"/>
        <v/>
      </c>
      <c r="T46" s="169"/>
      <c r="U46" s="170"/>
      <c r="V46" s="153"/>
    </row>
    <row r="47" spans="1:22">
      <c r="A47" s="14">
        <f t="shared" si="6"/>
        <v>42</v>
      </c>
      <c r="B47" s="17"/>
      <c r="C47" s="17"/>
      <c r="D47" s="18"/>
      <c r="E47" s="193" t="str">
        <f t="shared" si="0"/>
        <v/>
      </c>
      <c r="F47" s="193" t="str">
        <f t="shared" si="1"/>
        <v/>
      </c>
      <c r="G47" s="24"/>
      <c r="H47" s="22"/>
      <c r="I47" s="205"/>
      <c r="J47" s="23"/>
      <c r="K47" s="29"/>
      <c r="L47" s="29"/>
      <c r="M47" s="20" t="str">
        <f t="shared" si="4"/>
        <v/>
      </c>
      <c r="N47" s="180"/>
      <c r="O47" s="28" t="str">
        <f>IFERROR(VLOOKUP(M47,計算用!$A$56:$B$63,2,FALSE),"")</f>
        <v/>
      </c>
      <c r="P47" s="30"/>
      <c r="Q47" s="30"/>
      <c r="R47" s="30"/>
      <c r="S47" s="27" t="str">
        <f t="shared" si="2"/>
        <v/>
      </c>
      <c r="T47" s="169"/>
      <c r="U47" s="170"/>
      <c r="V47" s="153"/>
    </row>
    <row r="48" spans="1:22">
      <c r="A48" s="14">
        <f t="shared" si="6"/>
        <v>43</v>
      </c>
      <c r="B48" s="17"/>
      <c r="C48" s="17"/>
      <c r="D48" s="18"/>
      <c r="E48" s="193" t="str">
        <f t="shared" si="0"/>
        <v/>
      </c>
      <c r="F48" s="193" t="str">
        <f t="shared" si="1"/>
        <v/>
      </c>
      <c r="G48" s="24"/>
      <c r="H48" s="22"/>
      <c r="I48" s="205"/>
      <c r="J48" s="23"/>
      <c r="K48" s="29"/>
      <c r="L48" s="29"/>
      <c r="M48" s="20" t="str">
        <f t="shared" si="4"/>
        <v/>
      </c>
      <c r="N48" s="180"/>
      <c r="O48" s="28" t="str">
        <f>IFERROR(VLOOKUP(M48,計算用!$A$56:$B$63,2,FALSE),"")</f>
        <v/>
      </c>
      <c r="P48" s="30"/>
      <c r="Q48" s="30"/>
      <c r="R48" s="30"/>
      <c r="S48" s="27" t="str">
        <f t="shared" si="2"/>
        <v/>
      </c>
      <c r="T48" s="169"/>
      <c r="U48" s="170"/>
      <c r="V48" s="153"/>
    </row>
    <row r="49" spans="1:22">
      <c r="A49" s="14">
        <f t="shared" si="6"/>
        <v>44</v>
      </c>
      <c r="B49" s="17"/>
      <c r="C49" s="17"/>
      <c r="D49" s="18"/>
      <c r="E49" s="193" t="str">
        <f t="shared" si="0"/>
        <v/>
      </c>
      <c r="F49" s="193" t="str">
        <f t="shared" si="1"/>
        <v/>
      </c>
      <c r="G49" s="24"/>
      <c r="H49" s="22"/>
      <c r="I49" s="205"/>
      <c r="J49" s="23"/>
      <c r="K49" s="29"/>
      <c r="L49" s="29"/>
      <c r="M49" s="20" t="str">
        <f t="shared" si="4"/>
        <v/>
      </c>
      <c r="N49" s="180"/>
      <c r="O49" s="28" t="str">
        <f>IFERROR(VLOOKUP(M49,計算用!$A$56:$B$63,2,FALSE),"")</f>
        <v/>
      </c>
      <c r="P49" s="30"/>
      <c r="Q49" s="30"/>
      <c r="R49" s="30"/>
      <c r="S49" s="27" t="str">
        <f t="shared" si="2"/>
        <v/>
      </c>
      <c r="T49" s="169"/>
      <c r="U49" s="170"/>
      <c r="V49" s="153"/>
    </row>
    <row r="50" spans="1:22">
      <c r="A50" s="14">
        <f t="shared" si="6"/>
        <v>45</v>
      </c>
      <c r="B50" s="17"/>
      <c r="C50" s="17"/>
      <c r="D50" s="18"/>
      <c r="E50" s="193" t="str">
        <f t="shared" si="0"/>
        <v/>
      </c>
      <c r="F50" s="193" t="str">
        <f t="shared" si="1"/>
        <v/>
      </c>
      <c r="G50" s="24"/>
      <c r="H50" s="22"/>
      <c r="I50" s="205"/>
      <c r="J50" s="23"/>
      <c r="K50" s="29"/>
      <c r="L50" s="29"/>
      <c r="M50" s="20" t="str">
        <f t="shared" si="4"/>
        <v/>
      </c>
      <c r="N50" s="180"/>
      <c r="O50" s="28" t="str">
        <f>IFERROR(VLOOKUP(M50,計算用!$A$56:$B$63,2,FALSE),"")</f>
        <v/>
      </c>
      <c r="P50" s="30"/>
      <c r="Q50" s="30"/>
      <c r="R50" s="30"/>
      <c r="S50" s="27" t="str">
        <f t="shared" si="2"/>
        <v/>
      </c>
      <c r="T50" s="169"/>
      <c r="U50" s="170"/>
      <c r="V50" s="153"/>
    </row>
    <row r="51" spans="1:22">
      <c r="A51" s="14">
        <f t="shared" si="6"/>
        <v>46</v>
      </c>
      <c r="B51" s="17"/>
      <c r="C51" s="17"/>
      <c r="D51" s="18"/>
      <c r="E51" s="193" t="str">
        <f t="shared" si="0"/>
        <v/>
      </c>
      <c r="F51" s="193" t="str">
        <f t="shared" si="1"/>
        <v/>
      </c>
      <c r="G51" s="24"/>
      <c r="H51" s="22"/>
      <c r="I51" s="205"/>
      <c r="J51" s="23"/>
      <c r="K51" s="29"/>
      <c r="L51" s="29"/>
      <c r="M51" s="20" t="str">
        <f t="shared" si="4"/>
        <v/>
      </c>
      <c r="N51" s="180"/>
      <c r="O51" s="28" t="str">
        <f>IFERROR(VLOOKUP(M51,計算用!$A$56:$B$63,2,FALSE),"")</f>
        <v/>
      </c>
      <c r="P51" s="30"/>
      <c r="Q51" s="30"/>
      <c r="R51" s="30"/>
      <c r="S51" s="27" t="str">
        <f t="shared" si="2"/>
        <v/>
      </c>
      <c r="T51" s="169"/>
      <c r="U51" s="170"/>
      <c r="V51" s="153"/>
    </row>
    <row r="52" spans="1:22">
      <c r="A52" s="14">
        <f t="shared" si="6"/>
        <v>47</v>
      </c>
      <c r="B52" s="17"/>
      <c r="C52" s="17"/>
      <c r="D52" s="18"/>
      <c r="E52" s="193" t="str">
        <f t="shared" si="0"/>
        <v/>
      </c>
      <c r="F52" s="193" t="str">
        <f t="shared" si="1"/>
        <v/>
      </c>
      <c r="G52" s="24"/>
      <c r="H52" s="22"/>
      <c r="I52" s="205"/>
      <c r="J52" s="23"/>
      <c r="K52" s="29"/>
      <c r="L52" s="29"/>
      <c r="M52" s="20" t="str">
        <f t="shared" si="4"/>
        <v/>
      </c>
      <c r="N52" s="180"/>
      <c r="O52" s="28" t="str">
        <f>IFERROR(VLOOKUP(M52,計算用!$A$56:$B$63,2,FALSE),"")</f>
        <v/>
      </c>
      <c r="P52" s="30"/>
      <c r="Q52" s="30"/>
      <c r="R52" s="30"/>
      <c r="S52" s="27" t="str">
        <f t="shared" si="2"/>
        <v/>
      </c>
      <c r="T52" s="169"/>
      <c r="U52" s="170"/>
      <c r="V52" s="153"/>
    </row>
    <row r="53" spans="1:22">
      <c r="A53" s="14">
        <f t="shared" si="6"/>
        <v>48</v>
      </c>
      <c r="B53" s="17"/>
      <c r="C53" s="17"/>
      <c r="D53" s="18"/>
      <c r="E53" s="193" t="str">
        <f t="shared" si="0"/>
        <v/>
      </c>
      <c r="F53" s="193" t="str">
        <f t="shared" si="1"/>
        <v/>
      </c>
      <c r="G53" s="24"/>
      <c r="H53" s="22"/>
      <c r="I53" s="205"/>
      <c r="J53" s="23"/>
      <c r="K53" s="29"/>
      <c r="L53" s="29"/>
      <c r="M53" s="20" t="str">
        <f t="shared" si="4"/>
        <v/>
      </c>
      <c r="N53" s="180"/>
      <c r="O53" s="28" t="str">
        <f>IFERROR(VLOOKUP(M53,計算用!$A$56:$B$63,2,FALSE),"")</f>
        <v/>
      </c>
      <c r="P53" s="30"/>
      <c r="Q53" s="30"/>
      <c r="R53" s="30"/>
      <c r="S53" s="27" t="str">
        <f t="shared" si="2"/>
        <v/>
      </c>
      <c r="T53" s="169"/>
      <c r="U53" s="170"/>
      <c r="V53" s="153"/>
    </row>
    <row r="54" spans="1:22">
      <c r="A54" s="14">
        <f t="shared" si="6"/>
        <v>49</v>
      </c>
      <c r="B54" s="17"/>
      <c r="C54" s="17"/>
      <c r="D54" s="18"/>
      <c r="E54" s="193" t="str">
        <f t="shared" si="0"/>
        <v/>
      </c>
      <c r="F54" s="193" t="str">
        <f t="shared" si="1"/>
        <v/>
      </c>
      <c r="G54" s="24"/>
      <c r="H54" s="22"/>
      <c r="I54" s="205"/>
      <c r="J54" s="23"/>
      <c r="K54" s="29"/>
      <c r="L54" s="29"/>
      <c r="M54" s="20" t="str">
        <f t="shared" si="4"/>
        <v/>
      </c>
      <c r="N54" s="180"/>
      <c r="O54" s="28" t="str">
        <f>IFERROR(VLOOKUP(M54,計算用!$A$56:$B$63,2,FALSE),"")</f>
        <v/>
      </c>
      <c r="P54" s="30"/>
      <c r="Q54" s="30"/>
      <c r="R54" s="30"/>
      <c r="S54" s="27" t="str">
        <f t="shared" si="2"/>
        <v/>
      </c>
      <c r="T54" s="169"/>
      <c r="U54" s="170"/>
      <c r="V54" s="153"/>
    </row>
    <row r="55" spans="1:22">
      <c r="A55" s="14">
        <f t="shared" si="6"/>
        <v>50</v>
      </c>
      <c r="B55" s="17"/>
      <c r="C55" s="17"/>
      <c r="D55" s="18"/>
      <c r="E55" s="193" t="str">
        <f t="shared" si="0"/>
        <v/>
      </c>
      <c r="F55" s="193" t="str">
        <f t="shared" si="1"/>
        <v/>
      </c>
      <c r="G55" s="24"/>
      <c r="H55" s="22"/>
      <c r="I55" s="205"/>
      <c r="J55" s="23"/>
      <c r="K55" s="29"/>
      <c r="L55" s="29"/>
      <c r="M55" s="20" t="str">
        <f t="shared" si="4"/>
        <v/>
      </c>
      <c r="N55" s="180"/>
      <c r="O55" s="28" t="str">
        <f>IFERROR(VLOOKUP(M55,計算用!$A$56:$B$63,2,FALSE),"")</f>
        <v/>
      </c>
      <c r="P55" s="30"/>
      <c r="Q55" s="30"/>
      <c r="R55" s="30"/>
      <c r="S55" s="27" t="str">
        <f t="shared" si="2"/>
        <v/>
      </c>
      <c r="T55" s="169"/>
      <c r="U55" s="170"/>
      <c r="V55" s="153"/>
    </row>
    <row r="56" spans="1:22">
      <c r="A56" s="14">
        <f t="shared" si="6"/>
        <v>51</v>
      </c>
      <c r="B56" s="17"/>
      <c r="C56" s="17"/>
      <c r="D56" s="18"/>
      <c r="E56" s="193" t="str">
        <f t="shared" si="0"/>
        <v/>
      </c>
      <c r="F56" s="193" t="str">
        <f t="shared" si="1"/>
        <v/>
      </c>
      <c r="G56" s="24"/>
      <c r="H56" s="22"/>
      <c r="I56" s="205"/>
      <c r="J56" s="23"/>
      <c r="K56" s="29"/>
      <c r="L56" s="29"/>
      <c r="M56" s="20" t="str">
        <f t="shared" si="4"/>
        <v/>
      </c>
      <c r="N56" s="180"/>
      <c r="O56" s="28" t="str">
        <f>IFERROR(VLOOKUP(M56,計算用!$A$56:$B$63,2,FALSE),"")</f>
        <v/>
      </c>
      <c r="P56" s="30"/>
      <c r="Q56" s="30"/>
      <c r="R56" s="30"/>
      <c r="S56" s="27" t="str">
        <f t="shared" si="2"/>
        <v/>
      </c>
      <c r="T56" s="169"/>
      <c r="U56" s="170"/>
      <c r="V56" s="153"/>
    </row>
    <row r="57" spans="1:22">
      <c r="A57" s="14">
        <f t="shared" si="6"/>
        <v>52</v>
      </c>
      <c r="B57" s="17"/>
      <c r="C57" s="17"/>
      <c r="D57" s="18"/>
      <c r="E57" s="193" t="str">
        <f t="shared" si="0"/>
        <v/>
      </c>
      <c r="F57" s="193" t="str">
        <f t="shared" si="1"/>
        <v/>
      </c>
      <c r="G57" s="24"/>
      <c r="H57" s="22"/>
      <c r="I57" s="205"/>
      <c r="J57" s="23"/>
      <c r="K57" s="29"/>
      <c r="L57" s="29"/>
      <c r="M57" s="20" t="str">
        <f t="shared" si="4"/>
        <v/>
      </c>
      <c r="N57" s="180"/>
      <c r="O57" s="28" t="str">
        <f>IFERROR(VLOOKUP(M57,計算用!$A$56:$B$63,2,FALSE),"")</f>
        <v/>
      </c>
      <c r="P57" s="30"/>
      <c r="Q57" s="30"/>
      <c r="R57" s="30"/>
      <c r="S57" s="27" t="str">
        <f t="shared" si="2"/>
        <v/>
      </c>
      <c r="T57" s="169"/>
      <c r="U57" s="170"/>
      <c r="V57" s="153"/>
    </row>
    <row r="58" spans="1:22">
      <c r="A58" s="14">
        <f t="shared" ref="A58:A85" si="7">A57+1</f>
        <v>53</v>
      </c>
      <c r="B58" s="17"/>
      <c r="C58" s="17"/>
      <c r="D58" s="18"/>
      <c r="E58" s="193" t="str">
        <f t="shared" si="0"/>
        <v/>
      </c>
      <c r="F58" s="193" t="str">
        <f t="shared" si="1"/>
        <v/>
      </c>
      <c r="G58" s="24"/>
      <c r="H58" s="22"/>
      <c r="I58" s="205"/>
      <c r="J58" s="23"/>
      <c r="K58" s="29"/>
      <c r="L58" s="29"/>
      <c r="M58" s="20" t="str">
        <f t="shared" si="4"/>
        <v/>
      </c>
      <c r="N58" s="180"/>
      <c r="O58" s="28" t="str">
        <f>IFERROR(VLOOKUP(M58,計算用!$A$56:$B$63,2,FALSE),"")</f>
        <v/>
      </c>
      <c r="P58" s="30"/>
      <c r="Q58" s="30"/>
      <c r="R58" s="30"/>
      <c r="S58" s="27" t="str">
        <f t="shared" si="2"/>
        <v/>
      </c>
      <c r="T58" s="169"/>
      <c r="U58" s="170"/>
      <c r="V58" s="153"/>
    </row>
    <row r="59" spans="1:22">
      <c r="A59" s="14">
        <f t="shared" si="7"/>
        <v>54</v>
      </c>
      <c r="B59" s="17"/>
      <c r="C59" s="17"/>
      <c r="D59" s="18"/>
      <c r="E59" s="193" t="str">
        <f t="shared" si="0"/>
        <v/>
      </c>
      <c r="F59" s="193" t="str">
        <f t="shared" si="1"/>
        <v/>
      </c>
      <c r="G59" s="24"/>
      <c r="H59" s="22"/>
      <c r="I59" s="205"/>
      <c r="J59" s="23"/>
      <c r="K59" s="29"/>
      <c r="L59" s="29"/>
      <c r="M59" s="20" t="str">
        <f t="shared" si="4"/>
        <v/>
      </c>
      <c r="N59" s="180"/>
      <c r="O59" s="28" t="str">
        <f>IFERROR(VLOOKUP(M59,計算用!$A$56:$B$63,2,FALSE),"")</f>
        <v/>
      </c>
      <c r="P59" s="30"/>
      <c r="Q59" s="30"/>
      <c r="R59" s="30"/>
      <c r="S59" s="27" t="str">
        <f t="shared" si="2"/>
        <v/>
      </c>
      <c r="T59" s="169"/>
      <c r="U59" s="170"/>
      <c r="V59" s="153"/>
    </row>
    <row r="60" spans="1:22">
      <c r="A60" s="14">
        <f t="shared" si="7"/>
        <v>55</v>
      </c>
      <c r="B60" s="17"/>
      <c r="C60" s="17"/>
      <c r="D60" s="18"/>
      <c r="E60" s="193" t="str">
        <f t="shared" si="0"/>
        <v/>
      </c>
      <c r="F60" s="193" t="str">
        <f t="shared" si="1"/>
        <v/>
      </c>
      <c r="G60" s="24"/>
      <c r="H60" s="22"/>
      <c r="I60" s="205"/>
      <c r="J60" s="23"/>
      <c r="K60" s="29"/>
      <c r="L60" s="29"/>
      <c r="M60" s="20" t="str">
        <f t="shared" si="4"/>
        <v/>
      </c>
      <c r="N60" s="180"/>
      <c r="O60" s="28" t="str">
        <f>IFERROR(VLOOKUP(M60,計算用!$A$56:$B$63,2,FALSE),"")</f>
        <v/>
      </c>
      <c r="P60" s="30"/>
      <c r="Q60" s="30"/>
      <c r="R60" s="30"/>
      <c r="S60" s="27" t="str">
        <f t="shared" si="2"/>
        <v/>
      </c>
      <c r="T60" s="169"/>
      <c r="U60" s="170"/>
      <c r="V60" s="153"/>
    </row>
    <row r="61" spans="1:22">
      <c r="A61" s="14">
        <f t="shared" si="7"/>
        <v>56</v>
      </c>
      <c r="B61" s="17"/>
      <c r="C61" s="17"/>
      <c r="D61" s="18"/>
      <c r="E61" s="193" t="str">
        <f t="shared" si="0"/>
        <v/>
      </c>
      <c r="F61" s="193" t="str">
        <f t="shared" si="1"/>
        <v/>
      </c>
      <c r="G61" s="24"/>
      <c r="H61" s="22"/>
      <c r="I61" s="205"/>
      <c r="J61" s="23"/>
      <c r="K61" s="29"/>
      <c r="L61" s="29"/>
      <c r="M61" s="20" t="str">
        <f t="shared" si="4"/>
        <v/>
      </c>
      <c r="N61" s="180"/>
      <c r="O61" s="28" t="str">
        <f>IFERROR(VLOOKUP(M61,計算用!$A$56:$B$63,2,FALSE),"")</f>
        <v/>
      </c>
      <c r="P61" s="30"/>
      <c r="Q61" s="30"/>
      <c r="R61" s="30"/>
      <c r="S61" s="27" t="str">
        <f t="shared" si="2"/>
        <v/>
      </c>
      <c r="T61" s="169"/>
      <c r="U61" s="170"/>
      <c r="V61" s="153"/>
    </row>
    <row r="62" spans="1:22">
      <c r="A62" s="14">
        <f t="shared" si="7"/>
        <v>57</v>
      </c>
      <c r="B62" s="17"/>
      <c r="C62" s="17"/>
      <c r="D62" s="18"/>
      <c r="E62" s="193" t="str">
        <f t="shared" si="0"/>
        <v/>
      </c>
      <c r="F62" s="193" t="str">
        <f t="shared" si="1"/>
        <v/>
      </c>
      <c r="G62" s="24"/>
      <c r="H62" s="22"/>
      <c r="I62" s="205"/>
      <c r="J62" s="23"/>
      <c r="K62" s="29"/>
      <c r="L62" s="29"/>
      <c r="M62" s="20" t="str">
        <f t="shared" si="4"/>
        <v/>
      </c>
      <c r="N62" s="180"/>
      <c r="O62" s="28" t="str">
        <f>IFERROR(VLOOKUP(M62,計算用!$A$56:$B$63,2,FALSE),"")</f>
        <v/>
      </c>
      <c r="P62" s="30"/>
      <c r="Q62" s="30"/>
      <c r="R62" s="30"/>
      <c r="S62" s="27" t="str">
        <f t="shared" si="2"/>
        <v/>
      </c>
      <c r="T62" s="169"/>
      <c r="U62" s="170"/>
      <c r="V62" s="153"/>
    </row>
    <row r="63" spans="1:22">
      <c r="A63" s="14">
        <f t="shared" si="7"/>
        <v>58</v>
      </c>
      <c r="B63" s="17"/>
      <c r="C63" s="17"/>
      <c r="D63" s="18"/>
      <c r="E63" s="193" t="str">
        <f t="shared" si="0"/>
        <v/>
      </c>
      <c r="F63" s="193" t="str">
        <f t="shared" si="1"/>
        <v/>
      </c>
      <c r="G63" s="24"/>
      <c r="H63" s="22"/>
      <c r="I63" s="205"/>
      <c r="J63" s="23"/>
      <c r="K63" s="29"/>
      <c r="L63" s="29"/>
      <c r="M63" s="20" t="str">
        <f t="shared" si="4"/>
        <v/>
      </c>
      <c r="N63" s="180"/>
      <c r="O63" s="28" t="str">
        <f>IFERROR(VLOOKUP(M63,計算用!$A$56:$B$63,2,FALSE),"")</f>
        <v/>
      </c>
      <c r="P63" s="30"/>
      <c r="Q63" s="30"/>
      <c r="R63" s="30"/>
      <c r="S63" s="27" t="str">
        <f t="shared" si="2"/>
        <v/>
      </c>
      <c r="T63" s="169"/>
      <c r="U63" s="170"/>
      <c r="V63" s="153"/>
    </row>
    <row r="64" spans="1:22">
      <c r="A64" s="14">
        <f t="shared" si="7"/>
        <v>59</v>
      </c>
      <c r="B64" s="17"/>
      <c r="C64" s="17"/>
      <c r="D64" s="18"/>
      <c r="E64" s="193" t="str">
        <f t="shared" si="0"/>
        <v/>
      </c>
      <c r="F64" s="193" t="str">
        <f t="shared" si="1"/>
        <v/>
      </c>
      <c r="G64" s="24"/>
      <c r="H64" s="22"/>
      <c r="I64" s="205"/>
      <c r="J64" s="23"/>
      <c r="K64" s="29"/>
      <c r="L64" s="29"/>
      <c r="M64" s="20" t="str">
        <f t="shared" si="4"/>
        <v/>
      </c>
      <c r="N64" s="180"/>
      <c r="O64" s="28" t="str">
        <f>IFERROR(VLOOKUP(M64,計算用!$A$56:$B$63,2,FALSE),"")</f>
        <v/>
      </c>
      <c r="P64" s="30"/>
      <c r="Q64" s="30"/>
      <c r="R64" s="30"/>
      <c r="S64" s="27" t="str">
        <f t="shared" si="2"/>
        <v/>
      </c>
      <c r="T64" s="169"/>
      <c r="U64" s="170"/>
      <c r="V64" s="153"/>
    </row>
    <row r="65" spans="1:22">
      <c r="A65" s="14">
        <f t="shared" si="7"/>
        <v>60</v>
      </c>
      <c r="B65" s="17"/>
      <c r="C65" s="17"/>
      <c r="D65" s="18"/>
      <c r="E65" s="193" t="str">
        <f t="shared" si="0"/>
        <v/>
      </c>
      <c r="F65" s="193" t="str">
        <f t="shared" si="1"/>
        <v/>
      </c>
      <c r="G65" s="24"/>
      <c r="H65" s="22"/>
      <c r="I65" s="205"/>
      <c r="J65" s="23"/>
      <c r="K65" s="29"/>
      <c r="L65" s="29"/>
      <c r="M65" s="20" t="str">
        <f t="shared" si="4"/>
        <v/>
      </c>
      <c r="N65" s="180"/>
      <c r="O65" s="28" t="str">
        <f>IFERROR(VLOOKUP(M65,計算用!$A$56:$B$63,2,FALSE),"")</f>
        <v/>
      </c>
      <c r="P65" s="30"/>
      <c r="Q65" s="30"/>
      <c r="R65" s="30"/>
      <c r="S65" s="27" t="str">
        <f t="shared" si="2"/>
        <v/>
      </c>
      <c r="T65" s="169"/>
      <c r="U65" s="170"/>
      <c r="V65" s="153"/>
    </row>
    <row r="66" spans="1:22">
      <c r="A66" s="14">
        <f t="shared" si="7"/>
        <v>61</v>
      </c>
      <c r="B66" s="17"/>
      <c r="C66" s="17"/>
      <c r="D66" s="18"/>
      <c r="E66" s="193" t="str">
        <f t="shared" si="0"/>
        <v/>
      </c>
      <c r="F66" s="193" t="str">
        <f t="shared" si="1"/>
        <v/>
      </c>
      <c r="G66" s="24"/>
      <c r="H66" s="22"/>
      <c r="I66" s="205"/>
      <c r="J66" s="23"/>
      <c r="K66" s="29"/>
      <c r="L66" s="29"/>
      <c r="M66" s="20" t="str">
        <f t="shared" si="4"/>
        <v/>
      </c>
      <c r="N66" s="180"/>
      <c r="O66" s="28" t="str">
        <f>IFERROR(VLOOKUP(M66,計算用!$A$56:$B$63,2,FALSE),"")</f>
        <v/>
      </c>
      <c r="P66" s="30"/>
      <c r="Q66" s="30"/>
      <c r="R66" s="30"/>
      <c r="S66" s="27" t="str">
        <f t="shared" si="2"/>
        <v/>
      </c>
      <c r="T66" s="169"/>
      <c r="U66" s="170"/>
      <c r="V66" s="153"/>
    </row>
    <row r="67" spans="1:22">
      <c r="A67" s="14">
        <f t="shared" si="7"/>
        <v>62</v>
      </c>
      <c r="B67" s="17"/>
      <c r="C67" s="17"/>
      <c r="D67" s="18"/>
      <c r="E67" s="193" t="str">
        <f t="shared" si="0"/>
        <v/>
      </c>
      <c r="F67" s="193" t="str">
        <f t="shared" si="1"/>
        <v/>
      </c>
      <c r="G67" s="24"/>
      <c r="H67" s="22"/>
      <c r="I67" s="205"/>
      <c r="J67" s="23"/>
      <c r="K67" s="29"/>
      <c r="L67" s="29"/>
      <c r="M67" s="20" t="str">
        <f t="shared" si="4"/>
        <v/>
      </c>
      <c r="N67" s="180"/>
      <c r="O67" s="28" t="str">
        <f>IFERROR(VLOOKUP(M67,計算用!$A$56:$B$63,2,FALSE),"")</f>
        <v/>
      </c>
      <c r="P67" s="30"/>
      <c r="Q67" s="30"/>
      <c r="R67" s="30"/>
      <c r="S67" s="27" t="str">
        <f t="shared" si="2"/>
        <v/>
      </c>
      <c r="T67" s="169"/>
      <c r="U67" s="170"/>
      <c r="V67" s="153"/>
    </row>
    <row r="68" spans="1:22">
      <c r="A68" s="14">
        <f t="shared" si="7"/>
        <v>63</v>
      </c>
      <c r="B68" s="17"/>
      <c r="C68" s="17"/>
      <c r="D68" s="18"/>
      <c r="E68" s="193" t="str">
        <f t="shared" si="0"/>
        <v/>
      </c>
      <c r="F68" s="193" t="str">
        <f t="shared" si="1"/>
        <v/>
      </c>
      <c r="G68" s="24"/>
      <c r="H68" s="22"/>
      <c r="I68" s="205"/>
      <c r="J68" s="23"/>
      <c r="K68" s="29"/>
      <c r="L68" s="29"/>
      <c r="M68" s="20" t="str">
        <f t="shared" si="4"/>
        <v/>
      </c>
      <c r="N68" s="180"/>
      <c r="O68" s="28" t="str">
        <f>IFERROR(VLOOKUP(M68,計算用!$A$56:$B$63,2,FALSE),"")</f>
        <v/>
      </c>
      <c r="P68" s="30"/>
      <c r="Q68" s="30"/>
      <c r="R68" s="30"/>
      <c r="S68" s="27" t="str">
        <f t="shared" si="2"/>
        <v/>
      </c>
      <c r="T68" s="169"/>
      <c r="U68" s="170"/>
      <c r="V68" s="153"/>
    </row>
    <row r="69" spans="1:22">
      <c r="A69" s="14">
        <f t="shared" si="7"/>
        <v>64</v>
      </c>
      <c r="B69" s="17"/>
      <c r="C69" s="17"/>
      <c r="D69" s="18"/>
      <c r="E69" s="193" t="str">
        <f t="shared" si="0"/>
        <v/>
      </c>
      <c r="F69" s="193" t="str">
        <f t="shared" si="1"/>
        <v/>
      </c>
      <c r="G69" s="24"/>
      <c r="H69" s="22"/>
      <c r="I69" s="205"/>
      <c r="J69" s="23"/>
      <c r="K69" s="29"/>
      <c r="L69" s="29"/>
      <c r="M69" s="20" t="str">
        <f t="shared" si="4"/>
        <v/>
      </c>
      <c r="N69" s="180"/>
      <c r="O69" s="28" t="str">
        <f>IFERROR(VLOOKUP(M69,計算用!$A$56:$B$63,2,FALSE),"")</f>
        <v/>
      </c>
      <c r="P69" s="30"/>
      <c r="Q69" s="30"/>
      <c r="R69" s="30"/>
      <c r="S69" s="27" t="str">
        <f t="shared" si="2"/>
        <v/>
      </c>
      <c r="T69" s="169"/>
      <c r="U69" s="170"/>
      <c r="V69" s="153"/>
    </row>
    <row r="70" spans="1:22">
      <c r="A70" s="14">
        <f t="shared" si="7"/>
        <v>65</v>
      </c>
      <c r="B70" s="17"/>
      <c r="C70" s="17"/>
      <c r="D70" s="18"/>
      <c r="E70" s="193" t="str">
        <f t="shared" si="0"/>
        <v/>
      </c>
      <c r="F70" s="193" t="str">
        <f t="shared" si="1"/>
        <v/>
      </c>
      <c r="G70" s="24"/>
      <c r="H70" s="22"/>
      <c r="I70" s="205"/>
      <c r="J70" s="23"/>
      <c r="K70" s="29"/>
      <c r="L70" s="29"/>
      <c r="M70" s="20" t="str">
        <f t="shared" si="4"/>
        <v/>
      </c>
      <c r="N70" s="180"/>
      <c r="O70" s="28" t="str">
        <f>IFERROR(VLOOKUP(M70,計算用!$A$56:$B$63,2,FALSE),"")</f>
        <v/>
      </c>
      <c r="P70" s="30"/>
      <c r="Q70" s="30"/>
      <c r="R70" s="30"/>
      <c r="S70" s="27" t="str">
        <f t="shared" si="2"/>
        <v/>
      </c>
      <c r="T70" s="169"/>
      <c r="U70" s="170"/>
      <c r="V70" s="153"/>
    </row>
    <row r="71" spans="1:22">
      <c r="A71" s="14">
        <f t="shared" si="7"/>
        <v>66</v>
      </c>
      <c r="B71" s="17"/>
      <c r="C71" s="17"/>
      <c r="D71" s="18"/>
      <c r="E71" s="193" t="str">
        <f t="shared" ref="E71:E85" si="8">B71&amp;C71&amp;D71</f>
        <v/>
      </c>
      <c r="F71" s="193" t="str">
        <f t="shared" ref="F71:F85" si="9">IF(E71="","",COUNTIF($E$6:$E$85,E71))</f>
        <v/>
      </c>
      <c r="G71" s="24"/>
      <c r="H71" s="22"/>
      <c r="I71" s="205"/>
      <c r="J71" s="23"/>
      <c r="K71" s="29"/>
      <c r="L71" s="29"/>
      <c r="M71" s="20" t="str">
        <f t="shared" si="4"/>
        <v/>
      </c>
      <c r="N71" s="180"/>
      <c r="O71" s="28" t="str">
        <f>IFERROR(VLOOKUP(M71,計算用!$A$56:$B$63,2,FALSE),"")</f>
        <v/>
      </c>
      <c r="P71" s="30"/>
      <c r="Q71" s="30"/>
      <c r="R71" s="30"/>
      <c r="S71" s="27" t="str">
        <f t="shared" ref="S71:S85" si="10">IF(F71&gt;=2,"","可")</f>
        <v/>
      </c>
      <c r="T71" s="169"/>
      <c r="U71" s="170"/>
      <c r="V71" s="153"/>
    </row>
    <row r="72" spans="1:22">
      <c r="A72" s="14">
        <f t="shared" si="7"/>
        <v>67</v>
      </c>
      <c r="B72" s="17"/>
      <c r="C72" s="17"/>
      <c r="D72" s="18"/>
      <c r="E72" s="193" t="str">
        <f t="shared" si="8"/>
        <v/>
      </c>
      <c r="F72" s="193" t="str">
        <f t="shared" si="9"/>
        <v/>
      </c>
      <c r="G72" s="24"/>
      <c r="H72" s="22"/>
      <c r="I72" s="205"/>
      <c r="J72" s="23"/>
      <c r="K72" s="29"/>
      <c r="L72" s="29"/>
      <c r="M72" s="20" t="str">
        <f t="shared" ref="M72:M85" si="11">K72&amp;L72</f>
        <v/>
      </c>
      <c r="N72" s="180"/>
      <c r="O72" s="28" t="str">
        <f>IFERROR(VLOOKUP(M72,計算用!$A$56:$B$63,2,FALSE),"")</f>
        <v/>
      </c>
      <c r="P72" s="30"/>
      <c r="Q72" s="30"/>
      <c r="R72" s="30"/>
      <c r="S72" s="27" t="str">
        <f t="shared" si="10"/>
        <v/>
      </c>
      <c r="T72" s="169"/>
      <c r="U72" s="170"/>
      <c r="V72" s="153"/>
    </row>
    <row r="73" spans="1:22">
      <c r="A73" s="14">
        <f t="shared" si="7"/>
        <v>68</v>
      </c>
      <c r="B73" s="17"/>
      <c r="C73" s="17"/>
      <c r="D73" s="18"/>
      <c r="E73" s="193" t="str">
        <f t="shared" si="8"/>
        <v/>
      </c>
      <c r="F73" s="193" t="str">
        <f t="shared" si="9"/>
        <v/>
      </c>
      <c r="G73" s="24"/>
      <c r="H73" s="22"/>
      <c r="I73" s="205"/>
      <c r="J73" s="23"/>
      <c r="K73" s="29"/>
      <c r="L73" s="29"/>
      <c r="M73" s="20" t="str">
        <f t="shared" si="11"/>
        <v/>
      </c>
      <c r="N73" s="180"/>
      <c r="O73" s="28" t="str">
        <f>IFERROR(VLOOKUP(M73,計算用!$A$56:$B$63,2,FALSE),"")</f>
        <v/>
      </c>
      <c r="P73" s="30"/>
      <c r="Q73" s="30"/>
      <c r="R73" s="30"/>
      <c r="S73" s="27" t="str">
        <f t="shared" si="10"/>
        <v/>
      </c>
      <c r="T73" s="169"/>
      <c r="U73" s="170"/>
      <c r="V73" s="153"/>
    </row>
    <row r="74" spans="1:22">
      <c r="A74" s="14">
        <f t="shared" si="7"/>
        <v>69</v>
      </c>
      <c r="B74" s="17"/>
      <c r="C74" s="17"/>
      <c r="D74" s="18"/>
      <c r="E74" s="193" t="str">
        <f t="shared" si="8"/>
        <v/>
      </c>
      <c r="F74" s="193" t="str">
        <f t="shared" si="9"/>
        <v/>
      </c>
      <c r="G74" s="24"/>
      <c r="H74" s="22"/>
      <c r="I74" s="205"/>
      <c r="J74" s="23"/>
      <c r="K74" s="29"/>
      <c r="L74" s="29"/>
      <c r="M74" s="20" t="str">
        <f t="shared" si="11"/>
        <v/>
      </c>
      <c r="N74" s="180"/>
      <c r="O74" s="28" t="str">
        <f>IFERROR(VLOOKUP(M74,計算用!$A$56:$B$63,2,FALSE),"")</f>
        <v/>
      </c>
      <c r="P74" s="30"/>
      <c r="Q74" s="30"/>
      <c r="R74" s="30"/>
      <c r="S74" s="27" t="str">
        <f t="shared" si="10"/>
        <v/>
      </c>
      <c r="T74" s="169"/>
      <c r="U74" s="170"/>
      <c r="V74" s="153"/>
    </row>
    <row r="75" spans="1:22">
      <c r="A75" s="14">
        <f t="shared" si="7"/>
        <v>70</v>
      </c>
      <c r="B75" s="17"/>
      <c r="C75" s="17"/>
      <c r="D75" s="18"/>
      <c r="E75" s="193" t="str">
        <f t="shared" si="8"/>
        <v/>
      </c>
      <c r="F75" s="193" t="str">
        <f t="shared" si="9"/>
        <v/>
      </c>
      <c r="G75" s="24"/>
      <c r="H75" s="22"/>
      <c r="I75" s="205"/>
      <c r="J75" s="23"/>
      <c r="K75" s="29"/>
      <c r="L75" s="29"/>
      <c r="M75" s="20" t="str">
        <f t="shared" si="11"/>
        <v/>
      </c>
      <c r="N75" s="180"/>
      <c r="O75" s="28" t="str">
        <f>IFERROR(VLOOKUP(M75,計算用!$A$56:$B$63,2,FALSE),"")</f>
        <v/>
      </c>
      <c r="P75" s="30"/>
      <c r="Q75" s="30"/>
      <c r="R75" s="30"/>
      <c r="S75" s="27" t="str">
        <f t="shared" si="10"/>
        <v/>
      </c>
      <c r="T75" s="169"/>
      <c r="U75" s="170"/>
      <c r="V75" s="153"/>
    </row>
    <row r="76" spans="1:22">
      <c r="A76" s="14">
        <f t="shared" si="7"/>
        <v>71</v>
      </c>
      <c r="B76" s="17"/>
      <c r="C76" s="17"/>
      <c r="D76" s="18"/>
      <c r="E76" s="193" t="str">
        <f t="shared" si="8"/>
        <v/>
      </c>
      <c r="F76" s="193" t="str">
        <f t="shared" si="9"/>
        <v/>
      </c>
      <c r="G76" s="24"/>
      <c r="H76" s="22"/>
      <c r="I76" s="205"/>
      <c r="J76" s="23"/>
      <c r="K76" s="29"/>
      <c r="L76" s="29"/>
      <c r="M76" s="20" t="str">
        <f t="shared" si="11"/>
        <v/>
      </c>
      <c r="N76" s="180"/>
      <c r="O76" s="28" t="str">
        <f>IFERROR(VLOOKUP(M76,計算用!$A$56:$B$63,2,FALSE),"")</f>
        <v/>
      </c>
      <c r="P76" s="30"/>
      <c r="Q76" s="30"/>
      <c r="R76" s="30"/>
      <c r="S76" s="27" t="str">
        <f t="shared" si="10"/>
        <v/>
      </c>
      <c r="T76" s="169"/>
      <c r="U76" s="170"/>
      <c r="V76" s="153"/>
    </row>
    <row r="77" spans="1:22">
      <c r="A77" s="14">
        <f t="shared" si="7"/>
        <v>72</v>
      </c>
      <c r="B77" s="17"/>
      <c r="C77" s="17"/>
      <c r="D77" s="18"/>
      <c r="E77" s="193" t="str">
        <f t="shared" si="8"/>
        <v/>
      </c>
      <c r="F77" s="193" t="str">
        <f t="shared" si="9"/>
        <v/>
      </c>
      <c r="G77" s="24"/>
      <c r="H77" s="22"/>
      <c r="I77" s="205"/>
      <c r="J77" s="23"/>
      <c r="K77" s="29"/>
      <c r="L77" s="29"/>
      <c r="M77" s="20" t="str">
        <f t="shared" si="11"/>
        <v/>
      </c>
      <c r="N77" s="180"/>
      <c r="O77" s="28" t="str">
        <f>IFERROR(VLOOKUP(M77,計算用!$A$56:$B$63,2,FALSE),"")</f>
        <v/>
      </c>
      <c r="P77" s="30"/>
      <c r="Q77" s="30"/>
      <c r="R77" s="30"/>
      <c r="S77" s="27" t="str">
        <f t="shared" si="10"/>
        <v/>
      </c>
      <c r="T77" s="169"/>
      <c r="U77" s="170"/>
      <c r="V77" s="153"/>
    </row>
    <row r="78" spans="1:22">
      <c r="A78" s="14">
        <f t="shared" si="7"/>
        <v>73</v>
      </c>
      <c r="B78" s="17"/>
      <c r="C78" s="17"/>
      <c r="D78" s="18"/>
      <c r="E78" s="193" t="str">
        <f t="shared" si="8"/>
        <v/>
      </c>
      <c r="F78" s="193" t="str">
        <f t="shared" si="9"/>
        <v/>
      </c>
      <c r="G78" s="24"/>
      <c r="H78" s="22"/>
      <c r="I78" s="205"/>
      <c r="J78" s="23"/>
      <c r="K78" s="29"/>
      <c r="L78" s="29"/>
      <c r="M78" s="20" t="str">
        <f t="shared" si="11"/>
        <v/>
      </c>
      <c r="N78" s="180"/>
      <c r="O78" s="28" t="str">
        <f>IFERROR(VLOOKUP(M78,計算用!$A$56:$B$63,2,FALSE),"")</f>
        <v/>
      </c>
      <c r="P78" s="30"/>
      <c r="Q78" s="30"/>
      <c r="R78" s="30"/>
      <c r="S78" s="27" t="str">
        <f t="shared" si="10"/>
        <v/>
      </c>
      <c r="T78" s="169"/>
      <c r="U78" s="170"/>
      <c r="V78" s="153"/>
    </row>
    <row r="79" spans="1:22">
      <c r="A79" s="14">
        <f t="shared" si="7"/>
        <v>74</v>
      </c>
      <c r="B79" s="17"/>
      <c r="C79" s="17"/>
      <c r="D79" s="18"/>
      <c r="E79" s="193" t="str">
        <f t="shared" si="8"/>
        <v/>
      </c>
      <c r="F79" s="193" t="str">
        <f t="shared" si="9"/>
        <v/>
      </c>
      <c r="G79" s="24"/>
      <c r="H79" s="22"/>
      <c r="I79" s="205"/>
      <c r="J79" s="23"/>
      <c r="K79" s="29"/>
      <c r="L79" s="29"/>
      <c r="M79" s="20" t="str">
        <f t="shared" si="11"/>
        <v/>
      </c>
      <c r="N79" s="180"/>
      <c r="O79" s="28" t="str">
        <f>IFERROR(VLOOKUP(M79,計算用!$A$56:$B$63,2,FALSE),"")</f>
        <v/>
      </c>
      <c r="P79" s="30"/>
      <c r="Q79" s="30"/>
      <c r="R79" s="30"/>
      <c r="S79" s="27" t="str">
        <f t="shared" si="10"/>
        <v/>
      </c>
      <c r="T79" s="169"/>
      <c r="U79" s="170"/>
      <c r="V79" s="153"/>
    </row>
    <row r="80" spans="1:22">
      <c r="A80" s="14">
        <f t="shared" si="7"/>
        <v>75</v>
      </c>
      <c r="B80" s="17"/>
      <c r="C80" s="17"/>
      <c r="D80" s="18"/>
      <c r="E80" s="193" t="str">
        <f t="shared" si="8"/>
        <v/>
      </c>
      <c r="F80" s="193" t="str">
        <f t="shared" si="9"/>
        <v/>
      </c>
      <c r="G80" s="24"/>
      <c r="H80" s="22"/>
      <c r="I80" s="205"/>
      <c r="J80" s="23"/>
      <c r="K80" s="29"/>
      <c r="L80" s="29"/>
      <c r="M80" s="20" t="str">
        <f t="shared" si="11"/>
        <v/>
      </c>
      <c r="N80" s="180"/>
      <c r="O80" s="28" t="str">
        <f>IFERROR(VLOOKUP(M80,計算用!$A$56:$B$63,2,FALSE),"")</f>
        <v/>
      </c>
      <c r="P80" s="30"/>
      <c r="Q80" s="30"/>
      <c r="R80" s="30"/>
      <c r="S80" s="27" t="str">
        <f t="shared" si="10"/>
        <v/>
      </c>
      <c r="T80" s="169"/>
      <c r="U80" s="170"/>
      <c r="V80" s="153"/>
    </row>
    <row r="81" spans="1:22">
      <c r="A81" s="14">
        <f t="shared" si="7"/>
        <v>76</v>
      </c>
      <c r="B81" s="17"/>
      <c r="C81" s="17"/>
      <c r="D81" s="18"/>
      <c r="E81" s="193" t="str">
        <f t="shared" si="8"/>
        <v/>
      </c>
      <c r="F81" s="193" t="str">
        <f t="shared" si="9"/>
        <v/>
      </c>
      <c r="G81" s="24"/>
      <c r="H81" s="22"/>
      <c r="I81" s="205"/>
      <c r="J81" s="23"/>
      <c r="K81" s="29"/>
      <c r="L81" s="29"/>
      <c r="M81" s="20" t="str">
        <f t="shared" si="11"/>
        <v/>
      </c>
      <c r="N81" s="180"/>
      <c r="O81" s="28" t="str">
        <f>IFERROR(VLOOKUP(M81,計算用!$A$56:$B$63,2,FALSE),"")</f>
        <v/>
      </c>
      <c r="P81" s="30"/>
      <c r="Q81" s="30"/>
      <c r="R81" s="30"/>
      <c r="S81" s="27" t="str">
        <f t="shared" si="10"/>
        <v/>
      </c>
      <c r="T81" s="169"/>
      <c r="U81" s="170"/>
      <c r="V81" s="153"/>
    </row>
    <row r="82" spans="1:22">
      <c r="A82" s="14">
        <f t="shared" si="7"/>
        <v>77</v>
      </c>
      <c r="B82" s="17"/>
      <c r="C82" s="17"/>
      <c r="D82" s="18"/>
      <c r="E82" s="193" t="str">
        <f t="shared" si="8"/>
        <v/>
      </c>
      <c r="F82" s="193" t="str">
        <f t="shared" si="9"/>
        <v/>
      </c>
      <c r="G82" s="24"/>
      <c r="H82" s="22"/>
      <c r="I82" s="205"/>
      <c r="J82" s="23"/>
      <c r="K82" s="29"/>
      <c r="L82" s="29"/>
      <c r="M82" s="20" t="str">
        <f t="shared" si="11"/>
        <v/>
      </c>
      <c r="N82" s="180"/>
      <c r="O82" s="28" t="str">
        <f>IFERROR(VLOOKUP(M82,計算用!$A$56:$B$63,2,FALSE),"")</f>
        <v/>
      </c>
      <c r="P82" s="30"/>
      <c r="Q82" s="30"/>
      <c r="R82" s="30"/>
      <c r="S82" s="27" t="str">
        <f t="shared" si="10"/>
        <v/>
      </c>
      <c r="T82" s="169"/>
      <c r="U82" s="170"/>
      <c r="V82" s="153"/>
    </row>
    <row r="83" spans="1:22">
      <c r="A83" s="14">
        <f t="shared" si="7"/>
        <v>78</v>
      </c>
      <c r="B83" s="17"/>
      <c r="C83" s="17"/>
      <c r="D83" s="18"/>
      <c r="E83" s="193" t="str">
        <f t="shared" si="8"/>
        <v/>
      </c>
      <c r="F83" s="193" t="str">
        <f t="shared" si="9"/>
        <v/>
      </c>
      <c r="G83" s="24"/>
      <c r="H83" s="22"/>
      <c r="I83" s="205"/>
      <c r="J83" s="23"/>
      <c r="K83" s="29"/>
      <c r="L83" s="29"/>
      <c r="M83" s="20" t="str">
        <f t="shared" si="11"/>
        <v/>
      </c>
      <c r="N83" s="180"/>
      <c r="O83" s="28" t="str">
        <f>IFERROR(VLOOKUP(M83,計算用!$A$56:$B$63,2,FALSE),"")</f>
        <v/>
      </c>
      <c r="P83" s="30"/>
      <c r="Q83" s="30"/>
      <c r="R83" s="30"/>
      <c r="S83" s="27" t="str">
        <f t="shared" si="10"/>
        <v/>
      </c>
      <c r="T83" s="169"/>
      <c r="U83" s="170"/>
      <c r="V83" s="153"/>
    </row>
    <row r="84" spans="1:22">
      <c r="A84" s="14">
        <f t="shared" si="7"/>
        <v>79</v>
      </c>
      <c r="B84" s="17"/>
      <c r="C84" s="17"/>
      <c r="D84" s="18"/>
      <c r="E84" s="193" t="str">
        <f t="shared" si="8"/>
        <v/>
      </c>
      <c r="F84" s="193" t="str">
        <f t="shared" si="9"/>
        <v/>
      </c>
      <c r="G84" s="24"/>
      <c r="H84" s="22"/>
      <c r="I84" s="205"/>
      <c r="J84" s="23"/>
      <c r="K84" s="29"/>
      <c r="L84" s="29"/>
      <c r="M84" s="20" t="str">
        <f t="shared" si="11"/>
        <v/>
      </c>
      <c r="N84" s="180"/>
      <c r="O84" s="28" t="str">
        <f>IFERROR(VLOOKUP(M84,計算用!$A$56:$B$63,2,FALSE),"")</f>
        <v/>
      </c>
      <c r="P84" s="30"/>
      <c r="Q84" s="30"/>
      <c r="R84" s="30"/>
      <c r="S84" s="27" t="str">
        <f t="shared" si="10"/>
        <v/>
      </c>
      <c r="T84" s="169"/>
      <c r="U84" s="170"/>
      <c r="V84" s="153"/>
    </row>
    <row r="85" spans="1:22">
      <c r="A85" s="14">
        <f t="shared" si="7"/>
        <v>80</v>
      </c>
      <c r="B85" s="17"/>
      <c r="C85" s="17"/>
      <c r="D85" s="18"/>
      <c r="E85" s="193" t="str">
        <f t="shared" si="8"/>
        <v/>
      </c>
      <c r="F85" s="193" t="str">
        <f t="shared" si="9"/>
        <v/>
      </c>
      <c r="G85" s="24"/>
      <c r="H85" s="22"/>
      <c r="I85" s="205"/>
      <c r="J85" s="23"/>
      <c r="K85" s="29"/>
      <c r="L85" s="29"/>
      <c r="M85" s="20" t="str">
        <f t="shared" si="11"/>
        <v/>
      </c>
      <c r="N85" s="180"/>
      <c r="O85" s="28" t="str">
        <f>IFERROR(VLOOKUP(M85,計算用!$A$56:$B$63,2,FALSE),"")</f>
        <v/>
      </c>
      <c r="P85" s="30"/>
      <c r="Q85" s="30"/>
      <c r="R85" s="30"/>
      <c r="S85" s="27" t="str">
        <f t="shared" si="10"/>
        <v/>
      </c>
      <c r="T85" s="169"/>
      <c r="U85" s="170"/>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10"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196</v>
      </c>
      <c r="F2" s="31" t="s">
        <v>47</v>
      </c>
      <c r="G2" s="19"/>
    </row>
    <row r="3" spans="1:12">
      <c r="A3" s="181" t="s">
        <v>164</v>
      </c>
      <c r="B3" s="5">
        <v>2374</v>
      </c>
      <c r="C3" t="s">
        <v>45</v>
      </c>
      <c r="E3" s="166"/>
      <c r="F3" s="5">
        <v>200</v>
      </c>
      <c r="G3" t="s">
        <v>45</v>
      </c>
      <c r="H3" s="5"/>
      <c r="I3" s="5"/>
      <c r="J3" s="5"/>
      <c r="K3" s="5"/>
    </row>
    <row r="4" spans="1:12">
      <c r="A4" s="181" t="s">
        <v>165</v>
      </c>
      <c r="B4" s="5">
        <v>757</v>
      </c>
      <c r="C4" t="s">
        <v>45</v>
      </c>
      <c r="E4" s="166"/>
      <c r="F4" s="5">
        <v>200</v>
      </c>
      <c r="G4" t="s">
        <v>45</v>
      </c>
      <c r="H4" s="5"/>
      <c r="I4" s="5"/>
      <c r="J4" s="5"/>
      <c r="K4" s="5"/>
    </row>
    <row r="5" spans="1:12">
      <c r="A5" s="181" t="s">
        <v>166</v>
      </c>
      <c r="B5" s="5">
        <v>346</v>
      </c>
      <c r="C5" t="s">
        <v>45</v>
      </c>
      <c r="E5" s="166"/>
      <c r="F5" s="5">
        <v>200</v>
      </c>
      <c r="G5" t="s">
        <v>45</v>
      </c>
      <c r="H5" s="5"/>
      <c r="I5" s="5"/>
      <c r="J5" s="5"/>
      <c r="K5" s="5"/>
    </row>
    <row r="6" spans="1:12">
      <c r="A6" s="182" t="s">
        <v>167</v>
      </c>
      <c r="B6" s="5">
        <v>273</v>
      </c>
      <c r="C6" t="s">
        <v>45</v>
      </c>
      <c r="E6" s="5"/>
      <c r="F6" s="5">
        <v>200</v>
      </c>
      <c r="G6" t="s">
        <v>45</v>
      </c>
      <c r="H6" s="5"/>
      <c r="I6" s="5"/>
      <c r="J6" s="5"/>
      <c r="K6" s="5"/>
    </row>
    <row r="7" spans="1:12">
      <c r="A7" s="203" t="s">
        <v>270</v>
      </c>
      <c r="B7" s="5">
        <v>273</v>
      </c>
      <c r="C7" t="s">
        <v>271</v>
      </c>
      <c r="E7" s="5">
        <v>3000</v>
      </c>
      <c r="F7" s="5">
        <v>200</v>
      </c>
      <c r="G7" t="s">
        <v>271</v>
      </c>
      <c r="H7" s="5"/>
      <c r="I7" s="5"/>
      <c r="J7" s="5"/>
      <c r="K7" s="5"/>
    </row>
    <row r="8" spans="1:12">
      <c r="A8" s="181" t="s">
        <v>168</v>
      </c>
      <c r="B8" s="5">
        <v>265</v>
      </c>
      <c r="C8" t="s">
        <v>45</v>
      </c>
      <c r="E8" s="166"/>
      <c r="F8" s="5">
        <v>200</v>
      </c>
      <c r="G8" t="s">
        <v>45</v>
      </c>
      <c r="H8" s="5"/>
      <c r="I8" s="5"/>
      <c r="J8" s="5"/>
      <c r="K8" s="5"/>
    </row>
    <row r="9" spans="1:12">
      <c r="A9" s="181" t="s">
        <v>272</v>
      </c>
      <c r="B9" s="5">
        <v>265</v>
      </c>
      <c r="C9" t="s">
        <v>271</v>
      </c>
      <c r="E9" s="166"/>
      <c r="F9" s="5">
        <v>200</v>
      </c>
      <c r="G9" t="s">
        <v>271</v>
      </c>
      <c r="H9" s="5"/>
      <c r="I9" s="5"/>
      <c r="J9" s="5"/>
      <c r="K9" s="5"/>
    </row>
    <row r="10" spans="1:12">
      <c r="A10" s="181" t="s">
        <v>169</v>
      </c>
      <c r="B10" s="5">
        <v>335</v>
      </c>
      <c r="C10" t="s">
        <v>45</v>
      </c>
      <c r="E10" s="166"/>
      <c r="F10" s="5">
        <v>200</v>
      </c>
      <c r="G10" t="s">
        <v>45</v>
      </c>
      <c r="H10" s="5"/>
      <c r="I10" s="5"/>
      <c r="J10" s="5"/>
      <c r="K10" s="5"/>
    </row>
    <row r="11" spans="1:12">
      <c r="A11" s="181" t="s">
        <v>170</v>
      </c>
      <c r="B11" s="5">
        <v>353</v>
      </c>
      <c r="C11" t="s">
        <v>45</v>
      </c>
      <c r="E11" s="166"/>
      <c r="F11" s="5">
        <v>200</v>
      </c>
      <c r="G11" t="s">
        <v>45</v>
      </c>
      <c r="H11" s="5"/>
      <c r="I11" s="5"/>
      <c r="J11" s="5"/>
      <c r="K11" s="5"/>
    </row>
    <row r="12" spans="1:12">
      <c r="A12" s="181" t="s">
        <v>171</v>
      </c>
      <c r="B12" s="5">
        <v>52</v>
      </c>
      <c r="C12" t="s">
        <v>45</v>
      </c>
      <c r="E12" s="166"/>
      <c r="F12" s="5">
        <v>200</v>
      </c>
      <c r="G12" t="s">
        <v>45</v>
      </c>
      <c r="H12" s="5"/>
      <c r="I12" s="5"/>
      <c r="J12" s="5"/>
      <c r="K12" s="5"/>
    </row>
    <row r="13" spans="1:12">
      <c r="A13" s="181" t="s">
        <v>172</v>
      </c>
      <c r="B13" s="5">
        <v>27</v>
      </c>
      <c r="C13" t="s">
        <v>45</v>
      </c>
      <c r="E13" s="166"/>
      <c r="F13" s="5">
        <v>200</v>
      </c>
      <c r="G13" t="s">
        <v>45</v>
      </c>
      <c r="H13" s="5"/>
      <c r="I13" s="5"/>
      <c r="J13" s="5"/>
      <c r="K13" s="5"/>
    </row>
    <row r="14" spans="1:12">
      <c r="A14" s="181" t="s">
        <v>173</v>
      </c>
      <c r="B14" s="5">
        <v>380</v>
      </c>
      <c r="C14" t="s">
        <v>45</v>
      </c>
      <c r="E14" s="166"/>
      <c r="F14" s="5">
        <v>200</v>
      </c>
      <c r="G14" t="s">
        <v>45</v>
      </c>
      <c r="H14" s="5"/>
      <c r="I14" s="5"/>
      <c r="J14" s="5"/>
      <c r="K14" s="5"/>
    </row>
    <row r="15" spans="1:12">
      <c r="A15" s="181" t="s">
        <v>174</v>
      </c>
      <c r="B15" s="5">
        <v>240</v>
      </c>
      <c r="C15" t="s">
        <v>45</v>
      </c>
      <c r="E15" s="166"/>
      <c r="F15" s="5">
        <v>200</v>
      </c>
      <c r="G15" t="s">
        <v>45</v>
      </c>
      <c r="H15" s="5"/>
      <c r="I15" s="5"/>
      <c r="J15" s="5"/>
      <c r="K15" s="5"/>
    </row>
    <row r="16" spans="1:12">
      <c r="A16" s="181" t="s">
        <v>175</v>
      </c>
      <c r="B16" s="5">
        <v>360</v>
      </c>
      <c r="C16" t="s">
        <v>45</v>
      </c>
      <c r="E16" s="166"/>
      <c r="F16" s="5">
        <v>200</v>
      </c>
      <c r="G16" t="s">
        <v>45</v>
      </c>
      <c r="H16" s="5"/>
      <c r="I16" s="5"/>
      <c r="J16" s="5"/>
      <c r="K16" s="5"/>
    </row>
    <row r="17" spans="1:11">
      <c r="A17" s="181" t="s">
        <v>176</v>
      </c>
      <c r="B17" s="5">
        <v>204</v>
      </c>
      <c r="C17" t="s">
        <v>45</v>
      </c>
      <c r="E17" s="5">
        <v>3000</v>
      </c>
      <c r="F17" s="5">
        <v>200</v>
      </c>
      <c r="G17" t="s">
        <v>45</v>
      </c>
      <c r="H17" s="5"/>
      <c r="I17" s="5"/>
      <c r="J17" s="5"/>
      <c r="K17" s="5"/>
    </row>
    <row r="18" spans="1:11">
      <c r="A18" s="181" t="s">
        <v>177</v>
      </c>
      <c r="B18" s="5">
        <v>1215</v>
      </c>
      <c r="C18" t="s">
        <v>215</v>
      </c>
      <c r="E18" s="5">
        <v>3000</v>
      </c>
      <c r="F18" s="166"/>
      <c r="H18" s="5"/>
      <c r="I18" s="5"/>
      <c r="J18" s="5"/>
      <c r="K18" s="5"/>
    </row>
    <row r="19" spans="1:11">
      <c r="A19" s="181" t="s">
        <v>178</v>
      </c>
      <c r="B19" s="5">
        <v>402</v>
      </c>
      <c r="C19" t="s">
        <v>45</v>
      </c>
      <c r="E19" s="5">
        <v>3000</v>
      </c>
      <c r="F19" s="166"/>
      <c r="H19" s="5"/>
      <c r="I19" s="5"/>
      <c r="J19" s="5"/>
      <c r="K19" s="5"/>
    </row>
    <row r="20" spans="1:11">
      <c r="A20" s="181" t="s">
        <v>179</v>
      </c>
      <c r="B20" s="5">
        <v>358</v>
      </c>
      <c r="C20" t="s">
        <v>45</v>
      </c>
      <c r="E20" s="5">
        <v>3000</v>
      </c>
      <c r="F20" s="166"/>
      <c r="H20" s="5"/>
      <c r="I20" s="5"/>
      <c r="J20" s="5"/>
      <c r="K20" s="5"/>
    </row>
    <row r="21" spans="1:11">
      <c r="A21" s="181" t="s">
        <v>180</v>
      </c>
      <c r="B21" s="5">
        <v>180</v>
      </c>
      <c r="C21" t="s">
        <v>45</v>
      </c>
      <c r="E21" s="5">
        <v>3000</v>
      </c>
      <c r="F21" s="166"/>
      <c r="H21" s="5"/>
      <c r="I21" s="5"/>
      <c r="J21" s="5"/>
      <c r="K21" s="5"/>
    </row>
    <row r="22" spans="1:11">
      <c r="A22" s="181" t="s">
        <v>181</v>
      </c>
      <c r="B22" s="5">
        <v>1182</v>
      </c>
      <c r="C22" t="s">
        <v>215</v>
      </c>
      <c r="E22" s="166"/>
      <c r="F22" s="166"/>
      <c r="H22" s="5"/>
      <c r="I22" s="5"/>
      <c r="J22" s="5"/>
      <c r="K22" s="5"/>
    </row>
    <row r="23" spans="1:11">
      <c r="A23" s="183" t="s">
        <v>182</v>
      </c>
      <c r="B23" s="5">
        <v>635</v>
      </c>
      <c r="C23" t="s">
        <v>215</v>
      </c>
      <c r="E23" s="166"/>
      <c r="F23" s="166"/>
      <c r="H23" s="5"/>
      <c r="I23" s="5"/>
      <c r="J23" s="5"/>
      <c r="K23" s="5"/>
    </row>
    <row r="24" spans="1:11">
      <c r="A24" s="181" t="s">
        <v>183</v>
      </c>
      <c r="B24" s="5">
        <v>115</v>
      </c>
      <c r="C24" t="s">
        <v>45</v>
      </c>
      <c r="E24" s="166"/>
      <c r="F24" s="5">
        <v>200</v>
      </c>
      <c r="G24" t="s">
        <v>45</v>
      </c>
      <c r="H24" s="5"/>
      <c r="I24" s="5"/>
      <c r="J24" s="5"/>
      <c r="K24" s="5"/>
    </row>
    <row r="25" spans="1:11">
      <c r="A25" s="181" t="s">
        <v>184</v>
      </c>
      <c r="B25" s="5">
        <v>188</v>
      </c>
      <c r="C25" t="s">
        <v>45</v>
      </c>
      <c r="E25" s="166"/>
      <c r="F25" s="5">
        <v>200</v>
      </c>
      <c r="G25" t="s">
        <v>45</v>
      </c>
      <c r="H25" s="5"/>
      <c r="I25" s="5"/>
      <c r="J25" s="5"/>
      <c r="K25" s="5"/>
    </row>
    <row r="26" spans="1:11">
      <c r="A26" s="181" t="s">
        <v>185</v>
      </c>
      <c r="B26" s="5">
        <v>65</v>
      </c>
      <c r="C26" t="s">
        <v>45</v>
      </c>
      <c r="D26" s="5"/>
      <c r="E26" s="166"/>
      <c r="F26" s="5">
        <v>200</v>
      </c>
      <c r="G26" t="s">
        <v>45</v>
      </c>
      <c r="H26" s="5"/>
      <c r="I26" s="5"/>
      <c r="J26" s="5"/>
      <c r="K26" s="5"/>
    </row>
    <row r="27" spans="1:11">
      <c r="A27" s="181" t="s">
        <v>186</v>
      </c>
      <c r="B27" s="5">
        <v>115</v>
      </c>
      <c r="C27" t="s">
        <v>45</v>
      </c>
      <c r="D27" s="5"/>
      <c r="E27" s="166"/>
      <c r="F27" s="5">
        <v>200</v>
      </c>
      <c r="G27" t="s">
        <v>45</v>
      </c>
      <c r="H27" s="5"/>
      <c r="I27" s="5"/>
      <c r="J27" s="5"/>
      <c r="K27" s="5"/>
    </row>
    <row r="28" spans="1:11">
      <c r="A28" s="181" t="s">
        <v>187</v>
      </c>
      <c r="B28" s="5">
        <v>46</v>
      </c>
      <c r="C28" t="s">
        <v>45</v>
      </c>
      <c r="D28" s="5"/>
      <c r="E28" s="166"/>
      <c r="F28" s="5">
        <v>200</v>
      </c>
      <c r="G28" t="s">
        <v>45</v>
      </c>
      <c r="H28" s="5"/>
      <c r="I28" s="5"/>
      <c r="J28" s="5"/>
      <c r="K28" s="5"/>
    </row>
    <row r="29" spans="1:11">
      <c r="A29" s="181" t="s">
        <v>188</v>
      </c>
      <c r="B29" s="5">
        <v>38</v>
      </c>
      <c r="C29" t="s">
        <v>45</v>
      </c>
      <c r="D29" s="5"/>
      <c r="E29" s="166"/>
      <c r="F29" s="5">
        <v>200</v>
      </c>
      <c r="G29" t="s">
        <v>45</v>
      </c>
      <c r="H29" s="5"/>
      <c r="I29" s="5"/>
      <c r="J29" s="5"/>
      <c r="K29" s="5"/>
    </row>
    <row r="30" spans="1:11">
      <c r="A30" s="181" t="s">
        <v>189</v>
      </c>
      <c r="B30" s="5">
        <v>60</v>
      </c>
      <c r="C30" t="s">
        <v>45</v>
      </c>
      <c r="D30" s="5"/>
      <c r="E30" s="166"/>
      <c r="F30" s="5">
        <v>200</v>
      </c>
      <c r="G30" t="s">
        <v>45</v>
      </c>
      <c r="H30" s="5"/>
      <c r="I30" s="5"/>
      <c r="J30" s="5"/>
      <c r="K30" s="5"/>
    </row>
    <row r="31" spans="1:11">
      <c r="A31" s="181" t="s">
        <v>190</v>
      </c>
      <c r="B31" s="5">
        <v>44</v>
      </c>
      <c r="C31" t="s">
        <v>45</v>
      </c>
      <c r="D31" s="5"/>
      <c r="E31" s="166"/>
      <c r="F31" s="166">
        <v>200</v>
      </c>
      <c r="G31" s="5"/>
      <c r="H31" s="5"/>
      <c r="I31" s="5"/>
      <c r="J31" s="5"/>
      <c r="K31" s="5"/>
    </row>
    <row r="32" spans="1:11">
      <c r="A32" s="181" t="s">
        <v>191</v>
      </c>
      <c r="B32" s="5">
        <v>46</v>
      </c>
      <c r="C32" t="s">
        <v>45</v>
      </c>
      <c r="D32" s="5"/>
      <c r="E32" s="166"/>
      <c r="F32" s="166"/>
      <c r="G32" s="5"/>
      <c r="H32" s="5"/>
      <c r="I32" s="5"/>
      <c r="J32" s="5"/>
      <c r="K32" s="5"/>
    </row>
    <row r="33" spans="1:11">
      <c r="A33" s="181" t="s">
        <v>192</v>
      </c>
      <c r="B33" s="5">
        <v>44</v>
      </c>
      <c r="C33" t="s">
        <v>45</v>
      </c>
      <c r="D33" s="5"/>
      <c r="E33" s="166"/>
      <c r="F33" s="5">
        <v>200</v>
      </c>
      <c r="G33" t="s">
        <v>45</v>
      </c>
      <c r="H33" s="5"/>
      <c r="I33" s="5"/>
      <c r="J33" s="5"/>
      <c r="K33" s="5"/>
    </row>
    <row r="34" spans="1:11">
      <c r="A34" s="181" t="s">
        <v>236</v>
      </c>
      <c r="B34" s="5"/>
      <c r="D34" s="5"/>
      <c r="E34" s="166"/>
      <c r="F34" s="5"/>
      <c r="H34" s="5"/>
      <c r="I34" s="5"/>
      <c r="J34" s="5"/>
      <c r="K34" s="5"/>
    </row>
    <row r="35" spans="1:11">
      <c r="A35" s="181" t="s">
        <v>237</v>
      </c>
      <c r="B35" s="5"/>
      <c r="D35" s="5"/>
      <c r="E35" s="166"/>
      <c r="F35" s="5"/>
      <c r="H35" s="5"/>
      <c r="I35" s="5"/>
      <c r="J35" s="5"/>
      <c r="K35" s="5"/>
    </row>
    <row r="36" spans="1:11">
      <c r="A36" s="181" t="s">
        <v>238</v>
      </c>
      <c r="B36" s="5"/>
      <c r="D36" s="5"/>
      <c r="E36" s="166"/>
      <c r="F36" s="5"/>
      <c r="H36" s="5"/>
      <c r="I36" s="5"/>
      <c r="J36" s="5"/>
      <c r="K36" s="5"/>
    </row>
    <row r="37" spans="1:11">
      <c r="A37" s="181" t="s">
        <v>239</v>
      </c>
      <c r="B37" s="5"/>
      <c r="D37" s="5"/>
      <c r="E37" s="166"/>
      <c r="F37" s="5"/>
      <c r="H37" s="5"/>
      <c r="I37" s="5"/>
      <c r="J37" s="5"/>
      <c r="K37" s="5"/>
    </row>
    <row r="38" spans="1:11">
      <c r="A38" s="181" t="s">
        <v>240</v>
      </c>
      <c r="B38" s="5"/>
      <c r="D38" s="5"/>
      <c r="E38" s="166"/>
      <c r="F38" s="5"/>
      <c r="H38" s="5"/>
      <c r="I38" s="5"/>
      <c r="J38" s="5"/>
      <c r="K38" s="5"/>
    </row>
    <row r="39" spans="1:11">
      <c r="A39" s="181" t="s">
        <v>241</v>
      </c>
      <c r="B39" s="5"/>
      <c r="D39" s="5"/>
      <c r="E39" s="166"/>
      <c r="F39" s="5"/>
      <c r="H39" s="5"/>
      <c r="I39" s="5"/>
      <c r="J39" s="5"/>
      <c r="K39" s="5"/>
    </row>
    <row r="40" spans="1:11">
      <c r="A40" s="181" t="s">
        <v>242</v>
      </c>
      <c r="B40" s="5"/>
      <c r="D40" s="5"/>
      <c r="E40" s="166"/>
      <c r="F40" s="5"/>
      <c r="H40" s="5"/>
      <c r="I40" s="5"/>
      <c r="J40" s="5"/>
      <c r="K40" s="5"/>
    </row>
    <row r="41" spans="1:11">
      <c r="A41" s="181" t="s">
        <v>243</v>
      </c>
      <c r="B41" s="5"/>
      <c r="D41" s="5"/>
      <c r="E41" s="5"/>
      <c r="F41" s="5"/>
      <c r="G41" s="5"/>
      <c r="H41" s="5"/>
      <c r="I41" s="5"/>
      <c r="J41" s="5"/>
      <c r="K41" s="5"/>
    </row>
    <row r="42" spans="1:11">
      <c r="A42" s="181" t="s">
        <v>265</v>
      </c>
      <c r="B42" s="5"/>
      <c r="D42" s="5"/>
      <c r="E42" s="5"/>
      <c r="F42" s="5"/>
      <c r="G42" s="5"/>
      <c r="H42" s="5"/>
      <c r="I42" s="5"/>
      <c r="J42" s="5"/>
      <c r="K42" s="5"/>
    </row>
    <row r="43" spans="1:11">
      <c r="A43" s="181" t="s">
        <v>266</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277</v>
      </c>
      <c r="B51" s="21" t="s">
        <v>278</v>
      </c>
      <c r="C51" s="21" t="s">
        <v>279</v>
      </c>
      <c r="D51" s="21"/>
    </row>
    <row r="52" spans="1:4">
      <c r="A52" t="s">
        <v>33</v>
      </c>
      <c r="B52" s="21" t="s">
        <v>276</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sheetProtection password="CA68"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C14-2050</cp:lastModifiedBy>
  <cp:lastPrinted>2020-06-29T02:57:41Z</cp:lastPrinted>
  <dcterms:created xsi:type="dcterms:W3CDTF">2018-06-19T01:27:02Z</dcterms:created>
  <dcterms:modified xsi:type="dcterms:W3CDTF">2020-08-07T09:27:07Z</dcterms:modified>
</cp:coreProperties>
</file>